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showInkAnnotation="0" updateLinks="never" codeName="ThisWorkbook" autoCompressPictures="0"/>
  <mc:AlternateContent xmlns:mc="http://schemas.openxmlformats.org/markup-compatibility/2006">
    <mc:Choice Requires="x15">
      <x15ac:absPath xmlns:x15ac="http://schemas.microsoft.com/office/spreadsheetml/2010/11/ac" url="/Users/jeroenjansen/Egnyte/Shared/RW PROJECTS/IVI/IVI020 oncology CEA/Systematic Review/Utilities and Economic SLR/Screening and Data extraction/"/>
    </mc:Choice>
  </mc:AlternateContent>
  <xr:revisionPtr revIDLastSave="0" documentId="13_ncr:1_{0FE7BBF3-0C13-BA4B-B63D-03C32DAB6903}" xr6:coauthVersionLast="36" xr6:coauthVersionMax="36" xr10:uidLastSave="{00000000-0000-0000-0000-000000000000}"/>
  <bookViews>
    <workbookView xWindow="0" yWindow="460" windowWidth="33600" windowHeight="18960" xr2:uid="{00000000-000D-0000-FFFF-FFFF00000000}"/>
  </bookViews>
  <sheets>
    <sheet name="Title" sheetId="93" r:id="rId1"/>
    <sheet name="PICOS" sheetId="100" r:id="rId2"/>
    <sheet name="Legend" sheetId="91" r:id="rId3"/>
    <sheet name="Reasons" sheetId="101" r:id="rId4"/>
    <sheet name="Utilities-Embase July 30, 2018" sheetId="98" r:id="rId5"/>
    <sheet name="Utilities-Medline July 30, 2018" sheetId="99" r:id="rId6"/>
    <sheet name="HERC-Aug 9, 2018" sheetId="103" r:id="rId7"/>
    <sheet name="ScHARRHUD-Aug 9, 2018" sheetId="104" r:id="rId8"/>
    <sheet name="Abstract Screening" sheetId="72" r:id="rId9"/>
    <sheet name="Full Text Screening" sheetId="73" r:id="rId10"/>
    <sheet name="Added Materials" sheetId="78" r:id="rId11"/>
    <sheet name="Included Publications" sheetId="74" r:id="rId12"/>
  </sheets>
  <definedNames>
    <definedName name="_xlnm._FilterDatabase" localSheetId="8" hidden="1">'Abstract Screening'!$A$4:$N$485</definedName>
    <definedName name="_xlnm._FilterDatabase" localSheetId="10" hidden="1">'Added Materials'!$B$3:$O$3</definedName>
    <definedName name="_xlnm._FilterDatabase" localSheetId="9" hidden="1">'Full Text Screening'!$A$4:$N$211</definedName>
    <definedName name="_xlnm._FilterDatabase" localSheetId="6" hidden="1">'HERC-Aug 9, 2018'!$A$17:$V$326</definedName>
    <definedName name="_xlnm._FilterDatabase" localSheetId="11" hidden="1">'Included Publications'!$B$3:$N$3</definedName>
    <definedName name="_kd50" localSheetId="6">'HERC-Aug 9, 2018'!#REF!</definedName>
    <definedName name="_kh60" localSheetId="6">'HERC-Aug 9, 2018'!#REF!</definedName>
    <definedName name="_kv01" localSheetId="6">'HERC-Aug 9, 2018'!#REF!</definedName>
    <definedName name="Global_HCV_SLR___All_DBs___TEXT" localSheetId="8">'Abstract Screening'!#REF!</definedName>
    <definedName name="Global_HCV_SLR___All_DBs_1" localSheetId="8">'Abstract Screening'!#REF!</definedName>
    <definedName name="Global_HCV_SLR___All_DBs_2" localSheetId="8">'Abstract Screening'!#REF!</definedName>
    <definedName name="Global_HCV_SLR___All_DBs_3" localSheetId="8">'Abstract Screening'!#REF!</definedName>
    <definedName name="Global_HCV_SLR___All_DBs_4" localSheetId="8">'Abstract Screening'!#REF!</definedName>
    <definedName name="Global_HCV_SLR___All_DBs_5" localSheetId="8">'Abstract Screening'!#REF!</definedName>
    <definedName name="IVI120_EGFR__NSCLC_Database_Results___Utilities" localSheetId="8">'Abstract Screening'!$B$5:$K$485</definedName>
    <definedName name="kc00" localSheetId="6">'HERC-Aug 9, 2018'!#REF!</definedName>
    <definedName name="ke00" localSheetId="6">'HERC-Aug 9, 2018'!#REF!</definedName>
    <definedName name="kf00" localSheetId="6">'HERC-Aug 9, 2018'!#REF!</definedName>
    <definedName name="kg00" localSheetId="6">'HERC-Aug 9, 2018'!#REF!</definedName>
    <definedName name="kh00" localSheetId="6">'HERC-Aug 9, 2018'!#REF!</definedName>
    <definedName name="ki00" localSheetId="6">'HERC-Aug 9, 2018'!#REF!</definedName>
    <definedName name="kj00" localSheetId="6">'HERC-Aug 9, 2018'!#REF!</definedName>
    <definedName name="kk00" localSheetId="6">'HERC-Aug 9, 2018'!#REF!</definedName>
    <definedName name="kl00" localSheetId="6">'HERC-Aug 9, 2018'!#REF!</definedName>
    <definedName name="km00" localSheetId="6">'HERC-Aug 9, 2018'!#REF!</definedName>
    <definedName name="kn00" localSheetId="6">'HERC-Aug 9, 2018'!#REF!</definedName>
    <definedName name="ko00" localSheetId="6">'HERC-Aug 9, 2018'!#REF!</definedName>
    <definedName name="kp00" localSheetId="6">'HERC-Aug 9, 2018'!#REF!</definedName>
    <definedName name="kq00" localSheetId="6">'HERC-Aug 9, 2018'!#REF!</definedName>
    <definedName name="kr00" localSheetId="6">'HERC-Aug 9, 2018'!#REF!</definedName>
    <definedName name="ks00" localSheetId="6">'HERC-Aug 9, 2018'!#REF!</definedName>
    <definedName name="kz00" localSheetId="6">'HERC-Aug 9, 2018'!#REF!</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O12" i="104" l="1"/>
  <c r="O11" i="104"/>
  <c r="O10" i="104"/>
  <c r="O9" i="104"/>
  <c r="O8" i="104"/>
  <c r="O7" i="104"/>
  <c r="O6" i="104"/>
  <c r="J321" i="103" l="1"/>
  <c r="E321" i="103"/>
  <c r="J320" i="103"/>
  <c r="E320" i="103"/>
  <c r="J319" i="103"/>
  <c r="E319" i="103"/>
  <c r="J318" i="103"/>
  <c r="E318" i="103"/>
  <c r="J317" i="103"/>
  <c r="J316" i="103"/>
  <c r="E316" i="103"/>
  <c r="J315" i="103"/>
  <c r="J314" i="103"/>
  <c r="J313" i="103"/>
  <c r="E313" i="103"/>
  <c r="J312" i="103"/>
  <c r="E312" i="103"/>
  <c r="J311" i="103"/>
  <c r="E311" i="103"/>
  <c r="J310" i="103"/>
  <c r="E310" i="103"/>
  <c r="J309" i="103"/>
  <c r="E309" i="103"/>
  <c r="J308" i="103"/>
  <c r="E308" i="103"/>
  <c r="J307" i="103"/>
  <c r="E307" i="103"/>
  <c r="J306" i="103"/>
  <c r="E306" i="103"/>
  <c r="J305" i="103"/>
  <c r="E305" i="103"/>
  <c r="J304" i="103"/>
  <c r="E304" i="103"/>
  <c r="J303" i="103"/>
  <c r="E303" i="103"/>
  <c r="J302" i="103"/>
  <c r="E302" i="103"/>
  <c r="J301" i="103"/>
  <c r="E301" i="103"/>
  <c r="J300" i="103"/>
  <c r="E300" i="103"/>
  <c r="J299" i="103"/>
  <c r="E299" i="103"/>
  <c r="J298" i="103"/>
  <c r="E298" i="103"/>
  <c r="I297" i="103"/>
  <c r="E297" i="103"/>
  <c r="J296" i="103"/>
  <c r="E296" i="103"/>
  <c r="J295" i="103"/>
  <c r="E295" i="103"/>
  <c r="J294" i="103"/>
  <c r="E294" i="103"/>
  <c r="J293" i="103"/>
  <c r="E293" i="103"/>
  <c r="J292" i="103"/>
  <c r="E292" i="103"/>
  <c r="J291" i="103"/>
  <c r="E291" i="103"/>
  <c r="J290" i="103"/>
  <c r="E290" i="103"/>
  <c r="J289" i="103"/>
  <c r="E289" i="103"/>
  <c r="T288" i="103"/>
  <c r="J288" i="103"/>
  <c r="E288" i="103"/>
  <c r="J287" i="103"/>
  <c r="E287" i="103"/>
  <c r="J286" i="103"/>
  <c r="E286" i="103"/>
  <c r="J285" i="103"/>
  <c r="E285" i="103"/>
  <c r="J284" i="103"/>
  <c r="E284" i="103"/>
  <c r="J283" i="103"/>
  <c r="E283" i="103"/>
  <c r="J282" i="103"/>
  <c r="I282" i="103"/>
  <c r="E282" i="103"/>
  <c r="J281" i="103"/>
  <c r="E281" i="103"/>
  <c r="J280" i="103"/>
  <c r="E280" i="103"/>
  <c r="I279" i="103"/>
  <c r="E279" i="103"/>
  <c r="J278" i="103"/>
  <c r="E278" i="103"/>
  <c r="J277" i="103"/>
  <c r="E277" i="103"/>
  <c r="E276" i="103"/>
  <c r="E275" i="103"/>
  <c r="E274" i="103"/>
  <c r="E273" i="103"/>
  <c r="E272" i="103"/>
  <c r="E271" i="103"/>
  <c r="E270" i="103"/>
  <c r="E269" i="103"/>
  <c r="E268" i="103"/>
  <c r="E267" i="103"/>
  <c r="E266" i="103"/>
  <c r="E265" i="103"/>
  <c r="E264" i="103"/>
  <c r="E263" i="103"/>
  <c r="J262" i="103"/>
  <c r="E262" i="103"/>
  <c r="J261" i="103"/>
  <c r="I261" i="103"/>
  <c r="E261" i="103"/>
  <c r="J260" i="103"/>
  <c r="E260" i="103"/>
  <c r="J259" i="103"/>
  <c r="E259" i="103"/>
  <c r="J258" i="103"/>
  <c r="E258" i="103"/>
  <c r="E257" i="103"/>
  <c r="E256" i="103"/>
  <c r="E255" i="103"/>
  <c r="E254" i="103"/>
  <c r="E253" i="103"/>
  <c r="E252" i="103"/>
  <c r="E251" i="103"/>
  <c r="E249" i="103"/>
  <c r="E248" i="103"/>
  <c r="E247" i="103"/>
  <c r="E246" i="103"/>
  <c r="E245" i="103"/>
  <c r="E244" i="103"/>
  <c r="E243" i="103"/>
  <c r="E241" i="103"/>
  <c r="E240" i="103"/>
  <c r="E239" i="103"/>
  <c r="E238" i="103"/>
  <c r="E237" i="103"/>
  <c r="E236" i="103"/>
  <c r="E235" i="103"/>
  <c r="E233" i="103"/>
  <c r="E232" i="103"/>
  <c r="E231" i="103"/>
  <c r="E230" i="103"/>
  <c r="E229" i="103"/>
  <c r="E228" i="103"/>
  <c r="E227" i="103"/>
  <c r="E225" i="103"/>
  <c r="E224" i="103"/>
  <c r="E223" i="103"/>
  <c r="E222" i="103"/>
  <c r="E221" i="103"/>
  <c r="E220" i="103"/>
  <c r="E219" i="103"/>
  <c r="E217" i="103"/>
  <c r="E216" i="103"/>
  <c r="E215" i="103"/>
  <c r="E214" i="103"/>
  <c r="E213" i="103"/>
  <c r="E212" i="103"/>
  <c r="E211" i="103"/>
  <c r="E209" i="103"/>
  <c r="E208" i="103"/>
  <c r="E207" i="103"/>
  <c r="E206" i="103"/>
  <c r="E205" i="103"/>
  <c r="E204" i="103"/>
  <c r="E203" i="103"/>
  <c r="J202" i="103"/>
  <c r="E202" i="103"/>
  <c r="J201" i="103"/>
  <c r="E201" i="103"/>
  <c r="J200" i="103"/>
  <c r="E200" i="103"/>
  <c r="J199" i="103"/>
  <c r="E199" i="103"/>
  <c r="J198" i="103"/>
  <c r="E198" i="103"/>
  <c r="J197" i="103"/>
  <c r="E197" i="103"/>
  <c r="J196" i="103"/>
  <c r="J195" i="103"/>
  <c r="E195" i="103"/>
  <c r="J194" i="103"/>
  <c r="E194" i="103"/>
  <c r="J193" i="103"/>
  <c r="I193" i="103"/>
  <c r="E193" i="103"/>
  <c r="J192" i="103"/>
  <c r="E192" i="103"/>
  <c r="J191" i="103"/>
  <c r="E191" i="103"/>
  <c r="I190" i="103"/>
  <c r="E190" i="103"/>
  <c r="J189" i="103"/>
  <c r="E189" i="103"/>
  <c r="J188" i="103"/>
  <c r="E188" i="103"/>
  <c r="J187" i="103"/>
  <c r="E187" i="103"/>
  <c r="J186" i="103"/>
  <c r="E186" i="103"/>
  <c r="J185" i="103"/>
  <c r="J184" i="103"/>
  <c r="J183" i="103"/>
  <c r="J182" i="103"/>
  <c r="J181" i="103"/>
  <c r="E181" i="103"/>
  <c r="J180" i="103"/>
  <c r="E180" i="103"/>
  <c r="J179" i="103"/>
  <c r="E179" i="103"/>
  <c r="J178" i="103"/>
  <c r="J177" i="103"/>
  <c r="E177" i="103"/>
  <c r="J176" i="103"/>
  <c r="E176" i="103"/>
  <c r="J175" i="103"/>
  <c r="E175" i="103"/>
  <c r="J174" i="103"/>
  <c r="E174" i="103"/>
  <c r="J173" i="103"/>
  <c r="J172" i="103"/>
  <c r="J171" i="103"/>
  <c r="H171" i="103"/>
  <c r="H172" i="103" s="1"/>
  <c r="H173" i="103" s="1"/>
  <c r="J170" i="103"/>
  <c r="E170" i="103"/>
  <c r="J169" i="103"/>
  <c r="E169" i="103"/>
  <c r="J168" i="103"/>
  <c r="E168" i="103"/>
  <c r="J167" i="103"/>
  <c r="E167" i="103"/>
  <c r="V166" i="103"/>
  <c r="J166" i="103"/>
  <c r="E166" i="103"/>
  <c r="V165" i="103"/>
  <c r="J165" i="103"/>
  <c r="E165" i="103"/>
  <c r="J164" i="103"/>
  <c r="E164" i="103"/>
  <c r="J163" i="103"/>
  <c r="E163" i="103"/>
  <c r="J162" i="103"/>
  <c r="E162" i="103"/>
  <c r="J161" i="103"/>
  <c r="E161" i="103"/>
  <c r="J160" i="103"/>
  <c r="E160" i="103"/>
  <c r="J159" i="103"/>
  <c r="E159" i="103"/>
  <c r="J158" i="103"/>
  <c r="E158" i="103"/>
  <c r="J157" i="103"/>
  <c r="E157" i="103"/>
  <c r="J156" i="103"/>
  <c r="J155" i="103"/>
  <c r="J154" i="103"/>
  <c r="E154" i="103"/>
  <c r="J153" i="103"/>
  <c r="E153" i="103"/>
  <c r="I152" i="103"/>
  <c r="E152" i="103"/>
  <c r="J151" i="103"/>
  <c r="E151" i="103"/>
  <c r="J150" i="103"/>
  <c r="E150" i="103"/>
  <c r="J149" i="103"/>
  <c r="E149" i="103"/>
  <c r="J148" i="103"/>
  <c r="E148" i="103"/>
  <c r="J147" i="103"/>
  <c r="E147" i="103"/>
  <c r="J146" i="103"/>
  <c r="E146" i="103"/>
  <c r="J145" i="103"/>
  <c r="E145" i="103"/>
  <c r="J144" i="103"/>
  <c r="E144" i="103"/>
  <c r="J143" i="103"/>
  <c r="E143" i="103"/>
  <c r="J142" i="103"/>
  <c r="E142" i="103"/>
  <c r="J141" i="103"/>
  <c r="E141" i="103"/>
  <c r="E140" i="103"/>
  <c r="J139" i="103"/>
  <c r="E139" i="103"/>
  <c r="I138" i="103"/>
  <c r="H138" i="103"/>
  <c r="E138" i="103"/>
  <c r="J137" i="103"/>
  <c r="E137" i="103"/>
  <c r="J136" i="103"/>
  <c r="E136" i="103"/>
  <c r="J135" i="103"/>
  <c r="E135" i="103"/>
  <c r="J134" i="103"/>
  <c r="E134" i="103"/>
  <c r="J133" i="103"/>
  <c r="E133" i="103"/>
  <c r="U132" i="103"/>
  <c r="J132" i="103"/>
  <c r="E132" i="103"/>
  <c r="E131" i="103"/>
  <c r="E130" i="103"/>
  <c r="E129" i="103"/>
  <c r="E128" i="103"/>
  <c r="J127" i="103"/>
  <c r="E127" i="103"/>
  <c r="J126" i="103"/>
  <c r="E126" i="103"/>
  <c r="J125" i="103"/>
  <c r="E125" i="103"/>
  <c r="J124" i="103"/>
  <c r="E124" i="103"/>
  <c r="J123" i="103"/>
  <c r="E123" i="103"/>
  <c r="J122" i="103"/>
  <c r="I122" i="103"/>
  <c r="E122" i="103"/>
  <c r="J121" i="103"/>
  <c r="E121" i="103"/>
  <c r="J120" i="103"/>
  <c r="I120" i="103"/>
  <c r="E120" i="103"/>
  <c r="J119" i="103"/>
  <c r="E119" i="103"/>
  <c r="E118" i="103"/>
  <c r="J117" i="103"/>
  <c r="E117" i="103"/>
  <c r="J116" i="103"/>
  <c r="E116" i="103"/>
  <c r="J115" i="103"/>
  <c r="E115" i="103"/>
  <c r="J114" i="103"/>
  <c r="J113" i="103"/>
  <c r="E113" i="103"/>
  <c r="T112" i="103"/>
  <c r="J112" i="103"/>
  <c r="E112" i="103"/>
  <c r="J111" i="103"/>
  <c r="E111" i="103"/>
  <c r="J110" i="103"/>
  <c r="E110" i="103"/>
  <c r="J109" i="103"/>
  <c r="E109" i="103"/>
  <c r="J108" i="103"/>
  <c r="I108" i="103"/>
  <c r="E108" i="103"/>
  <c r="J107" i="103"/>
  <c r="I107" i="103"/>
  <c r="E107" i="103"/>
  <c r="J106" i="103"/>
  <c r="E106" i="103"/>
  <c r="J105" i="103"/>
  <c r="E105" i="103"/>
  <c r="J104" i="103"/>
  <c r="E104" i="103"/>
  <c r="J103" i="103"/>
  <c r="E103" i="103"/>
  <c r="J102" i="103"/>
  <c r="E102" i="103"/>
  <c r="J101" i="103"/>
  <c r="E101" i="103"/>
  <c r="J100" i="103"/>
  <c r="E100" i="103"/>
  <c r="E99" i="103"/>
  <c r="E98" i="103"/>
  <c r="E97" i="103"/>
  <c r="E96" i="103"/>
  <c r="E95" i="103"/>
  <c r="J94" i="103"/>
  <c r="E94" i="103"/>
  <c r="J93" i="103"/>
  <c r="E93" i="103"/>
  <c r="J92" i="103"/>
  <c r="E92" i="103"/>
  <c r="J91" i="103"/>
  <c r="J90" i="103"/>
  <c r="E90" i="103"/>
  <c r="J89" i="103"/>
  <c r="E89" i="103"/>
  <c r="J88" i="103"/>
  <c r="E88" i="103"/>
  <c r="J87" i="103"/>
  <c r="E87" i="103"/>
  <c r="E86" i="103"/>
  <c r="V85" i="103"/>
  <c r="J85" i="103"/>
  <c r="E85" i="103"/>
  <c r="J84" i="103"/>
  <c r="E84" i="103"/>
  <c r="J83" i="103"/>
  <c r="E83" i="103"/>
  <c r="J82" i="103"/>
  <c r="E82" i="103"/>
  <c r="J81" i="103"/>
  <c r="E81" i="103"/>
  <c r="J80" i="103"/>
  <c r="E80" i="103"/>
  <c r="J79" i="103"/>
  <c r="E79" i="103"/>
  <c r="J78" i="103"/>
  <c r="E78" i="103"/>
  <c r="H73" i="103"/>
  <c r="H74" i="103" s="1"/>
  <c r="H75" i="103" s="1"/>
  <c r="H76" i="103" s="1"/>
  <c r="H77" i="103" s="1"/>
  <c r="J72" i="103"/>
  <c r="E72" i="103"/>
  <c r="H67" i="103"/>
  <c r="H68" i="103" s="1"/>
  <c r="H69" i="103" s="1"/>
  <c r="H70" i="103" s="1"/>
  <c r="H71" i="103" s="1"/>
  <c r="J66" i="103"/>
  <c r="E66" i="103"/>
  <c r="J64" i="103"/>
  <c r="E64" i="103"/>
  <c r="J63" i="103"/>
  <c r="E63" i="103"/>
  <c r="J62" i="103"/>
  <c r="J61" i="103"/>
  <c r="E61" i="103"/>
  <c r="J60" i="103"/>
  <c r="E60" i="103"/>
  <c r="J59" i="103"/>
  <c r="E59" i="103"/>
  <c r="J58" i="103"/>
  <c r="E58" i="103"/>
  <c r="J57" i="103"/>
  <c r="E57" i="103"/>
  <c r="J56" i="103"/>
  <c r="E56" i="103"/>
  <c r="J55" i="103"/>
  <c r="J54" i="103"/>
  <c r="E54" i="103"/>
  <c r="J53" i="103"/>
  <c r="E53" i="103"/>
  <c r="J52" i="103"/>
  <c r="E52" i="103"/>
  <c r="J51" i="103"/>
  <c r="E51" i="103"/>
  <c r="E50" i="103"/>
  <c r="J49" i="103"/>
  <c r="E49" i="103"/>
  <c r="J48" i="103"/>
  <c r="E48" i="103"/>
  <c r="J47" i="103"/>
  <c r="E47" i="103"/>
  <c r="J46" i="103"/>
  <c r="E46" i="103"/>
  <c r="J45" i="103"/>
  <c r="E45" i="103"/>
  <c r="J44" i="103"/>
  <c r="E44" i="103"/>
  <c r="J43" i="103"/>
  <c r="E43" i="103"/>
  <c r="J42" i="103"/>
  <c r="I42" i="103"/>
  <c r="H42" i="103"/>
  <c r="G42" i="103"/>
  <c r="E42" i="103"/>
  <c r="J41" i="103"/>
  <c r="E41" i="103"/>
  <c r="J40" i="103"/>
  <c r="J39" i="103"/>
  <c r="E39" i="103"/>
  <c r="J38" i="103"/>
  <c r="E38" i="103"/>
  <c r="J37" i="103"/>
  <c r="E37" i="103"/>
  <c r="J36" i="103"/>
  <c r="E36" i="103"/>
  <c r="J35" i="103"/>
  <c r="E35" i="103"/>
  <c r="J30" i="103"/>
  <c r="E30" i="103"/>
  <c r="J29" i="103"/>
  <c r="E29" i="103"/>
  <c r="J28" i="103"/>
  <c r="J27" i="103"/>
  <c r="E27" i="103"/>
  <c r="J26" i="103"/>
  <c r="J25" i="103"/>
  <c r="E25" i="103"/>
  <c r="J24" i="103"/>
  <c r="J23" i="103"/>
  <c r="E23" i="103"/>
  <c r="J22" i="103"/>
  <c r="J21" i="103"/>
  <c r="E21" i="103"/>
  <c r="J20" i="103"/>
  <c r="J19" i="103"/>
  <c r="E19" i="103"/>
  <c r="J18" i="103"/>
  <c r="E18" i="10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Helen Dakin</author>
    <author xml:space="preserve"> </author>
    <author>hdakin</author>
    <author>herc</author>
  </authors>
  <commentList>
    <comment ref="K16" authorId="0" shapeId="0" xr:uid="{00000000-0006-0000-0800-000001000000}">
      <text>
        <r>
          <rPr>
            <b/>
            <sz val="9"/>
            <color indexed="81"/>
            <rFont val="Tahoma"/>
            <family val="2"/>
          </rPr>
          <t>Helen Dakin:</t>
        </r>
        <r>
          <rPr>
            <sz val="9"/>
            <color indexed="81"/>
            <rFont val="Tahoma"/>
            <family val="2"/>
          </rPr>
          <t xml:space="preserve">
Please fill in the fields K-R with the appropriate name of the mapping model used; column J will be filled in automatically later</t>
        </r>
      </text>
    </comment>
    <comment ref="U16" authorId="0" shapeId="0" xr:uid="{00000000-0006-0000-0800-000002000000}">
      <text>
        <r>
          <rPr>
            <b/>
            <sz val="9"/>
            <color indexed="81"/>
            <rFont val="Tahoma"/>
            <family val="2"/>
          </rPr>
          <t>Helen Dakin:</t>
        </r>
        <r>
          <rPr>
            <sz val="9"/>
            <color indexed="81"/>
            <rFont val="Tahoma"/>
            <family val="2"/>
          </rPr>
          <t xml:space="preserve">
Please use this field to briefly record any of the following that you happen to know about, have found in your searches or that were mentioned in the paper or an earlier version of the database:
* external validation of this algorithm by a new paper
* early versions of this paper that have been presented at conferences or published elsewhere
* any links to tools that can be used to calculate predicted utilities
* Any other methodological papers – e.g. assessing impact on cost-utility analysis
This field should include endnote citations in curly brackets</t>
        </r>
      </text>
    </comment>
    <comment ref="V16" authorId="0" shapeId="0" xr:uid="{00000000-0006-0000-0800-000003000000}">
      <text>
        <r>
          <rPr>
            <b/>
            <sz val="9"/>
            <color indexed="81"/>
            <rFont val="Tahoma"/>
            <family val="2"/>
          </rPr>
          <t>Helen Dakin:</t>
        </r>
        <r>
          <rPr>
            <sz val="9"/>
            <color indexed="81"/>
            <rFont val="Tahoma"/>
            <family val="2"/>
          </rPr>
          <t xml:space="preserve">
This field is a copy of the information in column U BUT all endnote citations have been replaced with brief citations to the paper: e.g. "{Adams, 2011 #147}" becomes "Adams, R et al. (2011). Value Health. 14, 921-7."
</t>
        </r>
      </text>
    </comment>
    <comment ref="I19" authorId="1" shapeId="0" xr:uid="{00000000-0006-0000-0800-000004000000}">
      <text>
        <r>
          <rPr>
            <sz val="8"/>
            <color indexed="81"/>
            <rFont val="Tahoma"/>
            <family val="2"/>
          </rPr>
          <t>Total number of observations is not reported, but could be up to twice as high as the number of patients, as observations of the same patients at baseline and 12 months were used</t>
        </r>
      </text>
    </comment>
    <comment ref="K19" authorId="1" shapeId="0" xr:uid="{00000000-0006-0000-0800-000005000000}">
      <text>
        <r>
          <rPr>
            <b/>
            <sz val="8"/>
            <color indexed="81"/>
            <rFont val="Tahoma"/>
            <family val="2"/>
          </rPr>
          <t xml:space="preserve"> :</t>
        </r>
        <r>
          <rPr>
            <sz val="8"/>
            <color indexed="81"/>
            <rFont val="Tahoma"/>
            <family val="2"/>
          </rPr>
          <t xml:space="preserve">
Simply described as "linear model": could be GLM with linear function like Adams 2011</t>
        </r>
      </text>
    </comment>
    <comment ref="I20" authorId="1" shapeId="0" xr:uid="{00000000-0006-0000-0800-000006000000}">
      <text>
        <r>
          <rPr>
            <sz val="8"/>
            <color indexed="81"/>
            <rFont val="Tahoma"/>
            <family val="2"/>
          </rPr>
          <t>Total number of observations is not reported, but could be up to twice as high as the number of patients, as observations of the same patients at baseline and 12 months were used</t>
        </r>
      </text>
    </comment>
    <comment ref="I21" authorId="1" shapeId="0" xr:uid="{00000000-0006-0000-0800-000007000000}">
      <text>
        <r>
          <rPr>
            <sz val="8"/>
            <color indexed="81"/>
            <rFont val="Tahoma"/>
            <family val="2"/>
          </rPr>
          <t>Total number of observations is not reported, but could be up to twice as high as the number of patients, as observations of the same patients at baseline and 12 months were used</t>
        </r>
      </text>
    </comment>
    <comment ref="I22" authorId="1" shapeId="0" xr:uid="{00000000-0006-0000-0800-000008000000}">
      <text>
        <r>
          <rPr>
            <sz val="8"/>
            <color indexed="81"/>
            <rFont val="Tahoma"/>
            <family val="2"/>
          </rPr>
          <t>Total number of observations is not reported, but could be up to twice as high as the number of patients, as observations of the same patients at baseline and 12 months were used</t>
        </r>
      </text>
    </comment>
    <comment ref="I23" authorId="1" shapeId="0" xr:uid="{00000000-0006-0000-0800-000009000000}">
      <text>
        <r>
          <rPr>
            <sz val="8"/>
            <color indexed="81"/>
            <rFont val="Tahoma"/>
            <family val="2"/>
          </rPr>
          <t>Total number of observations is not reported, but could be up to twice as high as the number of patients, as observations of the same patients at baseline and 12 months were used</t>
        </r>
      </text>
    </comment>
    <comment ref="I24" authorId="1" shapeId="0" xr:uid="{00000000-0006-0000-0800-00000A000000}">
      <text>
        <r>
          <rPr>
            <sz val="8"/>
            <color indexed="81"/>
            <rFont val="Tahoma"/>
            <family val="2"/>
          </rPr>
          <t>Total number of observations is not reported, but could be up to twice as high as the number of patients, as observations of the same patients at baseline and 12 months were used</t>
        </r>
      </text>
    </comment>
    <comment ref="I25" authorId="1" shapeId="0" xr:uid="{00000000-0006-0000-0800-00000B000000}">
      <text>
        <r>
          <rPr>
            <sz val="8"/>
            <color indexed="81"/>
            <rFont val="Tahoma"/>
            <family val="2"/>
          </rPr>
          <t>Total number of observations is not reported, but could be up to twice as high as the number of patients, as observations of the same patients at baseline and 12 months were used</t>
        </r>
      </text>
    </comment>
    <comment ref="I26" authorId="1" shapeId="0" xr:uid="{00000000-0006-0000-0800-00000C000000}">
      <text>
        <r>
          <rPr>
            <sz val="8"/>
            <color indexed="81"/>
            <rFont val="Tahoma"/>
            <family val="2"/>
          </rPr>
          <t>Total number of observations is not reported, but could be up to twice as high as the number of patients, as observations of the same patients at baseline and 12 months were used</t>
        </r>
      </text>
    </comment>
    <comment ref="F27" authorId="1" shapeId="0" xr:uid="{00000000-0006-0000-0800-00000D000000}">
      <text>
        <r>
          <rPr>
            <b/>
            <sz val="8"/>
            <color indexed="81"/>
            <rFont val="Tahoma"/>
            <family val="2"/>
          </rPr>
          <t xml:space="preserve"> :</t>
        </r>
        <r>
          <rPr>
            <sz val="8"/>
            <color indexed="81"/>
            <rFont val="Tahoma"/>
            <family val="2"/>
          </rPr>
          <t xml:space="preserve">
EQ-5D with revised Ben Craig scoring system</t>
        </r>
      </text>
    </comment>
    <comment ref="I27" authorId="1" shapeId="0" xr:uid="{00000000-0006-0000-0800-00000E000000}">
      <text>
        <r>
          <rPr>
            <sz val="8"/>
            <color indexed="81"/>
            <rFont val="Tahoma"/>
            <family val="2"/>
          </rPr>
          <t>Total number of observations is not reported, but could be up to twice as high as the number of patients, as observations of the same patients at baseline and 12 months were used</t>
        </r>
      </text>
    </comment>
    <comment ref="K27" authorId="1" shapeId="0" xr:uid="{00000000-0006-0000-0800-00000F000000}">
      <text>
        <r>
          <rPr>
            <b/>
            <sz val="8"/>
            <color indexed="81"/>
            <rFont val="Tahoma"/>
            <family val="2"/>
          </rPr>
          <t xml:space="preserve"> :</t>
        </r>
        <r>
          <rPr>
            <sz val="8"/>
            <color indexed="81"/>
            <rFont val="Tahoma"/>
            <family val="2"/>
          </rPr>
          <t xml:space="preserve">
GLM models done as linear models, which is equivalent to OLS</t>
        </r>
      </text>
    </comment>
    <comment ref="F28" authorId="1" shapeId="0" xr:uid="{00000000-0006-0000-0800-000010000000}">
      <text>
        <r>
          <rPr>
            <b/>
            <sz val="8"/>
            <color indexed="81"/>
            <rFont val="Tahoma"/>
            <family val="2"/>
          </rPr>
          <t xml:space="preserve"> :</t>
        </r>
        <r>
          <rPr>
            <sz val="8"/>
            <color indexed="81"/>
            <rFont val="Tahoma"/>
            <family val="2"/>
          </rPr>
          <t xml:space="preserve">
EQ-5D with revised Ben Craig scoring system</t>
        </r>
      </text>
    </comment>
    <comment ref="I28" authorId="1" shapeId="0" xr:uid="{00000000-0006-0000-0800-000011000000}">
      <text>
        <r>
          <rPr>
            <sz val="8"/>
            <color indexed="81"/>
            <rFont val="Tahoma"/>
            <family val="2"/>
          </rPr>
          <t>Total number of observations is not reported, but could be up to twice as high as the number of patients, as observations of the same patients at baseline and 12 months were used</t>
        </r>
      </text>
    </comment>
    <comment ref="K28" authorId="1" shapeId="0" xr:uid="{00000000-0006-0000-0800-000012000000}">
      <text>
        <r>
          <rPr>
            <b/>
            <sz val="8"/>
            <color indexed="81"/>
            <rFont val="Tahoma"/>
            <family val="2"/>
          </rPr>
          <t xml:space="preserve"> :</t>
        </r>
        <r>
          <rPr>
            <sz val="8"/>
            <color indexed="81"/>
            <rFont val="Tahoma"/>
            <family val="2"/>
          </rPr>
          <t xml:space="preserve">
GLM models done as linear models, which is equivalent to OLS</t>
        </r>
      </text>
    </comment>
    <comment ref="F29" authorId="1" shapeId="0" xr:uid="{00000000-0006-0000-0800-000013000000}">
      <text>
        <r>
          <rPr>
            <b/>
            <sz val="8"/>
            <color indexed="81"/>
            <rFont val="Tahoma"/>
            <family val="2"/>
          </rPr>
          <t xml:space="preserve"> :</t>
        </r>
        <r>
          <rPr>
            <sz val="8"/>
            <color indexed="81"/>
            <rFont val="Tahoma"/>
            <family val="2"/>
          </rPr>
          <t xml:space="preserve">
EQ-5D with revised Ben Craig scoring system</t>
        </r>
      </text>
    </comment>
    <comment ref="I29" authorId="1" shapeId="0" xr:uid="{00000000-0006-0000-0800-000014000000}">
      <text>
        <r>
          <rPr>
            <sz val="8"/>
            <color indexed="81"/>
            <rFont val="Tahoma"/>
            <family val="2"/>
          </rPr>
          <t>Total number of observations is not reported, but could be up to twice as high as the number of patients, as observations of the same patients at baseline and 12 months were used</t>
        </r>
      </text>
    </comment>
    <comment ref="K29" authorId="1" shapeId="0" xr:uid="{00000000-0006-0000-0800-000015000000}">
      <text>
        <r>
          <rPr>
            <b/>
            <sz val="8"/>
            <color indexed="81"/>
            <rFont val="Tahoma"/>
            <family val="2"/>
          </rPr>
          <t xml:space="preserve"> :</t>
        </r>
        <r>
          <rPr>
            <sz val="8"/>
            <color indexed="81"/>
            <rFont val="Tahoma"/>
            <family val="2"/>
          </rPr>
          <t xml:space="preserve">
GLM models done as linear models, which is equivalent to OLS</t>
        </r>
      </text>
    </comment>
    <comment ref="F44" authorId="2" shapeId="0" xr:uid="{00000000-0006-0000-0800-000016000000}">
      <text>
        <r>
          <rPr>
            <b/>
            <sz val="9"/>
            <color indexed="81"/>
            <rFont val="Tahoma"/>
            <family val="2"/>
          </rPr>
          <t>hdakin:</t>
        </r>
        <r>
          <rPr>
            <sz val="9"/>
            <color indexed="81"/>
            <rFont val="Tahoma"/>
            <family val="2"/>
          </rPr>
          <t xml:space="preserve">
Used EQ-5D Dutch tariff but also used US and UK tariff for sensitivity analysis</t>
        </r>
      </text>
    </comment>
    <comment ref="I45" authorId="2" shapeId="0" xr:uid="{00000000-0006-0000-0800-000017000000}">
      <text>
        <r>
          <rPr>
            <b/>
            <sz val="9"/>
            <color indexed="81"/>
            <rFont val="Tahoma"/>
            <family val="2"/>
          </rPr>
          <t>hdakin:</t>
        </r>
        <r>
          <rPr>
            <sz val="9"/>
            <color indexed="81"/>
            <rFont val="Tahoma"/>
            <family val="2"/>
          </rPr>
          <t xml:space="preserve">
AHEAD</t>
        </r>
      </text>
    </comment>
    <comment ref="I46" authorId="2" shapeId="0" xr:uid="{00000000-0006-0000-0800-000018000000}">
      <text>
        <r>
          <rPr>
            <b/>
            <sz val="9"/>
            <color indexed="81"/>
            <rFont val="Tahoma"/>
            <family val="2"/>
          </rPr>
          <t>hdakin:</t>
        </r>
        <r>
          <rPr>
            <sz val="9"/>
            <color indexed="81"/>
            <rFont val="Tahoma"/>
            <family val="2"/>
          </rPr>
          <t xml:space="preserve">
POMACT</t>
        </r>
      </text>
    </comment>
    <comment ref="I47" authorId="2" shapeId="0" xr:uid="{00000000-0006-0000-0800-000019000000}">
      <text>
        <r>
          <rPr>
            <b/>
            <sz val="9"/>
            <color indexed="81"/>
            <rFont val="Tahoma"/>
            <family val="2"/>
          </rPr>
          <t>hdakin:</t>
        </r>
        <r>
          <rPr>
            <sz val="9"/>
            <color indexed="81"/>
            <rFont val="Tahoma"/>
            <family val="2"/>
          </rPr>
          <t xml:space="preserve">
AHEAD</t>
        </r>
      </text>
    </comment>
    <comment ref="I48" authorId="2" shapeId="0" xr:uid="{00000000-0006-0000-0800-00001A000000}">
      <text>
        <r>
          <rPr>
            <b/>
            <sz val="9"/>
            <color indexed="81"/>
            <rFont val="Tahoma"/>
            <family val="2"/>
          </rPr>
          <t>hdakin:</t>
        </r>
        <r>
          <rPr>
            <sz val="9"/>
            <color indexed="81"/>
            <rFont val="Tahoma"/>
            <family val="2"/>
          </rPr>
          <t xml:space="preserve">
IAPT</t>
        </r>
      </text>
    </comment>
    <comment ref="I49" authorId="2" shapeId="0" xr:uid="{00000000-0006-0000-0800-00001B000000}">
      <text>
        <r>
          <rPr>
            <b/>
            <sz val="9"/>
            <color indexed="81"/>
            <rFont val="Tahoma"/>
            <family val="2"/>
          </rPr>
          <t>hdakin:</t>
        </r>
        <r>
          <rPr>
            <sz val="9"/>
            <color indexed="81"/>
            <rFont val="Tahoma"/>
            <family val="2"/>
          </rPr>
          <t xml:space="preserve">
IAPT</t>
        </r>
      </text>
    </comment>
    <comment ref="I50" authorId="2" shapeId="0" xr:uid="{00000000-0006-0000-0800-00001C000000}">
      <text>
        <r>
          <rPr>
            <b/>
            <sz val="9"/>
            <color indexed="81"/>
            <rFont val="Tahoma"/>
            <family val="2"/>
          </rPr>
          <t>hdakin:</t>
        </r>
        <r>
          <rPr>
            <sz val="9"/>
            <color indexed="81"/>
            <rFont val="Tahoma"/>
            <family val="2"/>
          </rPr>
          <t xml:space="preserve">
IAPT</t>
        </r>
      </text>
    </comment>
    <comment ref="I51" authorId="2" shapeId="0" xr:uid="{00000000-0006-0000-0800-00001D000000}">
      <text>
        <r>
          <rPr>
            <b/>
            <sz val="9"/>
            <color indexed="81"/>
            <rFont val="Tahoma"/>
            <family val="2"/>
          </rPr>
          <t>hdakin:</t>
        </r>
        <r>
          <rPr>
            <sz val="9"/>
            <color indexed="81"/>
            <rFont val="Tahoma"/>
            <family val="2"/>
          </rPr>
          <t xml:space="preserve">
IAPT</t>
        </r>
      </text>
    </comment>
    <comment ref="E52" authorId="2" shapeId="0" xr:uid="{00000000-0006-0000-0800-00001E000000}">
      <text>
        <r>
          <rPr>
            <b/>
            <sz val="9"/>
            <color indexed="81"/>
            <rFont val="Tahoma"/>
            <family val="2"/>
          </rPr>
          <t>hdakin:</t>
        </r>
        <r>
          <rPr>
            <sz val="9"/>
            <color indexed="81"/>
            <rFont val="Tahoma"/>
            <family val="2"/>
          </rPr>
          <t xml:space="preserve">
Coefficients not reported in the monograph</t>
        </r>
      </text>
    </comment>
    <comment ref="I52" authorId="2" shapeId="0" xr:uid="{00000000-0006-0000-0800-00001F000000}">
      <text>
        <r>
          <rPr>
            <b/>
            <sz val="9"/>
            <color indexed="81"/>
            <rFont val="Tahoma"/>
            <family val="2"/>
          </rPr>
          <t>hdakin:</t>
        </r>
        <r>
          <rPr>
            <sz val="9"/>
            <color indexed="81"/>
            <rFont val="Tahoma"/>
            <family val="2"/>
          </rPr>
          <t xml:space="preserve">
EMPIRIC</t>
        </r>
      </text>
    </comment>
    <comment ref="I53" authorId="1" shapeId="0" xr:uid="{00000000-0006-0000-0800-000020000000}">
      <text>
        <r>
          <rPr>
            <b/>
            <sz val="8"/>
            <color indexed="81"/>
            <rFont val="Tahoma"/>
            <family val="2"/>
          </rPr>
          <t xml:space="preserve"> :</t>
        </r>
        <r>
          <rPr>
            <sz val="8"/>
            <color indexed="81"/>
            <rFont val="Tahoma"/>
            <family val="2"/>
          </rPr>
          <t xml:space="preserve">
Estimated: total sample of 375, with two-thirds of patients used in estimation sample</t>
        </r>
      </text>
    </comment>
    <comment ref="I54" authorId="1" shapeId="0" xr:uid="{00000000-0006-0000-0800-000021000000}">
      <text>
        <r>
          <rPr>
            <b/>
            <sz val="8"/>
            <color indexed="81"/>
            <rFont val="Tahoma"/>
            <family val="2"/>
          </rPr>
          <t xml:space="preserve"> :</t>
        </r>
        <r>
          <rPr>
            <sz val="8"/>
            <color indexed="81"/>
            <rFont val="Tahoma"/>
            <family val="2"/>
          </rPr>
          <t xml:space="preserve">
Not clearly stated. Used number of patients with EQ-5D as proxy</t>
        </r>
      </text>
    </comment>
    <comment ref="I55" authorId="1" shapeId="0" xr:uid="{00000000-0006-0000-0800-000022000000}">
      <text>
        <r>
          <rPr>
            <b/>
            <sz val="8"/>
            <color indexed="81"/>
            <rFont val="Tahoma"/>
            <family val="2"/>
          </rPr>
          <t xml:space="preserve"> :</t>
        </r>
        <r>
          <rPr>
            <sz val="8"/>
            <color indexed="81"/>
            <rFont val="Tahoma"/>
            <family val="2"/>
          </rPr>
          <t xml:space="preserve">
Not clearly stated. Used number of patients with SF-6D as proxy</t>
        </r>
      </text>
    </comment>
    <comment ref="R56" authorId="1" shapeId="0" xr:uid="{00000000-0006-0000-0800-000023000000}">
      <text>
        <r>
          <rPr>
            <sz val="8"/>
            <color indexed="81"/>
            <rFont val="Tahoma"/>
            <family val="2"/>
          </rPr>
          <t>Estimated using restricted maximum likelihood</t>
        </r>
      </text>
    </comment>
    <comment ref="R57" authorId="1" shapeId="0" xr:uid="{00000000-0006-0000-0800-000024000000}">
      <text>
        <r>
          <rPr>
            <sz val="8"/>
            <color indexed="81"/>
            <rFont val="Tahoma"/>
            <family val="2"/>
          </rPr>
          <t>Estimated using restricted maximum likelihood</t>
        </r>
      </text>
    </comment>
    <comment ref="R58" authorId="1" shapeId="0" xr:uid="{00000000-0006-0000-0800-000025000000}">
      <text>
        <r>
          <rPr>
            <sz val="8"/>
            <color indexed="81"/>
            <rFont val="Tahoma"/>
            <family val="2"/>
          </rPr>
          <t>Estimated using restricted maximum likelihood</t>
        </r>
      </text>
    </comment>
    <comment ref="R59" authorId="1" shapeId="0" xr:uid="{00000000-0006-0000-0800-000026000000}">
      <text>
        <r>
          <rPr>
            <sz val="8"/>
            <color indexed="81"/>
            <rFont val="Tahoma"/>
            <family val="2"/>
          </rPr>
          <t>Estimated using restricted maximum likelihood</t>
        </r>
      </text>
    </comment>
    <comment ref="I60" authorId="2" shapeId="0" xr:uid="{00000000-0006-0000-0800-000027000000}">
      <text>
        <r>
          <rPr>
            <b/>
            <sz val="9"/>
            <color indexed="81"/>
            <rFont val="Tahoma"/>
            <family val="2"/>
          </rPr>
          <t>hdakin:</t>
        </r>
        <r>
          <rPr>
            <sz val="9"/>
            <color indexed="81"/>
            <rFont val="Tahoma"/>
            <family val="2"/>
          </rPr>
          <t xml:space="preserve">
number of observations not clearly stated; some of these patients had missing data.</t>
        </r>
      </text>
    </comment>
    <comment ref="F78" authorId="2" shapeId="0" xr:uid="{00000000-0006-0000-0800-000028000000}">
      <text>
        <r>
          <rPr>
            <b/>
            <sz val="9"/>
            <color indexed="81"/>
            <rFont val="Tahoma"/>
            <family val="2"/>
          </rPr>
          <t>hdakin:</t>
        </r>
        <r>
          <rPr>
            <sz val="9"/>
            <color indexed="81"/>
            <rFont val="Tahoma"/>
            <family val="2"/>
          </rPr>
          <t xml:space="preserve">
English and Chinse version of FACT-B v4 were used. Experimental English and Chinese version of EQ-5D-5L was used, and utility obtained by mapping from EQ-5D-3L utilities (Japanese and UK tariff).
Used van Hout crosswalk value set</t>
        </r>
      </text>
    </comment>
    <comment ref="I82" authorId="1" shapeId="0" xr:uid="{00000000-0006-0000-0800-000029000000}">
      <text>
        <r>
          <rPr>
            <sz val="8"/>
            <color indexed="81"/>
            <rFont val="Tahoma"/>
            <family val="2"/>
          </rPr>
          <t>Unclear from the paper: 798 patients with EQ-5D recorded in Table 1, although it is unclear whether all of these had QLQ-C30 and the text suggests that there were an average of 3.97 observations for 220 patients</t>
        </r>
      </text>
    </comment>
    <comment ref="L84" authorId="1" shapeId="0" xr:uid="{00000000-0006-0000-0800-00002A000000}">
      <text>
        <r>
          <rPr>
            <b/>
            <sz val="8"/>
            <color indexed="81"/>
            <rFont val="Tahoma"/>
            <family val="2"/>
          </rPr>
          <t xml:space="preserve"> :</t>
        </r>
        <r>
          <rPr>
            <sz val="8"/>
            <color indexed="81"/>
            <rFont val="Tahoma"/>
            <family val="2"/>
          </rPr>
          <t xml:space="preserve">
(gamma family; log-link; fractional logit)</t>
        </r>
      </text>
    </comment>
    <comment ref="F85" authorId="2" shapeId="0" xr:uid="{00000000-0006-0000-0800-00002B000000}">
      <text>
        <r>
          <rPr>
            <b/>
            <sz val="9"/>
            <color indexed="81"/>
            <rFont val="Tahoma"/>
            <family val="2"/>
          </rPr>
          <t>hdakin:</t>
        </r>
        <r>
          <rPr>
            <sz val="9"/>
            <color indexed="81"/>
            <rFont val="Tahoma"/>
            <family val="2"/>
          </rPr>
          <t xml:space="preserve">
German TTO EQ-5D tariff &amp; European VAS tariff</t>
        </r>
      </text>
    </comment>
    <comment ref="F86" authorId="2" shapeId="0" xr:uid="{00000000-0006-0000-0800-00002C000000}">
      <text>
        <r>
          <rPr>
            <b/>
            <sz val="9"/>
            <color indexed="81"/>
            <rFont val="Tahoma"/>
            <family val="2"/>
          </rPr>
          <t>hdakin:</t>
        </r>
        <r>
          <rPr>
            <sz val="9"/>
            <color indexed="81"/>
            <rFont val="Tahoma"/>
            <family val="2"/>
          </rPr>
          <t xml:space="preserve">
German TTO EQ-5D tariff &amp; European VAS tariff</t>
        </r>
      </text>
    </comment>
    <comment ref="I89" authorId="2" shapeId="0" xr:uid="{00000000-0006-0000-0800-00002D000000}">
      <text>
        <r>
          <rPr>
            <b/>
            <sz val="8"/>
            <color indexed="81"/>
            <rFont val="Tahoma"/>
            <family val="2"/>
          </rPr>
          <t>hdakin:</t>
        </r>
        <r>
          <rPr>
            <sz val="8"/>
            <color indexed="81"/>
            <rFont val="Tahoma"/>
            <family val="2"/>
          </rPr>
          <t xml:space="preserve">
22,931 observations of around 3000 patients</t>
        </r>
      </text>
    </comment>
    <comment ref="E94" authorId="2" shapeId="0" xr:uid="{00000000-0006-0000-0800-00002E000000}">
      <text>
        <r>
          <rPr>
            <b/>
            <sz val="9"/>
            <color indexed="81"/>
            <rFont val="Tahoma"/>
            <family val="2"/>
          </rPr>
          <t>hdakin:</t>
        </r>
        <r>
          <rPr>
            <sz val="9"/>
            <color indexed="81"/>
            <rFont val="Tahoma"/>
            <family val="2"/>
          </rPr>
          <t xml:space="preserve">
Used an early version of the EQ-5D-5L value set for England Devlin, N., &amp; van Hout, B. (2014). An EQ-5D-5L value set for England. Office of Health Economics (OHE), London. http://www.slideshare.net/ScHARR-HEDS/ohe-seminar-5-l-value-set-oct-30-2014-final-version-031114-1.</t>
        </r>
      </text>
    </comment>
    <comment ref="F95" authorId="2" shapeId="0" xr:uid="{00000000-0006-0000-0800-00002F000000}">
      <text>
        <r>
          <rPr>
            <b/>
            <sz val="9"/>
            <color indexed="81"/>
            <rFont val="Tahoma"/>
            <family val="2"/>
          </rPr>
          <t>hdakin:</t>
        </r>
        <r>
          <rPr>
            <sz val="9"/>
            <color indexed="81"/>
            <rFont val="Tahoma"/>
            <family val="2"/>
          </rPr>
          <t xml:space="preserve">
Used an early version of the EQ-5D-5L value set for England Devlin, N., &amp; van Hout, B. (2014). An EQ-5D-5L value set for England. Office of Health Economics (OHE), London. http://www.slideshare.net/ScHARR-HEDS/ohe-seminar-5-l-value-set-oct-30-2014-final-version-031114-1.</t>
        </r>
      </text>
    </comment>
    <comment ref="F96" authorId="2" shapeId="0" xr:uid="{00000000-0006-0000-0800-000030000000}">
      <text>
        <r>
          <rPr>
            <b/>
            <sz val="9"/>
            <color indexed="81"/>
            <rFont val="Tahoma"/>
            <family val="2"/>
          </rPr>
          <t>hdakin:</t>
        </r>
        <r>
          <rPr>
            <sz val="9"/>
            <color indexed="81"/>
            <rFont val="Tahoma"/>
            <family val="2"/>
          </rPr>
          <t xml:space="preserve">
Used an early version of the EQ-5D-5L value set for England Devlin, N., &amp; van Hout, B. (2014). An EQ-5D-5L value set for England. Office of Health Economics (OHE), London. http://www.slideshare.net/ScHARR-HEDS/ohe-seminar-5-l-value-set-oct-30-2014-final-version-031114-1.</t>
        </r>
      </text>
    </comment>
    <comment ref="F97" authorId="2" shapeId="0" xr:uid="{00000000-0006-0000-0800-000031000000}">
      <text>
        <r>
          <rPr>
            <b/>
            <sz val="9"/>
            <color indexed="81"/>
            <rFont val="Tahoma"/>
            <family val="2"/>
          </rPr>
          <t>hdakin:</t>
        </r>
        <r>
          <rPr>
            <sz val="9"/>
            <color indexed="81"/>
            <rFont val="Tahoma"/>
            <family val="2"/>
          </rPr>
          <t xml:space="preserve">
Used an early version of the EQ-5D-5L value set for England Devlin, N., &amp; van Hout, B. (2014). An EQ-5D-5L value set for England. Office of Health Economics (OHE), London. http://www.slideshare.net/ScHARR-HEDS/ohe-seminar-5-l-value-set-oct-30-2014-final-version-031114-1.</t>
        </r>
      </text>
    </comment>
    <comment ref="D104" authorId="1" shapeId="0" xr:uid="{00000000-0006-0000-0800-000032000000}">
      <text>
        <r>
          <rPr>
            <b/>
            <sz val="8"/>
            <color indexed="81"/>
            <rFont val="Tahoma"/>
            <family val="2"/>
          </rPr>
          <t xml:space="preserve"> :</t>
        </r>
        <r>
          <rPr>
            <sz val="8"/>
            <color indexed="81"/>
            <rFont val="Tahoma"/>
            <family val="2"/>
          </rPr>
          <t xml:space="preserve">
"In the survey, patients were asked to characterize the
severity of their pain on a scale of 0–100 (where 0 represents
no pain at all and 100 represents the greatest pain
imaginable) for four different aspects of pain. These scores
were averaged and divided by 10 to produce a pain score on
the 0–10 scale."</t>
        </r>
      </text>
    </comment>
    <comment ref="I104" authorId="1" shapeId="0" xr:uid="{00000000-0006-0000-0800-000033000000}">
      <text>
        <r>
          <rPr>
            <b/>
            <sz val="8"/>
            <color indexed="81"/>
            <rFont val="Tahoma"/>
            <family val="2"/>
          </rPr>
          <t xml:space="preserve"> :</t>
        </r>
        <r>
          <rPr>
            <sz val="8"/>
            <color indexed="81"/>
            <rFont val="Tahoma"/>
            <family val="2"/>
          </rPr>
          <t xml:space="preserve">
Survey of 284 patients; although it is not explicitly stated, I am assuming that patients were only surveyed at one timepoint and that all 284 gave complete responses</t>
        </r>
      </text>
    </comment>
    <comment ref="I107" authorId="1" shapeId="0" xr:uid="{00000000-0006-0000-0800-000034000000}">
      <text>
        <r>
          <rPr>
            <b/>
            <sz val="8"/>
            <color indexed="81"/>
            <rFont val="Tahoma"/>
            <family val="2"/>
          </rPr>
          <t xml:space="preserve"> :</t>
        </r>
        <r>
          <rPr>
            <sz val="8"/>
            <color indexed="81"/>
            <rFont val="Tahoma"/>
            <family val="2"/>
          </rPr>
          <t xml:space="preserve">
Approximate figure: 50% of the 2842 patients were included in the estimation sample</t>
        </r>
      </text>
    </comment>
    <comment ref="I108" authorId="1" shapeId="0" xr:uid="{00000000-0006-0000-0800-000035000000}">
      <text>
        <r>
          <rPr>
            <b/>
            <sz val="8"/>
            <color indexed="81"/>
            <rFont val="Tahoma"/>
            <family val="2"/>
          </rPr>
          <t xml:space="preserve"> :</t>
        </r>
        <r>
          <rPr>
            <sz val="8"/>
            <color indexed="81"/>
            <rFont val="Tahoma"/>
            <family val="2"/>
          </rPr>
          <t xml:space="preserve">
Estimated as 70% of full sample: exact size not stated</t>
        </r>
      </text>
    </comment>
    <comment ref="Q108" authorId="1" shapeId="0" xr:uid="{00000000-0006-0000-0800-000036000000}">
      <text>
        <r>
          <rPr>
            <b/>
            <sz val="8"/>
            <color indexed="81"/>
            <rFont val="Tahoma"/>
            <family val="2"/>
          </rPr>
          <t xml:space="preserve"> :</t>
        </r>
        <r>
          <rPr>
            <sz val="8"/>
            <color indexed="81"/>
            <rFont val="Tahoma"/>
            <family val="2"/>
          </rPr>
          <t xml:space="preserve">
ologit</t>
        </r>
      </text>
    </comment>
    <comment ref="N112" authorId="1" shapeId="0" xr:uid="{00000000-0006-0000-0800-000037000000}">
      <text>
        <r>
          <rPr>
            <b/>
            <sz val="8"/>
            <color indexed="81"/>
            <rFont val="Tahoma"/>
            <family val="2"/>
          </rPr>
          <t xml:space="preserve"> :</t>
        </r>
        <r>
          <rPr>
            <sz val="8"/>
            <color indexed="81"/>
            <rFont val="Tahoma"/>
            <family val="2"/>
          </rPr>
          <t xml:space="preserve">
"data were divided into two groups by EQ-5D score, and all model specifications tested on both groups"</t>
        </r>
      </text>
    </comment>
    <comment ref="R112" authorId="1" shapeId="0" xr:uid="{00000000-0006-0000-0800-000038000000}">
      <text>
        <r>
          <rPr>
            <b/>
            <sz val="8"/>
            <color indexed="81"/>
            <rFont val="Tahoma"/>
            <family val="2"/>
          </rPr>
          <t xml:space="preserve"> :</t>
        </r>
        <r>
          <rPr>
            <sz val="8"/>
            <color indexed="81"/>
            <rFont val="Tahoma"/>
            <family val="2"/>
          </rPr>
          <t xml:space="preserve">
Estimated separate models for people with EQ-5D scores: &lt; 0.390; ≥ 0.390 and ≤ 0.895; &gt; 0.895</t>
        </r>
      </text>
    </comment>
    <comment ref="I115" authorId="2" shapeId="0" xr:uid="{00000000-0006-0000-0800-000039000000}">
      <text>
        <r>
          <rPr>
            <sz val="9"/>
            <color indexed="81"/>
            <rFont val="Tahoma"/>
            <family val="2"/>
          </rPr>
          <t>Number of observations in the estimation model not explicitly stated. 192 patients reported EQ-5D utility and it is assumed that all of these had complete data on other variables.</t>
        </r>
      </text>
    </comment>
    <comment ref="K115" authorId="2" shapeId="0" xr:uid="{00000000-0006-0000-0800-00003A000000}">
      <text>
        <r>
          <rPr>
            <sz val="9"/>
            <color indexed="81"/>
            <rFont val="Tahoma"/>
            <family val="2"/>
          </rPr>
          <t>Assumed: described as simple linear regression and stepwise multiple regression</t>
        </r>
      </text>
    </comment>
    <comment ref="I116" authorId="2" shapeId="0" xr:uid="{00000000-0006-0000-0800-00003B000000}">
      <text>
        <r>
          <rPr>
            <sz val="9"/>
            <color indexed="81"/>
            <rFont val="Tahoma"/>
            <family val="2"/>
          </rPr>
          <t>Number of observations in the estimation model not explicitly stated. 192 patients reported EQ-5D utility and it is assumed that all of these had complete data on other variables.</t>
        </r>
      </text>
    </comment>
    <comment ref="K116" authorId="2" shapeId="0" xr:uid="{00000000-0006-0000-0800-00003C000000}">
      <text>
        <r>
          <rPr>
            <sz val="9"/>
            <color indexed="81"/>
            <rFont val="Tahoma"/>
            <family val="2"/>
          </rPr>
          <t>Assumed: described as simple linear regression and stepwise multiple regression</t>
        </r>
      </text>
    </comment>
    <comment ref="I119" authorId="1" shapeId="0" xr:uid="{00000000-0006-0000-0800-00003D000000}">
      <text>
        <r>
          <rPr>
            <sz val="8"/>
            <color indexed="81"/>
            <rFont val="Tahoma"/>
            <family val="2"/>
          </rPr>
          <t>Number of observations is unclear, although up to 5 observations per patient were included.</t>
        </r>
      </text>
    </comment>
    <comment ref="P119" authorId="1" shapeId="0" xr:uid="{00000000-0006-0000-0800-00003E000000}">
      <text>
        <r>
          <rPr>
            <sz val="8"/>
            <color indexed="81"/>
            <rFont val="Tahoma"/>
            <family val="2"/>
          </rPr>
          <t>Also evaluated an adjusted form of tobit (Random effects adjusted limited dependent variable model), whereby predictions &gt;0.883 are set to 1</t>
        </r>
      </text>
    </comment>
    <comment ref="R119" authorId="1" shapeId="0" xr:uid="{00000000-0006-0000-0800-00003F000000}">
      <text>
        <r>
          <rPr>
            <sz val="8"/>
            <color indexed="81"/>
            <rFont val="Tahoma"/>
            <family val="2"/>
          </rPr>
          <t>With adjustment of predictions to allow for discontinuous range of utilities, whereby predictions &gt;0.883 are set to 1</t>
        </r>
      </text>
    </comment>
    <comment ref="I122" authorId="1" shapeId="0" xr:uid="{00000000-0006-0000-0800-000040000000}">
      <text>
        <r>
          <rPr>
            <b/>
            <sz val="8"/>
            <color indexed="81"/>
            <rFont val="Tahoma"/>
            <family val="2"/>
          </rPr>
          <t xml:space="preserve"> :</t>
        </r>
        <r>
          <rPr>
            <sz val="8"/>
            <color indexed="81"/>
            <rFont val="Tahoma"/>
            <family val="2"/>
          </rPr>
          <t xml:space="preserve">
90% estimation sample, with cross-validation</t>
        </r>
      </text>
    </comment>
    <comment ref="I124" authorId="1" shapeId="0" xr:uid="{00000000-0006-0000-0800-000041000000}">
      <text>
        <r>
          <rPr>
            <b/>
            <sz val="8"/>
            <color rgb="FF000000"/>
            <rFont val="Tahoma"/>
            <family val="2"/>
          </rPr>
          <t xml:space="preserve"> :</t>
        </r>
        <r>
          <rPr>
            <sz val="8"/>
            <color rgb="FF000000"/>
            <rFont val="Tahoma"/>
            <family val="2"/>
          </rPr>
          <t xml:space="preserve">
</t>
        </r>
        <r>
          <rPr>
            <sz val="8"/>
            <color rgb="FF000000"/>
            <rFont val="Tahoma"/>
            <family val="2"/>
          </rPr>
          <t>Recruited 172 patients. Did cross-validation in which models were estimated on 90% of the sample, although it appears that model coefficients were estimated on the whole sample</t>
        </r>
      </text>
    </comment>
    <comment ref="F127" authorId="2" shapeId="0" xr:uid="{00000000-0006-0000-0800-000042000000}">
      <text>
        <r>
          <rPr>
            <b/>
            <sz val="9"/>
            <color indexed="81"/>
            <rFont val="Tahoma"/>
            <family val="2"/>
          </rPr>
          <t>hdakin:</t>
        </r>
        <r>
          <rPr>
            <sz val="9"/>
            <color indexed="81"/>
            <rFont val="Tahoma"/>
            <family val="2"/>
          </rPr>
          <t xml:space="preserve">
Used value set for England:
Devlin N, Shah K, Feng Y, Mulhern B, Hout B. Valuing healthrelated
quality of life: an EQ-5D-5L value set for England.
Research paper 16/01. Office of Health Economics; 2016.</t>
        </r>
      </text>
    </comment>
    <comment ref="N132" authorId="2" shapeId="0" xr:uid="{00000000-0006-0000-0800-000043000000}">
      <text>
        <r>
          <rPr>
            <b/>
            <sz val="9"/>
            <color indexed="81"/>
            <rFont val="Tahoma"/>
            <family val="2"/>
          </rPr>
          <t>hdakin:</t>
        </r>
        <r>
          <rPr>
            <sz val="9"/>
            <color indexed="81"/>
            <rFont val="Tahoma"/>
            <family val="2"/>
          </rPr>
          <t xml:space="preserve">
2nd part comprised GLM on disutility or "reverse EQ-5D")</t>
        </r>
      </text>
    </comment>
    <comment ref="F138" authorId="2" shapeId="0" xr:uid="{00000000-0006-0000-0800-000044000000}">
      <text>
        <r>
          <rPr>
            <b/>
            <sz val="9"/>
            <color indexed="81"/>
            <rFont val="Tahoma"/>
            <family val="2"/>
          </rPr>
          <t>hdakin:</t>
        </r>
        <r>
          <rPr>
            <sz val="9"/>
            <color indexed="81"/>
            <rFont val="Tahoma"/>
            <family val="2"/>
          </rPr>
          <t xml:space="preserve">
Uses van Hout cross-walk value set</t>
        </r>
      </text>
    </comment>
    <comment ref="C141" authorId="0" shapeId="0" xr:uid="{00000000-0006-0000-0800-000045000000}">
      <text>
        <r>
          <rPr>
            <b/>
            <sz val="9"/>
            <color indexed="81"/>
            <rFont val="Tahoma"/>
            <family val="2"/>
          </rPr>
          <t>Helen Dakin:</t>
        </r>
        <r>
          <rPr>
            <sz val="9"/>
            <color indexed="81"/>
            <rFont val="Tahoma"/>
            <family val="2"/>
          </rPr>
          <t xml:space="preserve">
{Khan, 2014 #377}</t>
        </r>
      </text>
    </comment>
    <comment ref="B142" authorId="2" shapeId="0" xr:uid="{00000000-0006-0000-0800-000046000000}">
      <text>
        <r>
          <rPr>
            <b/>
            <sz val="9"/>
            <color indexed="81"/>
            <rFont val="Tahoma"/>
            <family val="2"/>
          </rPr>
          <t>hdakin:</t>
        </r>
        <r>
          <rPr>
            <sz val="9"/>
            <color indexed="81"/>
            <rFont val="Tahoma"/>
            <family val="2"/>
          </rPr>
          <t xml:space="preserve">
{Kharroubi, 2015 #411}</t>
        </r>
      </text>
    </comment>
    <comment ref="F143" authorId="2" shapeId="0" xr:uid="{00000000-0006-0000-0800-000047000000}">
      <text>
        <r>
          <rPr>
            <b/>
            <sz val="9"/>
            <color indexed="81"/>
            <rFont val="Tahoma"/>
            <family val="2"/>
          </rPr>
          <t>hdakin:</t>
        </r>
        <r>
          <rPr>
            <sz val="9"/>
            <color indexed="81"/>
            <rFont val="Tahoma"/>
            <family val="2"/>
          </rPr>
          <t xml:space="preserve">
Korean EQ-5D-3L</t>
        </r>
      </text>
    </comment>
    <comment ref="I143" authorId="2" shapeId="0" xr:uid="{00000000-0006-0000-0800-000048000000}">
      <text>
        <r>
          <rPr>
            <b/>
            <sz val="9"/>
            <color indexed="81"/>
            <rFont val="Tahoma"/>
            <family val="2"/>
          </rPr>
          <t>hdakin:</t>
        </r>
        <r>
          <rPr>
            <sz val="9"/>
            <color indexed="81"/>
            <rFont val="Tahoma"/>
            <family val="2"/>
          </rPr>
          <t xml:space="preserve">
2846 patients: unclear from the paper whether the dataset includes repeated measurements or how much missing data there was</t>
        </r>
      </text>
    </comment>
    <comment ref="F144" authorId="2" shapeId="0" xr:uid="{00000000-0006-0000-0800-000049000000}">
      <text>
        <r>
          <rPr>
            <b/>
            <sz val="9"/>
            <color indexed="81"/>
            <rFont val="Tahoma"/>
            <family val="2"/>
          </rPr>
          <t>hdakin:</t>
        </r>
        <r>
          <rPr>
            <sz val="9"/>
            <color indexed="81"/>
            <rFont val="Tahoma"/>
            <family val="2"/>
          </rPr>
          <t xml:space="preserve">
Korean EQ-5D-3L</t>
        </r>
      </text>
    </comment>
    <comment ref="I144" authorId="2" shapeId="0" xr:uid="{00000000-0006-0000-0800-00004A000000}">
      <text>
        <r>
          <rPr>
            <b/>
            <sz val="9"/>
            <color indexed="81"/>
            <rFont val="Tahoma"/>
            <family val="2"/>
          </rPr>
          <t>hdakin:</t>
        </r>
        <r>
          <rPr>
            <sz val="9"/>
            <color indexed="81"/>
            <rFont val="Tahoma"/>
            <family val="2"/>
          </rPr>
          <t xml:space="preserve">
2846 patients: unclear from the paper whether the dataset includes repeated measurements or how much missing data there was</t>
        </r>
      </text>
    </comment>
    <comment ref="F145" authorId="2" shapeId="0" xr:uid="{00000000-0006-0000-0800-00004B000000}">
      <text>
        <r>
          <rPr>
            <b/>
            <sz val="9"/>
            <color indexed="81"/>
            <rFont val="Tahoma"/>
            <family val="2"/>
          </rPr>
          <t>hdakin:</t>
        </r>
        <r>
          <rPr>
            <sz val="9"/>
            <color indexed="81"/>
            <rFont val="Tahoma"/>
            <family val="2"/>
          </rPr>
          <t xml:space="preserve">
Korean EQ-5D-3L</t>
        </r>
      </text>
    </comment>
    <comment ref="I145" authorId="2" shapeId="0" xr:uid="{00000000-0006-0000-0800-00004C000000}">
      <text>
        <r>
          <rPr>
            <b/>
            <sz val="9"/>
            <color indexed="81"/>
            <rFont val="Tahoma"/>
            <family val="2"/>
          </rPr>
          <t>hdakin:</t>
        </r>
        <r>
          <rPr>
            <sz val="9"/>
            <color indexed="81"/>
            <rFont val="Tahoma"/>
            <family val="2"/>
          </rPr>
          <t xml:space="preserve">
2846 patients: unclear from the paper whether the dataset includes repeated measurements or how much missing data there was</t>
        </r>
      </text>
    </comment>
    <comment ref="F146" authorId="2" shapeId="0" xr:uid="{00000000-0006-0000-0800-00004D000000}">
      <text>
        <r>
          <rPr>
            <b/>
            <sz val="9"/>
            <color indexed="81"/>
            <rFont val="Tahoma"/>
            <family val="2"/>
          </rPr>
          <t>hdakin:</t>
        </r>
        <r>
          <rPr>
            <sz val="9"/>
            <color indexed="81"/>
            <rFont val="Tahoma"/>
            <family val="2"/>
          </rPr>
          <t xml:space="preserve">
Korean EQ-5D-3L</t>
        </r>
      </text>
    </comment>
    <comment ref="I146" authorId="2" shapeId="0" xr:uid="{00000000-0006-0000-0800-00004E000000}">
      <text>
        <r>
          <rPr>
            <b/>
            <sz val="9"/>
            <color indexed="81"/>
            <rFont val="Tahoma"/>
            <family val="2"/>
          </rPr>
          <t>hdakin:</t>
        </r>
        <r>
          <rPr>
            <sz val="9"/>
            <color indexed="81"/>
            <rFont val="Tahoma"/>
            <family val="2"/>
          </rPr>
          <t xml:space="preserve">
2846 patients: unclear from the paper whether the dataset includes repeated measurements or how much missing data there was</t>
        </r>
      </text>
    </comment>
    <comment ref="C147" authorId="0" shapeId="0" xr:uid="{00000000-0006-0000-0800-00004F000000}">
      <text>
        <r>
          <rPr>
            <b/>
            <sz val="9"/>
            <color indexed="81"/>
            <rFont val="Tahoma"/>
            <family val="2"/>
          </rPr>
          <t>Helen Dakin:</t>
        </r>
        <r>
          <rPr>
            <sz val="9"/>
            <color indexed="81"/>
            <rFont val="Tahoma"/>
            <family val="2"/>
          </rPr>
          <t xml:space="preserve">
{Kim, 2014 #413}</t>
        </r>
      </text>
    </comment>
    <comment ref="F147" authorId="2" shapeId="0" xr:uid="{00000000-0006-0000-0800-000050000000}">
      <text>
        <r>
          <rPr>
            <b/>
            <sz val="9"/>
            <color indexed="81"/>
            <rFont val="Tahoma"/>
            <family val="2"/>
          </rPr>
          <t>hdakin:</t>
        </r>
        <r>
          <rPr>
            <sz val="9"/>
            <color indexed="81"/>
            <rFont val="Tahoma"/>
            <family val="2"/>
          </rPr>
          <t xml:space="preserve">
Korean EQ-5D</t>
        </r>
      </text>
    </comment>
    <comment ref="F151" authorId="3" shapeId="0" xr:uid="{00000000-0006-0000-0800-000051000000}">
      <text>
        <r>
          <rPr>
            <b/>
            <sz val="8"/>
            <color indexed="81"/>
            <rFont val="Tahoma"/>
            <family val="2"/>
          </rPr>
          <t>herc:</t>
        </r>
        <r>
          <rPr>
            <sz val="8"/>
            <color indexed="81"/>
            <rFont val="Tahoma"/>
            <family val="2"/>
          </rPr>
          <t xml:space="preserve">
Korean value set</t>
        </r>
      </text>
    </comment>
    <comment ref="C159" authorId="0" shapeId="0" xr:uid="{00000000-0006-0000-0800-000052000000}">
      <text>
        <r>
          <rPr>
            <b/>
            <sz val="9"/>
            <color indexed="81"/>
            <rFont val="Tahoma"/>
            <family val="2"/>
          </rPr>
          <t>Helen Dakin:</t>
        </r>
        <r>
          <rPr>
            <sz val="9"/>
            <color indexed="81"/>
            <rFont val="Tahoma"/>
            <family val="2"/>
          </rPr>
          <t xml:space="preserve">
{Le, 2014 #389}</t>
        </r>
      </text>
    </comment>
    <comment ref="C167" authorId="0" shapeId="0" xr:uid="{00000000-0006-0000-0800-000053000000}">
      <text>
        <r>
          <rPr>
            <b/>
            <sz val="9"/>
            <color indexed="81"/>
            <rFont val="Tahoma"/>
            <family val="2"/>
          </rPr>
          <t>Helen Dakin:</t>
        </r>
        <r>
          <rPr>
            <sz val="9"/>
            <color indexed="81"/>
            <rFont val="Tahoma"/>
            <family val="2"/>
          </rPr>
          <t xml:space="preserve">
{Longworth, 2014 #367}{Longworth, 2013 #357}{Young, 2015 #418}</t>
        </r>
      </text>
    </comment>
    <comment ref="C168" authorId="0" shapeId="0" xr:uid="{00000000-0006-0000-0800-000054000000}">
      <text>
        <r>
          <rPr>
            <b/>
            <sz val="9"/>
            <color indexed="81"/>
            <rFont val="Tahoma"/>
            <family val="2"/>
          </rPr>
          <t>Helen Dakin:</t>
        </r>
        <r>
          <rPr>
            <sz val="9"/>
            <color indexed="81"/>
            <rFont val="Tahoma"/>
            <family val="2"/>
          </rPr>
          <t xml:space="preserve">
{Longworth, 2014 #367}{Longworth, 2013 #357}{Young, 2015 #418}</t>
        </r>
      </text>
    </comment>
    <comment ref="I177" authorId="1" shapeId="0" xr:uid="{00000000-0006-0000-0800-000055000000}">
      <text>
        <r>
          <rPr>
            <b/>
            <sz val="8"/>
            <color indexed="81"/>
            <rFont val="Tahoma"/>
            <family val="2"/>
          </rPr>
          <t xml:space="preserve"> :</t>
        </r>
        <r>
          <rPr>
            <sz val="8"/>
            <color indexed="81"/>
            <rFont val="Tahoma"/>
            <family val="2"/>
          </rPr>
          <t xml:space="preserve">
"three sets of individual patient data were obtained, two that measured ESS and SF-36 profile in the same patients87,151 and one that measured ESS, SF-36 profile and EQ-5D in the same patients.144"
151. Waterhouse JC, Brazier JE, Billings CG, et al. Can
a health status questionnaire demonstrate change
after a two week trial of CPAP treatment? Eur Respir
J 2000;16:S269.
144. Suratt P, Findley L. Effect of nasal CPAP treatment
on automobile driving simulator performance and
on self-reported automobile accidents in subjects
with sleep apnea. Am Rev Respir Dis 1992;145:A169.
87. Pepperell JC, Ramdassingh-Dow S, Crosthwaite
N, Mullins R, Jenkinson C, Stradling JR, et al.
Ambulatory blood pressure after therapeutic and
subtherapeutic nasal continuous positive airway
pressure for obstructive sleep apnoea: a randomised
parallel trial. Lancet 2002;359:204–10.
</t>
        </r>
      </text>
    </comment>
    <comment ref="I179" authorId="1" shapeId="0" xr:uid="{00000000-0006-0000-0800-000056000000}">
      <text>
        <r>
          <rPr>
            <b/>
            <sz val="8"/>
            <color indexed="81"/>
            <rFont val="Tahoma"/>
            <family val="2"/>
          </rPr>
          <t xml:space="preserve"> :</t>
        </r>
        <r>
          <rPr>
            <sz val="8"/>
            <color indexed="81"/>
            <rFont val="Tahoma"/>
            <family val="2"/>
          </rPr>
          <t xml:space="preserve">
Estimated from Table 1</t>
        </r>
      </text>
    </comment>
    <comment ref="F180" authorId="2" shapeId="0" xr:uid="{00000000-0006-0000-0800-000057000000}">
      <text>
        <r>
          <rPr>
            <b/>
            <sz val="9"/>
            <color indexed="81"/>
            <rFont val="Tahoma"/>
            <family val="2"/>
          </rPr>
          <t>hdakin:</t>
        </r>
        <r>
          <rPr>
            <sz val="9"/>
            <color indexed="81"/>
            <rFont val="Tahoma"/>
            <family val="2"/>
          </rPr>
          <t xml:space="preserve">
US tariff</t>
        </r>
      </text>
    </comment>
    <comment ref="F181" authorId="2" shapeId="0" xr:uid="{00000000-0006-0000-0800-000058000000}">
      <text>
        <r>
          <rPr>
            <b/>
            <sz val="9"/>
            <color indexed="81"/>
            <rFont val="Tahoma"/>
            <family val="2"/>
          </rPr>
          <t>hdakin:</t>
        </r>
        <r>
          <rPr>
            <sz val="9"/>
            <color indexed="81"/>
            <rFont val="Tahoma"/>
            <family val="2"/>
          </rPr>
          <t xml:space="preserve">
EQ-5D-5L and mapping between EQ-5D-3L UK tariff was used. Multi country sample. </t>
        </r>
      </text>
    </comment>
    <comment ref="C192" authorId="0" shapeId="0" xr:uid="{00000000-0006-0000-0800-000059000000}">
      <text>
        <r>
          <rPr>
            <b/>
            <sz val="9"/>
            <color indexed="81"/>
            <rFont val="Tahoma"/>
            <family val="2"/>
          </rPr>
          <t>Helen Dakin:</t>
        </r>
        <r>
          <rPr>
            <sz val="9"/>
            <color indexed="81"/>
            <rFont val="Tahoma"/>
            <family val="2"/>
          </rPr>
          <t xml:space="preserve">
{Oddershede, 2014 #368}</t>
        </r>
      </text>
    </comment>
    <comment ref="F192" authorId="2" shapeId="0" xr:uid="{00000000-0006-0000-0800-00005A000000}">
      <text>
        <r>
          <rPr>
            <b/>
            <sz val="9"/>
            <color indexed="81"/>
            <rFont val="Tahoma"/>
            <family val="2"/>
          </rPr>
          <t>hdakin:</t>
        </r>
        <r>
          <rPr>
            <sz val="9"/>
            <color indexed="81"/>
            <rFont val="Tahoma"/>
            <family val="2"/>
          </rPr>
          <t xml:space="preserve">
Danish time trade-off tariff</t>
        </r>
      </text>
    </comment>
    <comment ref="I193" authorId="1" shapeId="0" xr:uid="{00000000-0006-0000-0800-00005B000000}">
      <text>
        <r>
          <rPr>
            <b/>
            <sz val="8"/>
            <color indexed="81"/>
            <rFont val="Tahoma"/>
            <family val="2"/>
          </rPr>
          <t xml:space="preserve"> :</t>
        </r>
        <r>
          <rPr>
            <sz val="8"/>
            <color indexed="81"/>
            <rFont val="Tahoma"/>
            <family val="2"/>
          </rPr>
          <t xml:space="preserve">
Estimate: don't report number of patients in combined model, but say that: 
Data were collected from 512 patients before undergoing hip replacement and from 444 patients 6 months after surgery. There were 37 missing values for the OHS and 23 missing values for the EQ-5D.
</t>
        </r>
      </text>
    </comment>
    <comment ref="C200" authorId="0" shapeId="0" xr:uid="{00000000-0006-0000-0800-00005C000000}">
      <text>
        <r>
          <rPr>
            <b/>
            <sz val="9"/>
            <color indexed="81"/>
            <rFont val="Tahoma"/>
            <family val="2"/>
          </rPr>
          <t>Helen Dakin:</t>
        </r>
        <r>
          <rPr>
            <sz val="9"/>
            <color indexed="81"/>
            <rFont val="Tahoma"/>
            <family val="2"/>
          </rPr>
          <t xml:space="preserve">
{Proskorovsky, 2014 #382}</t>
        </r>
      </text>
    </comment>
    <comment ref="F202" authorId="2" shapeId="0" xr:uid="{00000000-0006-0000-0800-00005D000000}">
      <text>
        <r>
          <rPr>
            <b/>
            <sz val="9"/>
            <color indexed="81"/>
            <rFont val="Tahoma"/>
            <family val="2"/>
          </rPr>
          <t>hdakin:</t>
        </r>
        <r>
          <rPr>
            <sz val="9"/>
            <color indexed="81"/>
            <rFont val="Tahoma"/>
            <family val="2"/>
          </rPr>
          <t xml:space="preserve">
Used the van Hout crosswalk value set</t>
        </r>
      </text>
    </comment>
    <comment ref="I202" authorId="2" shapeId="0" xr:uid="{00000000-0006-0000-0800-00005E000000}">
      <text>
        <r>
          <rPr>
            <b/>
            <sz val="9"/>
            <color indexed="81"/>
            <rFont val="Tahoma"/>
            <family val="2"/>
          </rPr>
          <t>hdakin:</t>
        </r>
        <r>
          <rPr>
            <sz val="9"/>
            <color indexed="81"/>
            <rFont val="Tahoma"/>
            <family val="2"/>
          </rPr>
          <t xml:space="preserve">
Algorithms were also estimated separately for each of the six countries (Australia, UK, USA, Canada, Norway and Germany) and were estimated for a public sample as well as a total population. The range of sample sizes used for the total population across the six countries was 1177-1467.</t>
        </r>
      </text>
    </comment>
    <comment ref="F203" authorId="2" shapeId="0" xr:uid="{00000000-0006-0000-0800-00005F000000}">
      <text>
        <r>
          <rPr>
            <b/>
            <sz val="9"/>
            <color indexed="81"/>
            <rFont val="Tahoma"/>
            <family val="2"/>
          </rPr>
          <t>hdakin:</t>
        </r>
        <r>
          <rPr>
            <sz val="9"/>
            <color indexed="81"/>
            <rFont val="Tahoma"/>
            <family val="2"/>
          </rPr>
          <t xml:space="preserve">
Used the van Hout crosswalk value set</t>
        </r>
      </text>
    </comment>
    <comment ref="I203" authorId="2" shapeId="0" xr:uid="{00000000-0006-0000-0800-000060000000}">
      <text>
        <r>
          <rPr>
            <b/>
            <sz val="9"/>
            <color indexed="81"/>
            <rFont val="Tahoma"/>
            <family val="2"/>
          </rPr>
          <t>hdakin:</t>
        </r>
        <r>
          <rPr>
            <sz val="9"/>
            <color indexed="81"/>
            <rFont val="Tahoma"/>
            <family val="2"/>
          </rPr>
          <t xml:space="preserve">
Algorithms were also estimated separately for each of the six countries (Australia, UK, USA, Canada, Norway and Germany) and were estimated for a public sample as well as a total population. The range of sample sizes used for the total population across the six countries was 1177-1467.</t>
        </r>
      </text>
    </comment>
    <comment ref="F204" authorId="2" shapeId="0" xr:uid="{00000000-0006-0000-0800-000061000000}">
      <text>
        <r>
          <rPr>
            <b/>
            <sz val="9"/>
            <color indexed="81"/>
            <rFont val="Tahoma"/>
            <family val="2"/>
          </rPr>
          <t>hdakin:</t>
        </r>
        <r>
          <rPr>
            <sz val="9"/>
            <color indexed="81"/>
            <rFont val="Tahoma"/>
            <family val="2"/>
          </rPr>
          <t xml:space="preserve">
Used the van Hout crosswalk value set</t>
        </r>
      </text>
    </comment>
    <comment ref="I204" authorId="2" shapeId="0" xr:uid="{00000000-0006-0000-0800-000062000000}">
      <text>
        <r>
          <rPr>
            <b/>
            <sz val="9"/>
            <color indexed="81"/>
            <rFont val="Tahoma"/>
            <family val="2"/>
          </rPr>
          <t>hdakin:</t>
        </r>
        <r>
          <rPr>
            <sz val="9"/>
            <color indexed="81"/>
            <rFont val="Tahoma"/>
            <family val="2"/>
          </rPr>
          <t xml:space="preserve">
Algorithms were also estimated separately for each of the six countries (Australia, UK, USA, Canada, Norway and Germany) and were estimated for a public sample as well as a total population. The range of sample sizes used for the total population across the six countries was 1177-1467.</t>
        </r>
      </text>
    </comment>
    <comment ref="F205" authorId="2" shapeId="0" xr:uid="{00000000-0006-0000-0800-000063000000}">
      <text>
        <r>
          <rPr>
            <b/>
            <sz val="9"/>
            <color indexed="81"/>
            <rFont val="Tahoma"/>
            <family val="2"/>
          </rPr>
          <t>hdakin:</t>
        </r>
        <r>
          <rPr>
            <sz val="9"/>
            <color indexed="81"/>
            <rFont val="Tahoma"/>
            <family val="2"/>
          </rPr>
          <t xml:space="preserve">
Used the van Hout crosswalk value set</t>
        </r>
      </text>
    </comment>
    <comment ref="I205" authorId="2" shapeId="0" xr:uid="{00000000-0006-0000-0800-000064000000}">
      <text>
        <r>
          <rPr>
            <b/>
            <sz val="9"/>
            <color indexed="81"/>
            <rFont val="Tahoma"/>
            <family val="2"/>
          </rPr>
          <t>hdakin:</t>
        </r>
        <r>
          <rPr>
            <sz val="9"/>
            <color indexed="81"/>
            <rFont val="Tahoma"/>
            <family val="2"/>
          </rPr>
          <t xml:space="preserve">
Algorithms were also estimated separately for each of the six countries (Australia, UK, USA, Canada, Norway and Germany) and were estimated for a public sample as well as a total population. The range of sample sizes used for the total population across the six countries was 1177-1467.</t>
        </r>
      </text>
    </comment>
    <comment ref="F206" authorId="2" shapeId="0" xr:uid="{00000000-0006-0000-0800-000065000000}">
      <text>
        <r>
          <rPr>
            <b/>
            <sz val="9"/>
            <color indexed="81"/>
            <rFont val="Tahoma"/>
            <family val="2"/>
          </rPr>
          <t>hdakin:</t>
        </r>
        <r>
          <rPr>
            <sz val="9"/>
            <color indexed="81"/>
            <rFont val="Tahoma"/>
            <family val="2"/>
          </rPr>
          <t xml:space="preserve">
Used the van Hout crosswalk value set</t>
        </r>
      </text>
    </comment>
    <comment ref="I206" authorId="2" shapeId="0" xr:uid="{00000000-0006-0000-0800-000066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F207" authorId="2" shapeId="0" xr:uid="{00000000-0006-0000-0800-000067000000}">
      <text>
        <r>
          <rPr>
            <b/>
            <sz val="9"/>
            <color indexed="81"/>
            <rFont val="Tahoma"/>
            <family val="2"/>
          </rPr>
          <t>hdakin:</t>
        </r>
        <r>
          <rPr>
            <sz val="9"/>
            <color indexed="81"/>
            <rFont val="Tahoma"/>
            <family val="2"/>
          </rPr>
          <t xml:space="preserve">
Used the van Hout crosswalk value set</t>
        </r>
      </text>
    </comment>
    <comment ref="I207" authorId="2" shapeId="0" xr:uid="{00000000-0006-0000-0800-000068000000}">
      <text>
        <r>
          <rPr>
            <b/>
            <sz val="9"/>
            <color indexed="81"/>
            <rFont val="Tahoma"/>
            <family val="2"/>
          </rPr>
          <t>hdakin:</t>
        </r>
        <r>
          <rPr>
            <sz val="9"/>
            <color indexed="81"/>
            <rFont val="Tahoma"/>
            <family val="2"/>
          </rPr>
          <t xml:space="preserve">
Algorithms were also estimated separately for each of the six countries (Australia, UK, USA, Canada, Norway and Germany) and were estimated for a public sample as well as a total population. The range of sample sizes used for the total population across the six countries was 1177-1467.</t>
        </r>
      </text>
    </comment>
    <comment ref="F208" authorId="2" shapeId="0" xr:uid="{00000000-0006-0000-0800-000069000000}">
      <text>
        <r>
          <rPr>
            <b/>
            <sz val="9"/>
            <color indexed="81"/>
            <rFont val="Tahoma"/>
            <family val="2"/>
          </rPr>
          <t>hdakin:</t>
        </r>
        <r>
          <rPr>
            <sz val="9"/>
            <color indexed="81"/>
            <rFont val="Tahoma"/>
            <family val="2"/>
          </rPr>
          <t xml:space="preserve">
Used the van Hout crosswalk value set</t>
        </r>
      </text>
    </comment>
    <comment ref="I208" authorId="2" shapeId="0" xr:uid="{00000000-0006-0000-0800-00006A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F209" authorId="2" shapeId="0" xr:uid="{00000000-0006-0000-0800-00006B000000}">
      <text>
        <r>
          <rPr>
            <b/>
            <sz val="9"/>
            <color indexed="81"/>
            <rFont val="Tahoma"/>
            <family val="2"/>
          </rPr>
          <t>hdakin:</t>
        </r>
        <r>
          <rPr>
            <sz val="9"/>
            <color indexed="81"/>
            <rFont val="Tahoma"/>
            <family val="2"/>
          </rPr>
          <t xml:space="preserve">
Used the van Hout crosswalk value set</t>
        </r>
      </text>
    </comment>
    <comment ref="I209" authorId="2" shapeId="0" xr:uid="{00000000-0006-0000-0800-00006C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E210" authorId="2" shapeId="0" xr:uid="{00000000-0006-0000-0800-00006D000000}">
      <text>
        <r>
          <rPr>
            <b/>
            <sz val="9"/>
            <color indexed="81"/>
            <rFont val="Tahoma"/>
            <family val="2"/>
          </rPr>
          <t>hdakin:</t>
        </r>
        <r>
          <rPr>
            <sz val="9"/>
            <color indexed="81"/>
            <rFont val="Tahoma"/>
            <family val="2"/>
          </rPr>
          <t xml:space="preserve">
Used the van Hout crosswalk value set</t>
        </r>
      </text>
    </comment>
    <comment ref="I210" authorId="2" shapeId="0" xr:uid="{00000000-0006-0000-0800-00006E000000}">
      <text>
        <r>
          <rPr>
            <b/>
            <sz val="9"/>
            <color indexed="81"/>
            <rFont val="Tahoma"/>
            <family val="2"/>
          </rPr>
          <t>hdakin:</t>
        </r>
        <r>
          <rPr>
            <sz val="9"/>
            <color indexed="81"/>
            <rFont val="Tahoma"/>
            <family val="2"/>
          </rPr>
          <t xml:space="preserve">
Algorithms were also estimated separately for each of the six countries (Australia, UK, USA, Canada, Norway and Germany) and were estimated for a public sample as well as a total population. The range of sample sizes used for the total population across the six countries was 1177-1467.</t>
        </r>
      </text>
    </comment>
    <comment ref="I211" authorId="2" shapeId="0" xr:uid="{00000000-0006-0000-0800-00006F000000}">
      <text>
        <r>
          <rPr>
            <b/>
            <sz val="9"/>
            <color indexed="81"/>
            <rFont val="Tahoma"/>
            <family val="2"/>
          </rPr>
          <t>hdakin:</t>
        </r>
        <r>
          <rPr>
            <sz val="9"/>
            <color indexed="81"/>
            <rFont val="Tahoma"/>
            <family val="2"/>
          </rPr>
          <t xml:space="preserve">
Algorithms were also estimated separately for each of the six countries (Australia, UK, USA, Canada, Norway and Germany) and were estimated for a public sample as well as a total population. The range of sample sizes used for the total population across the six countries was 1177-1467.</t>
        </r>
      </text>
    </comment>
    <comment ref="I212" authorId="2" shapeId="0" xr:uid="{00000000-0006-0000-0800-000070000000}">
      <text>
        <r>
          <rPr>
            <b/>
            <sz val="9"/>
            <color indexed="81"/>
            <rFont val="Tahoma"/>
            <family val="2"/>
          </rPr>
          <t>hdakin:</t>
        </r>
        <r>
          <rPr>
            <sz val="9"/>
            <color indexed="81"/>
            <rFont val="Tahoma"/>
            <family val="2"/>
          </rPr>
          <t xml:space="preserve">
Algorithms were also estimated separately for each of the six countries (Australia, UK, USA, Canada, Norway and Germany) and were estimated for a public sample as well as a total population. The range of sample sizes used for the total population across the six countries was 1177-1467.</t>
        </r>
      </text>
    </comment>
    <comment ref="I213" authorId="2" shapeId="0" xr:uid="{00000000-0006-0000-0800-000071000000}">
      <text>
        <r>
          <rPr>
            <b/>
            <sz val="9"/>
            <color indexed="81"/>
            <rFont val="Tahoma"/>
            <family val="2"/>
          </rPr>
          <t>hdakin:</t>
        </r>
        <r>
          <rPr>
            <sz val="9"/>
            <color indexed="81"/>
            <rFont val="Tahoma"/>
            <family val="2"/>
          </rPr>
          <t xml:space="preserve">
Algorithms were also estimated separately for each of the six countries (Australia, UK, USA, Canada, Norway and Germany) and were estimated for a public sample as well as a total population. The range of sample sizes used for the total population across the six countries was 1177-1467.</t>
        </r>
      </text>
    </comment>
    <comment ref="I214" authorId="2" shapeId="0" xr:uid="{00000000-0006-0000-0800-000072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15" authorId="2" shapeId="0" xr:uid="{00000000-0006-0000-0800-000073000000}">
      <text>
        <r>
          <rPr>
            <b/>
            <sz val="9"/>
            <color indexed="81"/>
            <rFont val="Tahoma"/>
            <family val="2"/>
          </rPr>
          <t>hdakin:</t>
        </r>
        <r>
          <rPr>
            <sz val="9"/>
            <color indexed="81"/>
            <rFont val="Tahoma"/>
            <family val="2"/>
          </rPr>
          <t xml:space="preserve">
Algorithms were also estimated separately for each of the six countries (Australia, UK, USA, Canada, Norway and Germany) and were estimated for a public sample as well as a total population. The range of sample sizes used for the total population across the six countries was 1177-1467.</t>
        </r>
      </text>
    </comment>
    <comment ref="I216" authorId="2" shapeId="0" xr:uid="{00000000-0006-0000-0800-000074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17" authorId="2" shapeId="0" xr:uid="{00000000-0006-0000-0800-000075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E218" authorId="2" shapeId="0" xr:uid="{00000000-0006-0000-0800-000076000000}">
      <text>
        <r>
          <rPr>
            <b/>
            <sz val="9"/>
            <color indexed="81"/>
            <rFont val="Tahoma"/>
            <family val="2"/>
          </rPr>
          <t>hdakin:</t>
        </r>
        <r>
          <rPr>
            <sz val="9"/>
            <color indexed="81"/>
            <rFont val="Tahoma"/>
            <family val="2"/>
          </rPr>
          <t xml:space="preserve">
Used the van Hout crosswalk value set</t>
        </r>
      </text>
    </comment>
    <comment ref="I218" authorId="2" shapeId="0" xr:uid="{00000000-0006-0000-0800-000077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19" authorId="2" shapeId="0" xr:uid="{00000000-0006-0000-0800-000078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20" authorId="2" shapeId="0" xr:uid="{00000000-0006-0000-0800-000079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21" authorId="2" shapeId="0" xr:uid="{00000000-0006-0000-0800-00007A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22" authorId="2" shapeId="0" xr:uid="{00000000-0006-0000-0800-00007B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23" authorId="2" shapeId="0" xr:uid="{00000000-0006-0000-0800-00007C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24" authorId="2" shapeId="0" xr:uid="{00000000-0006-0000-0800-00007D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25" authorId="2" shapeId="0" xr:uid="{00000000-0006-0000-0800-00007E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E226" authorId="2" shapeId="0" xr:uid="{00000000-0006-0000-0800-00007F000000}">
      <text>
        <r>
          <rPr>
            <b/>
            <sz val="9"/>
            <color indexed="81"/>
            <rFont val="Tahoma"/>
            <family val="2"/>
          </rPr>
          <t>hdakin:</t>
        </r>
        <r>
          <rPr>
            <sz val="9"/>
            <color indexed="81"/>
            <rFont val="Tahoma"/>
            <family val="2"/>
          </rPr>
          <t xml:space="preserve">
Used the van Hout crosswalk value set</t>
        </r>
      </text>
    </comment>
    <comment ref="I226" authorId="2" shapeId="0" xr:uid="{00000000-0006-0000-0800-000080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27" authorId="2" shapeId="0" xr:uid="{00000000-0006-0000-0800-000081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28" authorId="2" shapeId="0" xr:uid="{00000000-0006-0000-0800-000082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29" authorId="2" shapeId="0" xr:uid="{00000000-0006-0000-0800-000083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30" authorId="2" shapeId="0" xr:uid="{00000000-0006-0000-0800-000084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31" authorId="2" shapeId="0" xr:uid="{00000000-0006-0000-0800-000085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32" authorId="2" shapeId="0" xr:uid="{00000000-0006-0000-0800-000086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33" authorId="2" shapeId="0" xr:uid="{00000000-0006-0000-0800-000087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E234" authorId="2" shapeId="0" xr:uid="{00000000-0006-0000-0800-000088000000}">
      <text>
        <r>
          <rPr>
            <b/>
            <sz val="9"/>
            <color indexed="81"/>
            <rFont val="Tahoma"/>
            <family val="2"/>
          </rPr>
          <t>hdakin:</t>
        </r>
        <r>
          <rPr>
            <sz val="9"/>
            <color indexed="81"/>
            <rFont val="Tahoma"/>
            <family val="2"/>
          </rPr>
          <t xml:space="preserve">
Used the van Hout crosswalk value set</t>
        </r>
      </text>
    </comment>
    <comment ref="I234" authorId="2" shapeId="0" xr:uid="{00000000-0006-0000-0800-000089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35" authorId="2" shapeId="0" xr:uid="{00000000-0006-0000-0800-00008A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36" authorId="2" shapeId="0" xr:uid="{00000000-0006-0000-0800-00008B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37" authorId="2" shapeId="0" xr:uid="{00000000-0006-0000-0800-00008C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38" authorId="2" shapeId="0" xr:uid="{00000000-0006-0000-0800-00008D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39" authorId="2" shapeId="0" xr:uid="{00000000-0006-0000-0800-00008E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40" authorId="2" shapeId="0" xr:uid="{00000000-0006-0000-0800-00008F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41" authorId="2" shapeId="0" xr:uid="{00000000-0006-0000-0800-000090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E242" authorId="2" shapeId="0" xr:uid="{00000000-0006-0000-0800-000091000000}">
      <text>
        <r>
          <rPr>
            <b/>
            <sz val="9"/>
            <color indexed="81"/>
            <rFont val="Tahoma"/>
            <family val="2"/>
          </rPr>
          <t>hdakin:</t>
        </r>
        <r>
          <rPr>
            <sz val="9"/>
            <color indexed="81"/>
            <rFont val="Tahoma"/>
            <family val="2"/>
          </rPr>
          <t xml:space="preserve">
Used the van Hout crosswalk value set</t>
        </r>
      </text>
    </comment>
    <comment ref="I242" authorId="2" shapeId="0" xr:uid="{00000000-0006-0000-0800-000092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43" authorId="2" shapeId="0" xr:uid="{00000000-0006-0000-0800-000093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44" authorId="2" shapeId="0" xr:uid="{00000000-0006-0000-0800-000094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45" authorId="2" shapeId="0" xr:uid="{00000000-0006-0000-0800-000095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46" authorId="2" shapeId="0" xr:uid="{00000000-0006-0000-0800-000096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47" authorId="2" shapeId="0" xr:uid="{00000000-0006-0000-0800-000097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48" authorId="2" shapeId="0" xr:uid="{00000000-0006-0000-0800-000098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49" authorId="2" shapeId="0" xr:uid="{00000000-0006-0000-0800-000099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E250" authorId="2" shapeId="0" xr:uid="{00000000-0006-0000-0800-00009A000000}">
      <text>
        <r>
          <rPr>
            <b/>
            <sz val="9"/>
            <color indexed="81"/>
            <rFont val="Tahoma"/>
            <family val="2"/>
          </rPr>
          <t>hdakin:</t>
        </r>
        <r>
          <rPr>
            <sz val="9"/>
            <color indexed="81"/>
            <rFont val="Tahoma"/>
            <family val="2"/>
          </rPr>
          <t xml:space="preserve">
Used the van Hout crosswalk value set</t>
        </r>
      </text>
    </comment>
    <comment ref="I250" authorId="2" shapeId="0" xr:uid="{00000000-0006-0000-0800-00009B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51" authorId="2" shapeId="0" xr:uid="{00000000-0006-0000-0800-00009C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52" authorId="2" shapeId="0" xr:uid="{00000000-0006-0000-0800-00009D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53" authorId="2" shapeId="0" xr:uid="{00000000-0006-0000-0800-00009E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54" authorId="2" shapeId="0" xr:uid="{00000000-0006-0000-0800-00009F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55" authorId="2" shapeId="0" xr:uid="{00000000-0006-0000-0800-0000A0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56" authorId="2" shapeId="0" xr:uid="{00000000-0006-0000-0800-0000A1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57" authorId="2" shapeId="0" xr:uid="{00000000-0006-0000-0800-0000A2000000}">
      <text>
        <r>
          <rPr>
            <b/>
            <sz val="9"/>
            <color indexed="81"/>
            <rFont val="Tahoma"/>
            <family val="2"/>
          </rPr>
          <t>hdakin:</t>
        </r>
        <r>
          <rPr>
            <sz val="9"/>
            <color indexed="81"/>
            <rFont val="Tahoma"/>
            <family val="2"/>
          </rPr>
          <t xml:space="preserve">
Algorithms were estimated separately for each of the six countries (Australia, UK, USA, Canada, Norway and Germany) and were estimated for a public sample as well as a total population. The figures presented here represent the range of sample sizes used for the total population across the six countries.</t>
        </r>
      </text>
    </comment>
    <comment ref="I258" authorId="1" shapeId="0" xr:uid="{00000000-0006-0000-0800-0000A3000000}">
      <text>
        <r>
          <rPr>
            <sz val="8"/>
            <color indexed="81"/>
            <rFont val="Tahoma"/>
            <family val="2"/>
          </rPr>
          <t>117 baseline observations were available in total, although the analysis included only those observations that were moderate-severe</t>
        </r>
      </text>
    </comment>
    <comment ref="F261" authorId="1" shapeId="0" xr:uid="{00000000-0006-0000-0800-0000A4000000}">
      <text>
        <r>
          <rPr>
            <b/>
            <sz val="8"/>
            <color indexed="81"/>
            <rFont val="Tahoma"/>
            <family val="2"/>
          </rPr>
          <t xml:space="preserve"> :</t>
        </r>
        <r>
          <rPr>
            <sz val="8"/>
            <color indexed="81"/>
            <rFont val="Tahoma"/>
            <family val="2"/>
          </rPr>
          <t xml:space="preserve">
UK 3-level</t>
        </r>
      </text>
    </comment>
    <comment ref="E265" authorId="1" shapeId="0" xr:uid="{00000000-0006-0000-0800-0000A5000000}">
      <text>
        <r>
          <rPr>
            <b/>
            <sz val="8"/>
            <color indexed="81"/>
            <rFont val="Tahoma"/>
            <family val="2"/>
          </rPr>
          <t xml:space="preserve"> :</t>
        </r>
        <r>
          <rPr>
            <sz val="8"/>
            <color indexed="81"/>
            <rFont val="Tahoma"/>
            <family val="2"/>
          </rPr>
          <t xml:space="preserve">
Preference‐based social care outcome measure for older people</t>
        </r>
      </text>
    </comment>
    <comment ref="E270" authorId="1" shapeId="0" xr:uid="{00000000-0006-0000-0800-0000A6000000}">
      <text>
        <r>
          <rPr>
            <b/>
            <sz val="8"/>
            <color indexed="81"/>
            <rFont val="Tahoma"/>
            <family val="2"/>
          </rPr>
          <t xml:space="preserve"> :</t>
        </r>
        <r>
          <rPr>
            <sz val="8"/>
            <color indexed="81"/>
            <rFont val="Tahoma"/>
            <family val="2"/>
          </rPr>
          <t xml:space="preserve">
Preference‐based social care outcome measure for older people</t>
        </r>
      </text>
    </comment>
    <comment ref="E274" authorId="1" shapeId="0" xr:uid="{00000000-0006-0000-0800-0000A7000000}">
      <text>
        <r>
          <rPr>
            <b/>
            <sz val="8"/>
            <color indexed="81"/>
            <rFont val="Tahoma"/>
            <family val="2"/>
          </rPr>
          <t xml:space="preserve"> :</t>
        </r>
        <r>
          <rPr>
            <sz val="8"/>
            <color indexed="81"/>
            <rFont val="Tahoma"/>
            <family val="2"/>
          </rPr>
          <t xml:space="preserve">
Preference‐based social care outcome measure for older people</t>
        </r>
      </text>
    </comment>
    <comment ref="E277" authorId="2" shapeId="0" xr:uid="{00000000-0006-0000-0800-0000A8000000}">
      <text>
        <r>
          <rPr>
            <b/>
            <sz val="9"/>
            <color indexed="81"/>
            <rFont val="Tahoma"/>
            <family val="2"/>
          </rPr>
          <t>hdakin:</t>
        </r>
        <r>
          <rPr>
            <sz val="9"/>
            <color indexed="81"/>
            <rFont val="Tahoma"/>
            <family val="2"/>
          </rPr>
          <t xml:space="preserve">
derived from the Overactive Bladder questionnaire-Short Form (OABq-SF)</t>
        </r>
      </text>
    </comment>
    <comment ref="F277" authorId="2" shapeId="0" xr:uid="{00000000-0006-0000-0800-0000A9000000}">
      <text>
        <r>
          <rPr>
            <b/>
            <sz val="9"/>
            <color indexed="81"/>
            <rFont val="Tahoma"/>
            <family val="2"/>
          </rPr>
          <t>hdakin:</t>
        </r>
        <r>
          <rPr>
            <sz val="9"/>
            <color indexed="81"/>
            <rFont val="Tahoma"/>
            <family val="2"/>
          </rPr>
          <t xml:space="preserve">
three level Spanish version</t>
        </r>
      </text>
    </comment>
    <comment ref="C278" authorId="0" shapeId="0" xr:uid="{00000000-0006-0000-0800-0000AA000000}">
      <text>
        <r>
          <rPr>
            <b/>
            <sz val="9"/>
            <color indexed="81"/>
            <rFont val="Tahoma"/>
            <family val="2"/>
          </rPr>
          <t>Helen Dakin:</t>
        </r>
        <r>
          <rPr>
            <sz val="9"/>
            <color indexed="81"/>
            <rFont val="Tahoma"/>
            <family val="2"/>
          </rPr>
          <t xml:space="preserve">
{Rundell, 2014 #375}</t>
        </r>
      </text>
    </comment>
    <comment ref="C279" authorId="0" shapeId="0" xr:uid="{00000000-0006-0000-0800-0000AB000000}">
      <text>
        <r>
          <rPr>
            <b/>
            <sz val="9"/>
            <color indexed="81"/>
            <rFont val="Tahoma"/>
            <family val="2"/>
          </rPr>
          <t>Helen Dakin:</t>
        </r>
        <r>
          <rPr>
            <sz val="9"/>
            <color indexed="81"/>
            <rFont val="Tahoma"/>
            <family val="2"/>
          </rPr>
          <t xml:space="preserve">
{Rundell, 2014 #375}</t>
        </r>
      </text>
    </comment>
    <comment ref="I282" authorId="2" shapeId="0" xr:uid="{00000000-0006-0000-0800-0000AC000000}">
      <text>
        <r>
          <rPr>
            <b/>
            <sz val="9"/>
            <color indexed="81"/>
            <rFont val="Tahoma"/>
            <family val="2"/>
          </rPr>
          <t>hdakin:</t>
        </r>
        <r>
          <rPr>
            <sz val="9"/>
            <color indexed="81"/>
            <rFont val="Tahoma"/>
            <family val="2"/>
          </rPr>
          <t xml:space="preserve">
85% of sample used for estimation. Methods section suggests that 3,567 patients gave sufficient information and were included in analyses</t>
        </r>
      </text>
    </comment>
    <comment ref="K282" authorId="2" shapeId="0" xr:uid="{00000000-0006-0000-0800-0000AD000000}">
      <text>
        <r>
          <rPr>
            <b/>
            <sz val="9"/>
            <color indexed="81"/>
            <rFont val="Tahoma"/>
            <family val="2"/>
          </rPr>
          <t>hdakin:</t>
        </r>
        <r>
          <rPr>
            <sz val="9"/>
            <color indexed="81"/>
            <rFont val="Tahoma"/>
            <family val="2"/>
          </rPr>
          <t xml:space="preserve">
"multivariate lineal regression model": assumed to be OLS</t>
        </r>
      </text>
    </comment>
    <comment ref="I287" authorId="2" shapeId="0" xr:uid="{00000000-0006-0000-0800-0000AE000000}">
      <text>
        <r>
          <rPr>
            <b/>
            <sz val="9"/>
            <color indexed="81"/>
            <rFont val="Tahoma"/>
            <family val="2"/>
          </rPr>
          <t>hdakin:</t>
        </r>
        <r>
          <rPr>
            <sz val="9"/>
            <color indexed="81"/>
            <rFont val="Tahoma"/>
            <family val="2"/>
          </rPr>
          <t xml:space="preserve">
Based on figures in table 3. Excludes patients with missing data</t>
        </r>
      </text>
    </comment>
    <comment ref="K287" authorId="2" shapeId="0" xr:uid="{00000000-0006-0000-0800-0000AF000000}">
      <text>
        <r>
          <rPr>
            <b/>
            <sz val="9"/>
            <color indexed="81"/>
            <rFont val="Tahoma"/>
            <family val="2"/>
          </rPr>
          <t>hdakin:</t>
        </r>
        <r>
          <rPr>
            <sz val="9"/>
            <color indexed="81"/>
            <rFont val="Tahoma"/>
            <family val="2"/>
          </rPr>
          <t xml:space="preserve">
Linear regression; assumed to be OLS</t>
        </r>
      </text>
    </comment>
    <comment ref="C289" authorId="0" shapeId="0" xr:uid="{00000000-0006-0000-0800-0000B0000000}">
      <text>
        <r>
          <rPr>
            <b/>
            <sz val="9"/>
            <color indexed="81"/>
            <rFont val="Tahoma"/>
            <family val="2"/>
          </rPr>
          <t>Helen Dakin:</t>
        </r>
        <r>
          <rPr>
            <sz val="9"/>
            <color indexed="81"/>
            <rFont val="Tahoma"/>
            <family val="2"/>
          </rPr>
          <t xml:space="preserve">
{Skaltsa, 2014 #379}</t>
        </r>
      </text>
    </comment>
    <comment ref="I290" authorId="1" shapeId="0" xr:uid="{00000000-0006-0000-0800-0000B1000000}">
      <text>
        <r>
          <rPr>
            <b/>
            <sz val="8"/>
            <color indexed="81"/>
            <rFont val="Tahoma"/>
            <family val="2"/>
          </rPr>
          <t xml:space="preserve"> :</t>
        </r>
        <r>
          <rPr>
            <sz val="8"/>
            <color indexed="81"/>
            <rFont val="Tahoma"/>
            <family val="2"/>
          </rPr>
          <t xml:space="preserve">
Estimated from OPTION and LITHE data
Unclear whether this is number of patients or observations</t>
        </r>
      </text>
    </comment>
    <comment ref="C291" authorId="1" shapeId="0" xr:uid="{00000000-0006-0000-0800-0000B2000000}">
      <text>
        <r>
          <rPr>
            <b/>
            <sz val="8"/>
            <color indexed="81"/>
            <rFont val="Tahoma"/>
            <family val="2"/>
          </rPr>
          <t xml:space="preserve"> :</t>
        </r>
        <r>
          <rPr>
            <sz val="8"/>
            <color indexed="81"/>
            <rFont val="Tahoma"/>
            <family val="2"/>
          </rPr>
          <t xml:space="preserve">
Frequently referred to as Stahl 2005, since this paper uses data from Stahl E, Lindberg A, Jansson SA, Ronmark E, Svensson K, Andersson F, et al. Health-related quality of life is related to COPD disease severity. Health Qual Life Outcomes. 2005;3:56.</t>
        </r>
      </text>
    </comment>
    <comment ref="I291" authorId="1" shapeId="0" xr:uid="{00000000-0006-0000-0800-0000B3000000}">
      <text>
        <r>
          <rPr>
            <b/>
            <sz val="8"/>
            <color indexed="81"/>
            <rFont val="Tahoma"/>
            <family val="2"/>
          </rPr>
          <t xml:space="preserve"> :</t>
        </r>
        <r>
          <rPr>
            <sz val="8"/>
            <color indexed="81"/>
            <rFont val="Tahoma"/>
            <family val="2"/>
          </rPr>
          <t xml:space="preserve">
Taken from Stahl E, Lindberg A, Jansson SA, Ronmark E, Svensson K, Andersson F, et al. Health-related quality of life is related to COPD disease severity. Health Qual Life Outcomes. 2005;3:56.
Actual number of useable observations may be slightly lower than this as authors comment that some patients had missing data</t>
        </r>
      </text>
    </comment>
    <comment ref="K291" authorId="1" shapeId="0" xr:uid="{00000000-0006-0000-0800-0000B4000000}">
      <text>
        <r>
          <rPr>
            <b/>
            <sz val="8"/>
            <color indexed="81"/>
            <rFont val="Tahoma"/>
            <family val="2"/>
          </rPr>
          <t xml:space="preserve"> :</t>
        </r>
        <r>
          <rPr>
            <sz val="8"/>
            <color indexed="81"/>
            <rFont val="Tahoma"/>
            <family val="2"/>
          </rPr>
          <t xml:space="preserve">
Analytical methods not stated in Oba 2007, but Stahl used ANCOVA, which is presumably the same type of analysis used to estimate coefficients reported by Oba </t>
        </r>
      </text>
    </comment>
    <comment ref="I298" authorId="1" shapeId="0" xr:uid="{00000000-0006-0000-0800-0000B5000000}">
      <text>
        <r>
          <rPr>
            <b/>
            <sz val="8"/>
            <color indexed="81"/>
            <rFont val="Tahoma"/>
            <family val="2"/>
          </rPr>
          <t xml:space="preserve"> :</t>
        </r>
        <r>
          <rPr>
            <sz val="8"/>
            <color indexed="81"/>
            <rFont val="Tahoma"/>
            <family val="2"/>
          </rPr>
          <t xml:space="preserve">
They actually fitted the models on 3 different overlapping datasets:
3000 people surveyed (actually probably more than this)
There are three datasets to work on:
“R1”: all responses to round 1; n = 3059; AQLQ items 1-5 are individualised,
“R23”: all responses to rounds 2 and 3; n = 3880; items 1-5 are standardised,
“R123”: items 6-32 from rounds 1,2, and 3; n = 6939 (items 1-5 are excluded because of the lack of comparability of data from round 1 vs. rounds 2 and 3).
They appear to have fitted all models on all 3 datasets</t>
        </r>
      </text>
    </comment>
    <comment ref="S300" authorId="1" shapeId="0" xr:uid="{00000000-0006-0000-0800-0000B6000000}">
      <text>
        <r>
          <rPr>
            <b/>
            <sz val="8"/>
            <color indexed="81"/>
            <rFont val="Tahoma"/>
            <family val="2"/>
          </rPr>
          <t xml:space="preserve"> :</t>
        </r>
        <r>
          <rPr>
            <sz val="8"/>
            <color indexed="81"/>
            <rFont val="Tahoma"/>
            <family val="2"/>
          </rPr>
          <t xml:space="preserve">
Or at least that's what it appears to be:
In total, 243 transition probabilities are generated [by cross-tabulation method]. Note that in this model we did not allow for interaction between the dimensions.
The 5L index value is then calculated by multiplying the 243 transition probabilities by their corresponding 3L index values, and subsequently summing them. This can be done for each 5L health state linked with each 3L health state. In this way, a 3125   243 matrix of transition probabilities was created.
This technique of calculating 5L values as a summation of 243 products of transition probabilities with 3L index values was also followed (as the final step) in the third and fourth models. [3rd model = ologit]
By integration over this underlying
variable, estimates are obtained of the probability to be in
any of the 3L scores given the 5L score. Finally, the technique of
summating the 243 resulting products of transition probabilities
with their corresponding 3L values was applied to calculate the 5L
values.</t>
        </r>
      </text>
    </comment>
    <comment ref="D302" authorId="2" shapeId="0" xr:uid="{00000000-0006-0000-0800-0000B7000000}">
      <text>
        <r>
          <rPr>
            <b/>
            <sz val="9"/>
            <color indexed="81"/>
            <rFont val="Tahoma"/>
            <family val="2"/>
          </rPr>
          <t>hdakin:</t>
        </r>
        <r>
          <rPr>
            <sz val="9"/>
            <color indexed="81"/>
            <rFont val="Tahoma"/>
            <family val="2"/>
          </rPr>
          <t xml:space="preserve">
Version 2</t>
        </r>
      </text>
    </comment>
    <comment ref="G306" authorId="2" shapeId="0" xr:uid="{00000000-0006-0000-0800-0000B8000000}">
      <text>
        <r>
          <rPr>
            <b/>
            <sz val="9"/>
            <color indexed="81"/>
            <rFont val="Tahoma"/>
            <family val="2"/>
          </rPr>
          <t>hdakin:</t>
        </r>
        <r>
          <rPr>
            <sz val="9"/>
            <color indexed="81"/>
            <rFont val="Tahoma"/>
            <family val="2"/>
          </rPr>
          <t xml:space="preserve">
The authors do not recommend using this algorithm because it is in a mixed patient population</t>
        </r>
      </text>
    </comment>
    <comment ref="I310" authorId="2" shapeId="0" xr:uid="{00000000-0006-0000-0800-0000B9000000}">
      <text>
        <r>
          <rPr>
            <b/>
            <sz val="9"/>
            <color indexed="81"/>
            <rFont val="Tahoma"/>
            <family val="2"/>
          </rPr>
          <t>hdakin:</t>
        </r>
        <r>
          <rPr>
            <sz val="9"/>
            <color indexed="81"/>
            <rFont val="Tahoma"/>
            <family val="2"/>
          </rPr>
          <t xml:space="preserve">
It is unclear whether repeated measurements were included, or whether all of these patients had complete data on all instruments</t>
        </r>
      </text>
    </comment>
    <comment ref="K310" authorId="2" shapeId="0" xr:uid="{00000000-0006-0000-0800-0000BA000000}">
      <text>
        <r>
          <rPr>
            <b/>
            <sz val="9"/>
            <color indexed="81"/>
            <rFont val="Tahoma"/>
            <family val="2"/>
          </rPr>
          <t>hdakin:</t>
        </r>
        <r>
          <rPr>
            <sz val="9"/>
            <color indexed="81"/>
            <rFont val="Tahoma"/>
            <family val="2"/>
          </rPr>
          <t xml:space="preserve">
Conducted linear regression and attempted to replicate results of Rivero-Arias et al; assumed to be OLS</t>
        </r>
      </text>
    </comment>
    <comment ref="I311" authorId="2" shapeId="0" xr:uid="{00000000-0006-0000-0800-0000BB000000}">
      <text>
        <r>
          <rPr>
            <b/>
            <sz val="9"/>
            <color indexed="81"/>
            <rFont val="Tahoma"/>
            <family val="2"/>
          </rPr>
          <t>hdakin:</t>
        </r>
        <r>
          <rPr>
            <sz val="9"/>
            <color indexed="81"/>
            <rFont val="Tahoma"/>
            <family val="2"/>
          </rPr>
          <t xml:space="preserve">
It is unclear whether repeated measurements were included, or whether all of these patients had complete data on all instruments</t>
        </r>
      </text>
    </comment>
    <comment ref="K311" authorId="2" shapeId="0" xr:uid="{00000000-0006-0000-0800-0000BC000000}">
      <text>
        <r>
          <rPr>
            <b/>
            <sz val="9"/>
            <color indexed="81"/>
            <rFont val="Tahoma"/>
            <family val="2"/>
          </rPr>
          <t>hdakin:</t>
        </r>
        <r>
          <rPr>
            <sz val="9"/>
            <color indexed="81"/>
            <rFont val="Tahoma"/>
            <family val="2"/>
          </rPr>
          <t xml:space="preserve">
Conducted linear regression and attempted to replicate results of Rivero-Arias et al; assumed to be OLS</t>
        </r>
      </text>
    </comment>
    <comment ref="R311" authorId="2" shapeId="0" xr:uid="{00000000-0006-0000-0800-0000BD000000}">
      <text>
        <r>
          <rPr>
            <b/>
            <sz val="9"/>
            <color indexed="81"/>
            <rFont val="Tahoma"/>
            <family val="2"/>
          </rPr>
          <t>hdakin:</t>
        </r>
        <r>
          <rPr>
            <sz val="9"/>
            <color indexed="81"/>
            <rFont val="Tahoma"/>
            <family val="2"/>
          </rPr>
          <t xml:space="preserve">
Also did binary logistic regression to predict patients with level 2 or 3 on EQ-5D, although this could not be used to predict EQ-5D utilities, so is not counted as a mapping methodology</t>
        </r>
      </text>
    </comment>
    <comment ref="N314" authorId="2" shapeId="0" xr:uid="{00000000-0006-0000-0800-0000BE000000}">
      <text>
        <r>
          <rPr>
            <b/>
            <sz val="9"/>
            <color indexed="81"/>
            <rFont val="Tahoma"/>
            <family val="2"/>
          </rPr>
          <t>hdakin:</t>
        </r>
        <r>
          <rPr>
            <sz val="9"/>
            <color indexed="81"/>
            <rFont val="Tahoma"/>
            <family val="2"/>
          </rPr>
          <t xml:space="preserve">
Both OLS and GLM were explored for the second part</t>
        </r>
      </text>
    </comment>
    <comment ref="N315" authorId="2" shapeId="0" xr:uid="{00000000-0006-0000-0800-0000BF000000}">
      <text>
        <r>
          <rPr>
            <b/>
            <sz val="9"/>
            <color indexed="81"/>
            <rFont val="Tahoma"/>
            <family val="2"/>
          </rPr>
          <t>hdakin:</t>
        </r>
        <r>
          <rPr>
            <sz val="9"/>
            <color indexed="81"/>
            <rFont val="Tahoma"/>
            <family val="2"/>
          </rPr>
          <t xml:space="preserve">
Both OLS and GLM were explored for the second part</t>
        </r>
      </text>
    </comment>
    <comment ref="F316" authorId="1" shapeId="0" xr:uid="{00000000-0006-0000-0800-0000C0000000}">
      <text>
        <r>
          <rPr>
            <b/>
            <sz val="8"/>
            <color indexed="81"/>
            <rFont val="Tahoma"/>
            <family val="2"/>
          </rPr>
          <t xml:space="preserve"> :</t>
        </r>
        <r>
          <rPr>
            <sz val="8"/>
            <color indexed="81"/>
            <rFont val="Tahoma"/>
            <family val="2"/>
          </rPr>
          <t xml:space="preserve">
Mapped to both US and UK EQ-5D tariffs</t>
        </r>
      </text>
    </comment>
    <comment ref="N318" authorId="1" shapeId="0" xr:uid="{00000000-0006-0000-0800-0000C1000000}">
      <text>
        <r>
          <rPr>
            <b/>
            <sz val="8"/>
            <color indexed="81"/>
            <rFont val="Tahoma"/>
            <family val="2"/>
          </rPr>
          <t xml:space="preserve"> :</t>
        </r>
        <r>
          <rPr>
            <sz val="8"/>
            <color indexed="81"/>
            <rFont val="Tahoma"/>
            <family val="2"/>
          </rPr>
          <t xml:space="preserve">
Unusual version of 2-part model: seem to have only fitted the OLS on observations with EQ-5D utility &lt;1, but not the logit!</t>
        </r>
      </text>
    </comment>
    <comment ref="N319" authorId="1" shapeId="0" xr:uid="{00000000-0006-0000-0800-0000C2000000}">
      <text>
        <r>
          <rPr>
            <b/>
            <sz val="8"/>
            <color indexed="81"/>
            <rFont val="Tahoma"/>
            <family val="2"/>
          </rPr>
          <t xml:space="preserve"> :</t>
        </r>
        <r>
          <rPr>
            <sz val="8"/>
            <color indexed="81"/>
            <rFont val="Tahoma"/>
            <family val="2"/>
          </rPr>
          <t xml:space="preserve">
Unusual version of 2-part model: seem to have only fitted the OLS on observations with EQ-5D utility &lt;1, but not the logit!</t>
        </r>
      </text>
    </comment>
    <comment ref="Q321" authorId="1" shapeId="0" xr:uid="{00000000-0006-0000-0800-0000C3000000}">
      <text>
        <r>
          <rPr>
            <b/>
            <sz val="8"/>
            <color indexed="81"/>
            <rFont val="Tahoma"/>
            <family val="2"/>
          </rPr>
          <t xml:space="preserve"> :</t>
        </r>
        <r>
          <rPr>
            <sz val="8"/>
            <color indexed="81"/>
            <rFont val="Tahoma"/>
            <family val="2"/>
          </rPr>
          <t xml:space="preserve">
Used Cauchit function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IVI120 EGFR+ NSCLC Database Results - Utilities" type="6" refreshedVersion="6" background="1" saveData="1">
    <textPr codePage="65001" sourceFile="C:\Users\florence.wilson\Documents\IVI020 EGFR+ NSCLC SLR\EndNote\IVI120 EGFR+ NSCLC Database Results - Utilities.txt">
      <textFields count="8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<sst xmlns="http://schemas.openxmlformats.org/spreadsheetml/2006/main" count="8763" uniqueCount="3504">
  <si>
    <t>Population</t>
  </si>
  <si>
    <t>Author</t>
  </si>
  <si>
    <t>Title</t>
  </si>
  <si>
    <t>Study design</t>
  </si>
  <si>
    <t>Outcomes</t>
  </si>
  <si>
    <t>Comments</t>
  </si>
  <si>
    <t>Year</t>
  </si>
  <si>
    <t>Comment</t>
  </si>
  <si>
    <t>Yes</t>
  </si>
  <si>
    <t>No</t>
  </si>
  <si>
    <t>Constipation</t>
  </si>
  <si>
    <t>Intervention</t>
  </si>
  <si>
    <t>Smith</t>
  </si>
  <si>
    <t>Criteria</t>
  </si>
  <si>
    <t>Interventions</t>
  </si>
  <si>
    <t>Other</t>
  </si>
  <si>
    <t>Abstract screening</t>
  </si>
  <si>
    <t>Reason</t>
  </si>
  <si>
    <t>Full text screening</t>
  </si>
  <si>
    <t>Abstract</t>
  </si>
  <si>
    <t>Journal</t>
  </si>
  <si>
    <t>Type of article</t>
  </si>
  <si>
    <t>Name of database</t>
  </si>
  <si>
    <t>Accession number</t>
  </si>
  <si>
    <t>DOI</t>
  </si>
  <si>
    <t>In/Excluded</t>
  </si>
  <si>
    <t xml:space="preserve">Reason </t>
  </si>
  <si>
    <t>Included</t>
  </si>
  <si>
    <t>Excluded</t>
  </si>
  <si>
    <t>Economic evaluation</t>
  </si>
  <si>
    <t>Embase</t>
  </si>
  <si>
    <t>Duplicate publication</t>
  </si>
  <si>
    <t>MEDLINE</t>
  </si>
  <si>
    <t>Guideline</t>
  </si>
  <si>
    <t>Lancet</t>
  </si>
  <si>
    <t>Vansteenkiste</t>
  </si>
  <si>
    <t>First Author</t>
  </si>
  <si>
    <t>Type of Article</t>
  </si>
  <si>
    <t>Registry number</t>
  </si>
  <si>
    <t>Trial acronym</t>
  </si>
  <si>
    <t>Source</t>
  </si>
  <si>
    <t>Unique identifier</t>
  </si>
  <si>
    <t>ID</t>
  </si>
  <si>
    <t>Description</t>
  </si>
  <si>
    <t>Study selection criteria (PICOS)</t>
  </si>
  <si>
    <t>Legend</t>
  </si>
  <si>
    <t>S</t>
  </si>
  <si>
    <t>AB</t>
  </si>
  <si>
    <t>P</t>
  </si>
  <si>
    <t>H</t>
  </si>
  <si>
    <t>Studies identified through hand search</t>
  </si>
  <si>
    <t>Poster session</t>
  </si>
  <si>
    <t>Abstracts identified by searching conference databases.</t>
  </si>
  <si>
    <t>Studies identified by searching EMBASE, MEDLINE, or Central</t>
  </si>
  <si>
    <t>Example</t>
  </si>
  <si>
    <t>S00001</t>
  </si>
  <si>
    <t>AB00001</t>
  </si>
  <si>
    <t>H00001</t>
  </si>
  <si>
    <t>P00001</t>
  </si>
  <si>
    <t>Research Notes</t>
  </si>
  <si>
    <t>First author</t>
  </si>
  <si>
    <t>Abdel-Rahman and Fouad</t>
  </si>
  <si>
    <t>Correlation of cetuximab-induced skin rash and outcomes of solid tumor patients treated with cetuximab: A systematic review and meta-analysis</t>
  </si>
  <si>
    <t>BACKGROUND: We performed a systematic review and meta-analysis of the correlation between cetuximab-induced skin rash and outcomes of solid tumor patients treated with cetuximab.; PATIENTS AND METHODS: Eligible studies included phase I, II and III trials of patients with solid tumors on cetuximab; describing events of skin rash and correlating skin rash with overall survival (OS), progression free survival (PFS) and/or overall response rate (ORR).; RESULTS: Our search strategy yielded 409 potentially relevant citations on CETUXIMAB from Pubmed/Medline, CENTRAL Cochrane registry and ASCO meeting library. After exclusion of ineligible studies, a total of 13 clinical trials were considered eligible for the meta-analysis, including 4 phase III trials, 8 phase II trials and one phase I trial. The occurrence of cetuximab-induced rash in patients was highly associated with improvements in PFS (HR=0.74; 95% CI: 0.63-0.86, P&lt;0.0002), OS (HR=0.60; 95% CI: 0.47-0.76, P&lt;0.0001), and ORR (RR=1.51, 95% CI: 1.26-1.81, P&lt;0.00001), as compared to patients without rash. Exploratory subgroup analysis showed no effect of tumor types on the RR of ORR.; CONCLUSIONS: Our meta-analysis has demonstrated that cetuximab-induced rash is associated with a significantly improved OS, PFS and ORR. Cetuximab-induced skin rash may represent a prognostic factor in patients with advanced solid tumors.</t>
  </si>
  <si>
    <t>Critical Reviews in Oncology-Hematology</t>
  </si>
  <si>
    <t>Meta-Analysis; Review</t>
  </si>
  <si>
    <t>https://dx.doi.org/10.1016/j.critrevonc.2014.07.005</t>
  </si>
  <si>
    <t>Adams and Leggas</t>
  </si>
  <si>
    <t>Sunitinib malate for the treatment of metastatic renal cell carcinoma and gastrointestinal stromal tumors</t>
  </si>
  <si>
    <t>Background: Sunitinib was approved by the US Food and Drug Administration (FDA) on January 26, 2006, for the treatment of metastatic renal cell carcinoma (mRCC) and gastrointestinal stromal tumor (GIST) in patients who have failed to respond to imatinib or were unable to tolerate it. Objective: This article reviews the pharmacology, pharmacokinetics, and pharmacodynamics of sunitinib; potential drug interactions; and the results of clinical trials evaluating its efficacy and tolerability. Methods: Pertinent literature was identified by searches of MEDLINE (1966-January 31, 2007), the American Society of Clinical Oncology abstracts database (2000-2007 annual meetings/symposia and previous meetings), and the FDA Web site (October 2006). Search terms included, but were not limited to, sunitinib, SUl1248, renal cell carcinoma, gastrointestinal stromal tumor, pharmacology, pharmacokinetic, adverse events, and clinical trial. Additional publications were found by scanning the reference lists of the identified articles. Results: Sunitinib is a potent inhibitor of multiple tyrosine kinase receptors. Its Tmax is reached within 6 to 12 hours, and food does not appear to affect its bioavailability. Sunitinib is metabolized by cytochrome P450 (CYP) 3A4 to an active metabolite, SU12662, which is further metabolized by CYP3A4 to an inactive moiety. The parent compound and active metabolite have similar biochemical activity and potency and reach similar plasma concentrations. Sunitinib and SU12662 have a tl/2 of 40 to 60 hours and 80 to 110 hours, respectively. Steady-state concentrations of both active entities are reached after 10 to 14 days of therapy. In a Phase III trial comparing sunitinib with interferon-alfa (IFN-00 as first-line therapy for mRCC, sunitinib was associated with a median progression-free survival of 11 months, compared with 5 months with IFN-cz (P &lt; 0.001). A randomized, double-blind, placebo-controlled trial evaluating sunitinib as second-line therapy for GIST found a median time to progression of 28.9 weeks in the sunitinib arm, compared with 7 weeks in the placebo arm (hazard ratio = 0.28; P &lt; 0.001). In Phase II trials, sunitinib also had anti-tumor activity in patients with breast cancer, neuroendocrine tumors, and non-small cell lung cancer. Further evaluation in these tumors, as well as in patients with acute myelogenous leukemia, may lead to expanded indications. The approved dose of sunitinib is .SO mg/d PO for 4 weeks, followed by a 2-week rest; this pattern is repeated until tumor progression or the occurrence of intolerable adverse effects. The most common clinical toxicities attributable to sunitinib include diarrhea, mucositis/stomatitis, hypertension, rash, skin discoloration, and altered taste, whereas commonly occurring laboratory abnormalities have been seen in association with gastrointestinal toxicity, renal toxicity, and hematologic toxicity. Of grade 3/4 toxicities occurring with sunitinib (which are relatively uncommon [&lt;10%]), those that are clinically important include hypertension, diarrhea, fatigue, and hand-foot syndrome. Conclusions: Sunitinib is a multiple tyrosine kinase receptor inhibitor approved for the treatment of mRCC and GIST. Evidence for long-term clinical benefit in renal cell cancer and other tumors awaits the results of ongoing trials. © 2007 Excerpta Medica, Inc.</t>
  </si>
  <si>
    <t>Clinical Therapeutics</t>
  </si>
  <si>
    <t>http://dx.doi.org/10.1016/j.clinthera.2007.07.022</t>
  </si>
  <si>
    <t>Aggarwal et al</t>
  </si>
  <si>
    <t>Antiangiogenic agents in the management of non-small cell lung cancer: Where do we stand now and where are we headed?</t>
  </si>
  <si>
    <t>Several therapies targeting angiogenesis are currently in development for non-small cell lung cancer (NSCLC). This review discusses results of recent clinical trials evaluating chemotherapy plus antiangiogenic therapy for NSCLC. Bevacizumab, an anti-VEGF antibody, is currently approved for the treatment of advanced NSCLC in combination with carboplatin and paclitaxel. Completed phase III trials evaluating bevacizumab plus chemotherapy have shown prolonged progression-free survival; however, not all trials showed significant improvement in overall survival (OS). Phase III trials of the tyrosine kinase inhibitors (TKIs) vandetanib and sorafenib and the vascular disrupting agent ASA404 also failed to improve OS compared with chemotherapy alone. Clinical trials are ongoing involving several new antiangiogenic therapies, including ramucirumab, aflibercept, cediranib, nintedanib (BIBF 1120), sunitinib, pazopanib, brivanib, ABT-869, axitinib, ABT-751 and NPI-2358; several of these agents have shown promising phase I/II results. Results from recently completed and ongoing phase III trials will determine if these newer antiangiogenic agents will be incorporated into clinical practice. © 2012 Landes Bioscience.</t>
  </si>
  <si>
    <t>Cancer Biology and Therapy</t>
  </si>
  <si>
    <t>Review</t>
  </si>
  <si>
    <t>http://dx.doi.org/10.4161/cbt.13.5.19594</t>
  </si>
  <si>
    <t>Reference data for standardized quality of life questionnaires in indian patients with brain metastases from non-small cell lung cancer: Results from a prospective study</t>
  </si>
  <si>
    <t>INTRODUCTION: Reference data for European Organization for Research and Treatment of Cancer (EORTC) quality of life questionnaires do not include studies from the Indian subcontinent. The objective of the current study was to establish a reference dataset for Indian patients of non-small cell lung cancer (NSCLC) presenting with brain metastases (BM).; MATERIAL AND METHODS: One hundred forty patients with NSCLC with BM treated between 2012-2015 were registered in a prospective cohort study (CTRI/2013/01/003299). The baseline quality of life was evaluated using the EORTC general quality of life questionnaire QLQ-C30 and lung cancer specific module LC13. Minimum important difference (MID) scores for individual domains of the EORTC QLQ-C30 and LC13 questionnaires were derived (MID = 0.2 x standard deviation) from the reference data for patients with recurrent/metastatic lung cancers. In addition, a systematic review was conducted to identify studies reporting baseline quality of life scores for recurrent/metastatic NSCLC.; RESULTS: Scores of several functional as well as symptom scales in the current NSCLC population differed by more than the MID from the baseline mean scores in the reference EORTC population as well as that reported from other studies. Differences in mean score from the EORTC reference data ranged from 6.2 and 9.4 points for the role functioning and cognitive functioning domains. In the symptom scales, the largest differences were observed for the financial difficulties (23.9) scores for the QLQ-C30 and peripheral neuropathy (21.7) for LC13 questionnaires.; CONCLUSION: The current study demonstrates that baseline reference scores need to be established for patients from the Indian subcontinent. The findings from the current study have important implications for studies employing quality of life (QOL) assessment in the Indian NSCLC patient population.</t>
  </si>
  <si>
    <t>Cureus</t>
  </si>
  <si>
    <t>https://dx.doi.org/10.7759/cureus.1149</t>
  </si>
  <si>
    <t>Aguiar et al</t>
  </si>
  <si>
    <t>Cost-effectiveness of osimertinib in the first-line treatment of patients with egfr-mutated advanced non-small cell lung cancer</t>
  </si>
  <si>
    <t>Importance: The survival of patients with advanced non-small cell lung cancer (NSCLC) with epidermal growth factor receptor (EGFR) gene mutations has improved substantially in the last decade with the development of targeted tyrosine kinase inhibitors (TKIs). Osimertinib, a third-generation TKI that is approved by the US Food and Drug Administration for the treatment of patients who develop EGFR T790M mutations, has recently shown improved clinical outcomes compared with gefitinib and erlotinib for treatment-naive patients.; Objective: The aim of this study was to assess the cost-effectiveness of osimertinib for the first-line treatment of patients with EGFR-mutated NSCLC.; Design, Setting, and Participants: For this cost-effectiveness analysis, we extracted individual patient data from the FLAURA randomized clinical trial and used findings of our earlier meta-analysis to develop a decision-analytic model and determine the cost-effectiveness of osimertinib (AZD9291) compared with first- and second-generation EGFR-TKIs over a 10-year time horizon. All direct costs were based on US and Brazilian payer perspectives.; Main Outcomes and Measures: The main outcome of this study was the incremental cost-effectiveness ratio (ICER) expressed as cost per quality-adjusted life-year (QALY) gained by using osimertinib compared with first- or second-generation EGFR-TKIs in previously untreated EGFR-mutated NSCLC.; Results: In the base case using the data as reported in the FLAURA trial, the incremental QALY for osimertinib was 0.594 compared with the first- and second-generation EGFR-TKIs. In the United States, the osimertinib ICERs were $226527 vs erlotinib, $231123 vs gefitinib, and $219874 vs afatinib. In Brazil, the ICERs were $162329, $180804, and $175432, respectively. The overall survival (95% CI) reported in the FLAURA trial (hazard ratio, 0.63; 95% CI, 0.45-0.88) had the strongest association with the ICER (ranging from $84342 to $859771). Osimertinib price adjustments to the FLAURA trial data improved cost-effectiveness. For example, a discount of 10% on osimertinib acquisition cost was associated with a 20% decreased ICER compared with the base case ICER, and a discount of 20% on osimertinib acquisition cost was associated with a 40% decreased ICER compared with the base case ICER.; Conclusions and Relevance: At current costs, by World Health Organization cost-effectiveness threshold criteria, osimertinib is not cost-effective for first-line therapy of EGFR-mutated NSCLC in either the United States or Brazil.</t>
  </si>
  <si>
    <t>JAMA Oncology</t>
  </si>
  <si>
    <t>https://dx.doi.org/10.1001/jamaoncol.2018.1395</t>
  </si>
  <si>
    <t>Akbari Sari et al</t>
  </si>
  <si>
    <t>The cost-utility analysis of pet-scan in diagnosis and treatment of non-small cell lung carcinoma in iran</t>
  </si>
  <si>
    <t>BACKGROUND: PET scan is a non-invasive, complex and expensive medical imaging technology that is normally used for the diagnosis and treatment of various diseases including lung cancer.; OBJECTIVES: The purpose of this study is to assess the cost effectiveness of this technology in the diagnosis and treatment of non- small cell lung carcinoma (NSCLC) in Iran.; MATERIALS AND METHODS: The main electronic databases including The Cochrane Library and Medline were searched to identify available evidence about the performance and effectiveness of technology. A standard decision tree model with seven strategies was used to perform the economic evaluation. Retrieved studies and expert opinion were used to estimate the cost of each treatment strategy in Iran. The costs were divided into three categories including capital costs (depreciation costs of buildings and equipment), staff costs and other expenses (including cost of consumables, running and maintenance costs). The costs were estimated in both IR-Rials and US-Dollars with an exchange rate of 10.000 IR Rials per one US Dollar according to the exchange rate in 2008.; RESULTS: The total annual running cost of a PET scan was about 8850 to 13000 million Rials, (0.9 to 1.3 million US$). The average cost of performing a PET scan varied between 3 and 4.5 million Rials (300 to 450US$). The strategies 3 (mediastinoscopy alone) and 7 (mediastinoscopy after PET scan) were more cost-effective than other strategies, especially when the result of the CT-scan performed before PET scan was negative.; CONCLUSION: The technical performance of PET scan is significantly higher than similar technologies for staging and treatment of NSCLC. In addition, it might slightly improve the treatment process and lead to a small level of increase in the quality adjusted life year (QALY) gained by these patients making it cost-effective for the treatment of NSCLC.</t>
  </si>
  <si>
    <t>Iranian Journal of Radiology</t>
  </si>
  <si>
    <t>https://dx.doi.org/10.5812/iranjradiol.8559</t>
  </si>
  <si>
    <t>Al Feghali et al</t>
  </si>
  <si>
    <t>Prophylactic cranial irradiation (pci) in patients with non-smallcell lung cancer (nsclc): A systematic review and meta-analysis of randomized controlled trials</t>
  </si>
  <si>
    <t>Background: The brain represents a first site of failure in 14-28%in patients with non-small cell lung cancer (NSCLC) treated with definitive therapy. Prophylactic cranial irradiation (PCI) provides a survival benefit in patients with small cell lung cancer (SCLC) and is thus routinely recommended in its management. We systematically reviewed the benefits and harms of PCI in patients with NSCLC treated with curative intent. Methods: All randomized controlled trials (RCT) comparing PCI to no PCI in patients with NSCLC treated with a curative intent were eligible for inclusion. We searched EMBASE, MEDLINE, PubMed and CENTRAL with search dates between 1946 and February 2016. MeSH terms included "non-small-cell lung carcinoma", "cranial irradiation" and "randomized controlled trials". We reviewed the Cochrane Database for Systematic Reviews and clinical trials registers, as well as consulted experts in the field for any unpublished data. We selected studies and abstracted data in duplicate. We conducted meta-analyses using a random-effects model for relative measures of treatment effect for the incidence of brain metastasis, overall survival (OS) and disease-free survival (DFS). We used Parmar's methodology to derive hazard ratios (HR) when not explicitly stated in RCTs. We narratively synthesized data for the impact of PCI on quality of life (QoL) and neurocognitive function (NCF). We assessed the quality of evidence using the GRADE methodology. Results: Out of 3548 citations captured by the search strategy, we retained eight papers and one abstract, reporting on six eligible trials. Patients who received PCI had a significant reduction in the risk of developing brain metastases as compared with patients who did not receive PCI (relative risk (RR) = 0.37; 95% CI: 0.26-0.52). However, there was no OS benefit in patients who received PCI compared to observation (HR = 1.08, 95% CI: 0.90-1.31). Sensitivity analysis excluding older studies did not show substantively different findings. DFS was reported in the 2 most recent trials that included only stage III patients. There was significant improvement in DFS with PCI (HR = 0.67; 95%CI: 0.46-0.98). Two studies that reported onQoL reported no statistically significant differences. We judged the quality of evidence as "moderate" for the outcomes of incidence of brain metastases and OS, and "high" for the outcomes of DFS, and QoL/NCF. Conclusion: There is moderate quality evidence that the use of PCI in NSCLC decreases the risk of brain metastases, but does not provide an OS benefit. However, data limited to stage III patients suggest that PCI improves DFS, with no effect on QoL. More evidence is still needed for us to be more confident about the benefit and harms of PCI in NSCLC. Efforts to identify high-risk groups, using predictive biomarkers might help selective application of PCI.</t>
  </si>
  <si>
    <t>Journal of Radiation Oncology</t>
  </si>
  <si>
    <t>Conference Abstract</t>
  </si>
  <si>
    <t>http://dx.doi.org/10.1007/s13566-017-0316-5</t>
  </si>
  <si>
    <t>Prophylactic cranial irradiation in patients with non-small-cell lung cancer: A systematic review and meta-analysis of randomized controlled trials</t>
  </si>
  <si>
    <t>Background: We systematically reviewed the literature for trials addressing the efficacy of prophylactic cranial irradiation (PCI) in patients with non-small-cell lung cancer (NSCLC) treated with a curative intent. Methods: Randomized controlled trials (RCT) comparing PCI to no PCI in patients with NSCLC treated with a curative intent were eligible for inclusion. We searched EMBASE, MEDLINE, PubMed, and CENTRAL between 1946 and July 2016. We also received continual search alerts from PubMed through September 2017. Search terms included "non-small-cell lung carcinoma," "cranial irradiation," and "randomized controlled trials." We conducted meta-analyses using random-effects models for relative measures of treatment effect for the incidence of brain metastasis, overall survival (OS), and disease-free survival (DFS). We used Parmar's methodology to derive hazard ratios (HR) when not explicitly stated in RCTs. We narratively synthesized data for the impact of PCI on quality of life (QoL) and neurocognitive function (NCF). We assessed the quality of evidence using the Grading of Recommendations, Assessment, Development, and Evaluation methodology. Results: Out of 3,548 citations captured by the search strategy, we retained 8 papers and 1 abstract, reporting on 6 eligible trials. Patients who received PCI had a significant reduction in the risk of developing brain metastases as compared with patients who did not [relative risk (RR) = 0.37; 95% confidence interval (CI): 0.26-0.52; moderate quality evidence]. However, there was no OS benefit (HR = 1.08, 95% CI: 0.90-1.31; moderate quality evidence). Sensitivity analysis excluding older studies did not show substantively different findings. DFS was reported in the two most recent trials that included only stage III patients. There was significant improvement in DFS with PCI (HR = 0.67; 95% CI: 0.46-0.98; high quality evidence). Two studies that reported on QoL reported no statistically significant differences. There was no significant difference in NCF decline in the only study that reported on this outcome, except in immediate and delayed recall, as assessed by the Hopkins Verbal Learning Test. Conclusion: There is moderate quality evidence that the use of PCI in patients with NSCLC decreases the risk of brain metastases, but does not provide an OS benefit. However, data limited to stage III patients suggests that PCI improves DFS, with no effect on QoL. Copyright © 2018 Al Feghali, Ballout, Khamis, Akl and Geara.</t>
  </si>
  <si>
    <t>Frontiers in Oncology</t>
  </si>
  <si>
    <t>http://dx.doi.org/10.3389/fonc.2018.00115</t>
  </si>
  <si>
    <t>Alberts</t>
  </si>
  <si>
    <t>Lung cancer treatment guidelines a) treatment of small cell lung cancer b) current treatment of stage iv non-small cell lung cancer</t>
  </si>
  <si>
    <t>Limited stage SCLC is defined as disease confined to one hemithorax (without distant metastasis) and the mediastinum, which can be encompassed within a radiation therapy treatment field, is treated with concurrent chest radiation and chemotherapy. This produces superior survival, compared to sequential therapy or chemotherapy alone. Concurrent radiation with the induction phase of chemotherapy is judged "best" at the present time, as there seem to be higher response rates for local control of intrathoracic disease. For Extensive stage SCLC, chemotherapy alone is used. Radiotherapy is not usually administered, since patients with metastatic disease usually relapse in the site of previous metastases, even if they achieve a complete remission. The cause of death in these patients is usually widespread metastatic involvement, and not disease in the chest. Treatment is primarily aimed at the systemic disease, and the patient usually receives chemotherapy alone. Radiation may palliate symptoms, but it does not prolong survival. The ACCP guidelines suggest that PCI should be offered to patients with either limited or extensive stage disease who achieve a complete response to first-line therapy. Despite the modest benefit, recent meta-analyses and randomized trials have suggested that chemotherapy should be considered in patients with Stage IV NSCLC who have a good performance status (ECG/Zubrod 0, 1, 2 or greater than or equal to 70% on the Karnofsky scale). This therapy may modestly prolong survival, reduce symptoms, and improve quality of life with an acceptable level of risk. The cost of chemotherapy compares with that of other accepted medical interventions and may be less than "best supportive care". It can be fairly concluded, however, that in 2009, state-of-the-art standard chemotherapy treatment for this population provides a median survival of approximately 8-12 months (a mere 3-4 months extension over non-treated) and a one-year survival rate of 33% (as compared to 10% in untreated). This modest benefit must be weighed against a 3-5% risk of chemotherapy related death, most often due to infections during periods of neutropenia. A promising area of research emanates from the study of tumour cell biology and the molecular mechanisms of oncogenesis. The recognition that alterations in proteins and genes involved in cell signalling, the cell cycle, and the control of programmed cell death has suggested that therapies targeted directly at the molecular alterations inherent in neoplastic cells may lead to reversal of the malignant phenotype. Such "targeted therapy" is distinguished by inhibition of specific pathways and processes in the cancer cell rather than a generalized attack on cell proliferation characterized by standard cytoxic chemotherapy.</t>
  </si>
  <si>
    <t>Respirology</t>
  </si>
  <si>
    <t>http://dx.doi.org/10.1111/j.1440-1843.2009.01656.x</t>
  </si>
  <si>
    <t>Ambroggi et al</t>
  </si>
  <si>
    <t>Can early palliative care with anticancer treatment improve overall survival and patient-related outcomes in advanced lung cancer patients? A review of the literature</t>
  </si>
  <si>
    <t>Purpose: Metastatic non-small-cell lung cancer (NSCLC), the leading cause of death from cancer worldwide, is a debilitating disease that results in a high burden of symptoms and poor quality of life; the estimated prognosis after the diagnosis has been established was less than 1 year until some years ago. At the present, the new targeted therapies and immunotherapy are changing the course of the disease. However, advanced NSCLC remains an incurable disease, with a poor prognosis for the majority of the affected patients, so that quality of life and relief from symptoms are primary objectives of treatment. Some evidences suggest that early palliative care (EPC) for these patients can improve quality of life and even survival. Design: A systematic review of the studies evaluating the impact on objective and on patient-reported outcomes of the introduction of EPC in opposition to standard care (SC), for advanced lung cancer patients, was performed. Because of the small number of studies conducted in this area, retrospective studies were also considered for the review. Results: Five studies were included because they matched the inclusion criteria previously defined as relevant for the study. The review found that both survival and quality of life were better for patients included in EPC groups. Conclusions: While results of the studies included in this review are not always comparable because different methods and scales have been used, there is enough evidence for clinical oncologists to implement the use of EPC in clinical practice for advanced lung cancer patients. Copyright © 2018 The Author(s)</t>
  </si>
  <si>
    <t>Supportive Care in Cancer</t>
  </si>
  <si>
    <t>In Press</t>
  </si>
  <si>
    <t>http://dx.doi.org/10.1007/s00520-018-4184-3</t>
  </si>
  <si>
    <t>PURPOSE: Metastatic non-small-cell lung cancer (NSCLC), the leading cause of death from cancer worldwide, is a debilitating disease that results in a high burden of symptoms and poor quality of life; the estimated prognosis after the diagnosis has been established was less than 1 year until some years ago. At the present, the new targeted therapies and immunotherapy are changing the course of the disease. However, advanced NSCLC remains an incurable disease, with a poor prognosis for the majority of the affected patients, so that quality of life and relief from symptoms are primary objectives of treatment. Some evidences suggest that early palliative care (EPC) for these patients can improve quality of life and even survival.; DESIGN: A systematic review of the studies evaluating the impact on objective and on patient-reported outcomes of the introduction of EPC in opposition to standard care (SC), for advanced lung cancer patients, was performed. Because of the small number of studies conducted in this area, retrospective studies were also considered for the review.; RESULTS: Five studies were included because they matched the inclusion criteria previously defined as relevant for the study. The review found that both survival and quality of life were better for patients included in EPC groups.; CONCLUSIONS: While results of the studies included in this review are not always comparable because different methods and scales have been used, there is enough evidence for clinical oncologists to implement the use of EPC in clinical practice for advanced lung cancer patients.</t>
  </si>
  <si>
    <t>https://dx.doi.org/10.1007/s00520-018-4184-3</t>
  </si>
  <si>
    <t>Duplicate</t>
  </si>
  <si>
    <t>An et al</t>
  </si>
  <si>
    <t>Egfr-tkis versus taxanes agents in therapy for nonsmall-cell lung cancer patients: A prisma-compliant systematic review with meta-analysis and meta-regression</t>
  </si>
  <si>
    <t>Background: Currently, the nonsmall-cell lung cancer (NSCLC) is a worldwide disease, which has very poor influence on life quality, whereas the therapeutic effects of drugs for it are not satisfactory. The aim of our PRISMA-compliant systematic review and meta-analysis was to compare the efficacy and safety of epidermal growth factor receptor tyrosine kinase inhibitors (EGFR-TKIs) with Taxanes in patients with lung tumors. Methods:We collected randomized controlled trials (RCTs) of EGFR-TKIs (gefitinib, erlotinib) versus Taxanes (docetaxel, paclitaxel) for the treatment of NSCLC by searching PubMed, EMbase, and the Cochrane library databases until April, 2016. The extracted data on progression-free survival (PFS), progression-free survival rate (PFSR), overall survival (OS), overall survival rate (OSR), objective response rate (ORR), disease control rate (DCR), quality of life (QoL), and adverse event rates (AEs) were pooled. Disease-relevant outcomes were evaluated using RevMan 5.3.5 software and STATA 13.0 software. Results: We systematically searched 26 RCTs involving 11,676 patients. The results showed that EGFR-TKIs could significantly prolong PFS (hazard ratio [HR]=0.78, 95% confidence interval [CI]: 0.66-0.92) and PFSR (risk ratio [RR]=2.10, 95% CI: 1.17-3.77), and improve ORR (RR=1.62, 95% CI: 1.38-1.91) and QoL. EGFR-TKIs had similar therapeutic effects to taxanes with respect to OS (HR=1.00, 95% CI: 0.95-1.05) and OSR (RR=1.03, 95% CI: 0.94-1.14). Furthermore, there were no significant differences between themin DCR (RR=0.95, 95% CI: 0.88-1.03). Finally, EGFR-TKIs were superior to taxanes inmost of all grades or grade &gt;=3AEs. Conclusion: In the efficacy and safety evaluation, EGFR-TKIs had an advantage in the treatment of NSCLC, especially for patients with EGFR mutation-positive. The project was prospectively registered with PROSPERO database of systematic reviews, with number CRD42016038700. Copyright © 2016 the Author(s). Published by Wolters Kluwer Health, Inc. All rights reserved.</t>
  </si>
  <si>
    <t>Medicine (United States)</t>
  </si>
  <si>
    <t>http://dx.doi.org/10.1097/MD.0000000000005601</t>
  </si>
  <si>
    <t>Andreas et al</t>
  </si>
  <si>
    <t>Smoking cessation in lung cancer - achievable and effective</t>
  </si>
  <si>
    <t>Background: Lung cancer is the leading cause of death from cancer in Germany. 90% of cases are due to the inhalation of tobacco smoke. About 40% of patients with newly diagnosed lung cancer are still smokers. A structured smoking cessation program is medically reasonable in this situation but is only rarely offered. Methods: This review is based on a selective search in the PubMed database combined with a manual search for current publications. Results: Many cross-sectional and longitudinal studies have shown that patients with lung cancer benefit from smoking cessation. After resection with curative intent, second tumors are 2.3 times more common, and recurrent tumors 1.9 times more common, in patients who continue to smoke than in those who stop. The overall mortality in smokers is 2.9 times higher. Smoking cessation also lowers the rate of radiation pneumonitis and infection during radiotherapy and prolongs the median survival after chemoradiotherapy for small-cell lung cancer (18.0 vs. 13.6 months). For patients with non-small-cell lung cancer, smoking cessation is associated with a better general state of health (77.5% vs. 57.6%). For the many patients with lung cancer who are treated palliatively, smoking cessation offers the advantages of improved pulmonary function, weight gain, and better overall quality of life. Conclusion: Smoking cessation in patients with lung cancer is an important means of increasing the efficacy of treatment and improving their quality of life.</t>
  </si>
  <si>
    <t>Deutsches Arzteblatt International</t>
  </si>
  <si>
    <t>http://dx.doi.org/10.3238/arztebl.2013.0719</t>
  </si>
  <si>
    <t>Anonymous</t>
  </si>
  <si>
    <t>Paclitaxel and lung cancer. No therapeutic progress</t>
  </si>
  <si>
    <t>Prescrire International</t>
  </si>
  <si>
    <t>Short Survey</t>
  </si>
  <si>
    <t>27th annual meeting of the american college of radiation oncology, acro 2017</t>
  </si>
  <si>
    <t>The proceedings contain 50 papers. The topics discussed include: definitive external beam radiotherapy with stereotactic body radiation therapy boost for cancers of the cervix and endometrium: disease control and quality of life outcomes from a phase 2 trial; a multi-institutional analysis of trimodality therapy for esophagus cancer in elderly patients; xerostomia is a frequent complication of whole brain radiotherapy: initial results of a prospective trial; equivocal nodes in previously-negative nodal levels and other pitfalls of pet surveillance in patients with HPV-associated oropharynx cancer treated on a prospective de-intensification trial; the natural history and patterns of failure after recurrence in patients with locally advanced head and neck squamous cell carcinoma treated with modern chemoradiation techniques; prophylactic cranial irradiation (PCI) in patients with non-small-cell lung cancer (NSCLC): a systematic review and meta-analysis of randomized controlled trials; community based stereotactic body radiotherapy (SBRT) for prostate cancer: efficacy, toxicity, and improvement in obstructive symptoms; leptomeningeal disease development following surgical cavity-directed stereotactic radiotherapy for brain metastases: incidence and risk factors; examining head and neck cancer treatment delay in an ethnically diverse population: a look at the impact of Hispanic ethnicity, Spanish language preference, and treatment setting; and improved infield response rates SND overall survival in patients with metastatic melanoma receiving higher biological equivalent doses of radiation and ipilimumab.</t>
  </si>
  <si>
    <t>Journal of Radiation Oncology. Conference: 27th Annual Meeting of the American College of Radiation Oncology, ACRO</t>
  </si>
  <si>
    <t>Conference Review</t>
  </si>
  <si>
    <t>Arnoldi et al</t>
  </si>
  <si>
    <t>Elderly patients with lung cancer: Does clinical practice reflect evidencebased medicine? Our four-year experience (2013-2016)</t>
  </si>
  <si>
    <t>Background: Treatment for elderly patients (EP) with advanced non-small cell lung cancer (NSCLC) comprises single agent of doublet chemotherapy (CT) or tyrosine kinase inhibitors (TKI) for those harboring mutations of the epidermal growth factor receptor or translocation of anaplastic lymphoma kinase (ALK). Clinical studies show that EP(&gt;70) physically fit to receive CT obtain from platinum-based CT similar benefits than younger patients, but with a higher risk of treatment-related toxicities; overall survival (OS) advantage with doublet CT is controversial: a meta-analysis shows an OS benefit with platinum-based doublets (Des Guetz, 2012), while other data show that OS was not significantly improved by platinum-based therapy (Qi, 2012). Single agent (SA) gemcitabine, vinorelbine, taxane are used in fragile or vulnerable patients. Material and methods, results: We registered in our experience a steady increase in NSCLC cases in EP, who accounted for 47% of all NSCLC cases in 2013, 53% in 2014, 50% in 2015, 54% in 2016. We observed an increase in the percentage of EP diagnosed with advanced stage NSCLC (stage IIIB-IV): 45% of cases in 2013, 48% in 2014, 51% in 2015 and 62% in 2016. Patients' status have been evaluated traditionally only according to the ECOG Performance Status scale, while recently patients have been evaluated more frequently using also the G8 and CGA tool (from only 20% of patients in 2013 to 47% in 2016). The use of G8/CGA evaluation allows oncologists to offer to EP a tailored therapeutic choice, with better results in term of quality of life. Upfront doublet or single agent chemotherapy have been used in 50% and 10% of EP, respectively. SA chemotherapy has been used as second-line treatment in 21% of EP in 2013, with a steady increase up to 60% in 2016. Second-line targeted therapy with TKI, when appropriate, has been given in a progressively higher proportion of NSCLC EP, rising from 3% of patients in 2013 to 11% in 2016. As for the overall NSCLC population, EP benefited from immunotherapy with nivolumab, with 60% of EP receiving the treatment in 2016. Conclusions: Our experience confirms the therapeutic evidence reported in medical literature for advanced-stage NSCLC EP, an ever growing population. A better evaluation of such patients with appropriate tools (G8/CGA) will translate in safer and more effective treatments, better preservation of quality of life and reduced financial toxicity, both for patients and their caregivers.</t>
  </si>
  <si>
    <t>Annals of Oncology</t>
  </si>
  <si>
    <t>http://dx.doi.org/10.1093/annonc/mdx426</t>
  </si>
  <si>
    <t>Arriola et al</t>
  </si>
  <si>
    <t>Management of the adverse events of afatinib: A consensus of the recommendations of the spanish expert panel</t>
  </si>
  <si>
    <t>Afatinib is an irreversible ErbB family blocker tyrosine kinase inhibitor (TKI), which has recently been approved for the treatment of patients with EGFR M+ non-small cell lung cancer. As observed with reversible EGFR TKIs, it can induce class-effect adverse events. Appropriate management of afatinib-related adverse events improves quality of life and clinical outcomes in these patients. Here we provide practical recommendations for the prophylaxis and treatment of the most common of these (e.g., diarrhea, rash, mucositis and others). Copyright © 2015 Future Medicine Ltd.</t>
  </si>
  <si>
    <t>Future Oncology</t>
  </si>
  <si>
    <t>http://dx.doi.org/10.2217/fon.14.214</t>
  </si>
  <si>
    <t>Ashworth et al</t>
  </si>
  <si>
    <t>Is there an oligometastatic state in non-small cell lung cancer? A systematic review of the literature</t>
  </si>
  <si>
    <t>OBJECTIVES: Long-term survival has been observed in patients with oligometastatic non-small cell lung cancer (NSCLC) treated with locally ablative therapies to all sites of metastatic disease. We performed a systematic review of the evidence for the oligometastatic state in NSCLC.; MATERIALS AND METHODS: A systematic review of MEDLINE, EMBASE and conference abstracts was undertaken to identify survival outcomes and prognostic factors for NSCLC patients with 1-5 metastases treated with surgical metastatectomy, Stereotactic Ablative Radiotherapy (SABR), or Stereotactic Radiosurgery (SRS), according to PRISMA guidelines.; RESULTS: Forty-nine studies reporting on 2176 patients met eligibility criteria. The majority of patients (82%) had a controlled primary tumor and 60% of studies included patients with brain metastases only. Overall survival (OS) outcomes were heterogeneous: 1 year OS: 15-100%, 2 year OS: 18-90% and 5 year OS: 8.3-86%. The median OS range was 5.9-52 months (overall median 14.8 months; for patients with controlled primary, 19 months). The median time to any progression was 4.5-23.7 months (overall median 12 months). Highly significant prognostic factors on multivariable analyses were: definitive treatment of the primary tumor, N-stage and disease-free interval of at least 6-12 months.; CONCLUSIONS: Survival outcomes for patients with oligometastatic NSCLC are highly variable, and half of patients progress within approximately 12 months; however, long-term survivors do exist. Definitive treatment of the primary lung tumor and low-burden thoracic tumors are strongly associated with improved long-term survival. The only randomized data to guide management of oligometastatic NSCLC pertains to patients with brain metastases. For other oligometastatic NSCLC patients, randomized trials are needed, and we propose that these prognostic factors be utilized to guide clinical decision making and design of clinical trials.</t>
  </si>
  <si>
    <t>Lung Cancer</t>
  </si>
  <si>
    <t>Meta-Analysis; Research Support, Non-U.S. Gov't; Review</t>
  </si>
  <si>
    <t>https://dx.doi.org/10.1016/j.lungcan.2013.07.026</t>
  </si>
  <si>
    <t>Atkinson et al</t>
  </si>
  <si>
    <t>The level of association between functional performance status measures and patient-reported outcomes in cancer patients: A systematic review</t>
  </si>
  <si>
    <t>Purpose: The process of assessing patient symptoms and functionality using patient-reported outcomes (PROs) and functional performance status (FPS) is an essential aspect of patient-centered oncology research and care. However, PRO and FPS measures are often employed separately or inconsistently combined. Thus, the purpose of this study was to conduct a systematic review of the level of association between PRO and FPS measures to determine their differential or combined utility. Methods: A systematic search was conducted using five databases (1966 to February 2014) to identify studies that described an association between PRO and FPS. Studies were excluded if they were non-cancer specific, did not include adults aged 18 or older, or were review articles. Publications were selected for review by consensus among two authors, with a third author arbitrating as needed. Results: A total of 18 studies met inclusion criteria. FPS was primarily assessed by clinicians using the ECOG Performance Status or Karnofsky Performance Status measures. PROs were captured using a variety of measures, with numerous domains assessed (e.g., pain, fatigue, and general health status). Concordance between PROs and FPS measures was widely variable, falling in the low to moderate range (0.09-0.72). Conclusions: Despite consistency in the method of capture of PROs or FPS, domain capture varied considerably across reviewed studies. Irrespective of the method of capturing PROs or FPS, the quantified level of association between these two areas was moderate at best, providing evidence that FPS and PRO assessments offer unique information to assist clinicians in their decision-making. Copyright © 2015, Springer-Verlag Berlin Heidelberg.</t>
  </si>
  <si>
    <t>http://dx.doi.org/10.1007/s00520-015-2923-2</t>
  </si>
  <si>
    <t>Baldwin</t>
  </si>
  <si>
    <t>Management of pulmonary nodules according to the 2015 british thoracic society guidelines: Key messages for clinical practice</t>
  </si>
  <si>
    <t>The British Thoracic Society guideline on the investigation and management of pulmonary nodules is based on a comprehensive and systematic review of the literature on pulmonary nodules. Recent evidence has suggested that significant changes to existing guidelines are necessary. The use of 2 malignancy prediction calculators to better characterize the risk of malignancy was firmly supported by evidence, as were the recommendations for a higher nodule size threshold for follow up (&gt;=5 mm or &gt;=80 mm&lt;sup&gt;3&lt;/sup&gt;) and a reduction of the follow up period to 1 year for solid pulmonary nodules. Although caution is required where there is a history of cancer, both of these recommendations will reduce the number of follow up computed tomographies, thereby improving cost effectiveness and pressure on imaging services. Recent evidence has also confirmed the superiority of volumetry as the preferred measurement method and clarified the management of nodules with extended volume doubling times. Acknowledging the good prognosis of subsolid nodules, there are recommendations for less aggressive options in their management. The guidelines recommend ordinal scale reporting for positron emission tomography-computed tomography to facilitate incorporation into risk models. There are recommendations on when biopsy is most helpful, the threshold for treatment without histological confirmation, and surgical and nonsurgical treatment. The guideline also provides evidence based recommendations about the information that people need and that should be provided for them. The complexity of managing pulmonary nodules is made more accessible by 4 management algorithms. In the real world, it is surprising how easy these are to follow and how they seem to follow an intuitive approach. Copyright © 2016 Medycyna Praktyczna. All rights reserved.</t>
  </si>
  <si>
    <t>Polskie Archiwum Medycyny Wewnetrznej</t>
  </si>
  <si>
    <t>http://dx.doi.org/10.20452/pamw.3379</t>
  </si>
  <si>
    <t>Balekian et al</t>
  </si>
  <si>
    <t>Cost-effectiveness of routine mediastinoscopy with endoscopic ultrasound versus positron-emission tomography for the staging of non-small cell lung cancer</t>
  </si>
  <si>
    <t>PURPOSE: Non-small cell lung cancer (NSCLC) continues to have high incidence and mortality in the United States. Although surgical resection is theoretically curative for early stage disease, 5-year survival rates are not ideal, possibly due to inaccurate non-invasive staging. METHODS: Using TreeAge 8.0 software, we constructed a cost-effectiveness model from a payer standpoint. The existing literature was reviewed, including: recent ACCP guidelines for staging and treatment; meta-analyses for PET, mediastinoscopy, and endoscopic ultrasound (EUS); as well as Medicare reimbursement data for 2008. The model was constructed to include a non-invasive arm with routine PET followed by confirmatory mediastinoscopy in the event of a positive scan, or else lobectomy in the event of a negative scan. The invasive arm included routine mediastinoscopy plus EUS without routine PET, followed by lobectomy in the event of negative results. RESULTS: Using the base-case patient with biopsy-proven NSCLC and 30% probability of N2 disease, the invasive arm cost $7,443 for an average life expectancy (LE) of 4.392 years, while the non-invasive arm cost $8,062 for average LE of 4.394 years, yielding a cost difference of $619 per patient. The incremental cost-effectiveness ratio for routine PET was $309,500 for each life-year gained. A sensitivity analysis that varied costs by 50% and N2 prevalence from 0% to 60% consistently favored the invasive strategy. CONCLUSION: Routine mediastinoscopy plus EUS without the use of PET scan for the accurate staging of NSCLC is more cost-effective compared to a non-invasive approach. Most of the savings occur from eliminating unnecessary lung resections with post-surgical hospitalizations for occult mediastinal disease, as well as avoiding PET altogether in the entire cohort. CLINICAL IMPLICATIONS: The invasive staging approach saves resources, avoids unnecessary lobectomies, and results in equivalent life-year outcomes in a time when emerging technologies are being evaluated for comparative effectiveness.</t>
  </si>
  <si>
    <t>Chest. Conference: American College of Chest Physicians Annual Meeting, CHEST</t>
  </si>
  <si>
    <t>Balu et al</t>
  </si>
  <si>
    <t>A targeted literature review on alk+ non-small cell lung cancer (nsclc) epidemiology, diagnostics, and economic outcomes relevant to latin america</t>
  </si>
  <si>
    <t>Background: There exists limited data on the epidemiology, diagnostics, treatment patterns, guidelines, economic burden, and quality of life (QoL) among patients with NSCLC and anaplastic lymphoma kinase (ALK)+ NSCLC, particularly in Latin America. The objective of this study was to perform a pragmatic literature review to obtain information on NSCLC and ALK+ NSCLC over the last 5 years in the Latin American region. Methods: A targeted literature search strategy was adopted. A bibliographic review of the literature covering all full publications/ abstracts in English, Spanish, and Portuguese languages in biomedical journals, scientific congresses, and publicly available databases between 2009 and 2014 was conducted. The search strategy included a combination of key words including 'NSCLC' and 'ALK+' and 'treatment' or 'guidelines' or 'diagnostics' or 'economic burden' or 'QoL' in titles/abstracts. An initial search was limited to ALK+ NSCLC from the Latin American perspective; when no articles were retrieved, the search was broadened to all NSCLC and other regions. A total of 34 citations were identified and reviewed. The major findings are summarized and presented under several categories: economic burden, epidemiology and treatment guidelines, diagnostics, and QoL. Results: Economic burden: There were no studies reporting on the economics/economic burden of ALK+ NSCLC and within Latin America. Seven studies were retrieved based out of the expanded search. Lifetime healthcare expenditures for adenocarcinoma were found to be US$36,771 +/- 1,998 for 2012 in one study. In another, therapies (docetaxel, pemetrexed, and erlotinib) were estimated to be cost-effective/cost-saving second-line therapies compared with best supportive care. Epidemiology and treatment guidelines: Out of the 7 reviewed studies, within Latin America, twothirds of lung cancer patients were found to be men. Among Latin American women, the number of cases of lung cancer was likely to double in 20 years. The prevalence of lung cancer was found to be 13.43/100,000 people in Colombia, 21.82/100,000 people in Chile, 22.58/100,000 people in Brazil, 35.77/100,000 people in Argentina, and 9.72/100,000 people in Mexico. Diagnostics: Overall 10 articles were reviewed. No Latin American study was retrieved. The reviewed studies highlighted the challenges in ALK testing, including approaches to select target patients for the test, and issues related to ALK inhibitor resistance monitoring. QoL: Overall 10 articles were reviewed. The EORTC QLQ C-30 and EQ-5D were commonly used instruments to assess QoL. Fatigue (100%), loss of appetite (97%), shortness of breath (95%), cough (93%), and pain (92%) were some of the common symptoms. Another study indicated a significant impact on patients' HRQOL resulting in a huge deterioration in utility scores. In another study, depression and anxiety were found in one-third of NSCLC patients and were associated with decreased HRQoL scores. Conclusion: There was very limited data on epidemiology and QoL among NSCLC and ALK+ NSCLC patients within Latin America and no study reporting on the economic burden, guidelines, and diagnostics within the region. Further studies, both clinical as well as real-world, are warranted to establish local data within the region to enable decision makers with more information on future treatments for NSCLC and ALK+ NSCLC.</t>
  </si>
  <si>
    <t>Journal of Thoracic Oncology</t>
  </si>
  <si>
    <t>Barbera et al</t>
  </si>
  <si>
    <t>Estimating the benefit and cost of radiotherapy for lung cancer</t>
  </si>
  <si>
    <t>PURPOSE: To estimate the benefit and cost of using radiotherapy (RT) in the initial management of lung cancer in the general population.; METHODS: We identified indications for RT in the initial management of small cell and non-small cell lung cancer through a review of the literature. The proportion of patients with each specific indication for treatment was determined using epidemiological observations from cancer registry data and from the literature. We estimated the benefit gained from RT use for each indication in the model using values published in the literature. We estimated the cost of RT for each indication using published Canadian data. The total benefit and cost was calculated for all indications combined. Results are reported in 2001 Canadian dollars.; RESULTS: The mean benefit was 7 months of survival for each lung cancer patient treated with curative intent and 3 months of symptom control for each patient treated with palliative intent. The average cost was 9881 dollars per life year gained and 13,938 dollars per year of symptom control gained. Sensitivity analysis revealed values between 7905 dollars and 19,762 dollars per year of survival gain and between 10,368 dollars and 27,875 dollars per year of symptom control gained.; CONCLUSIONS: Using RT in the initial management of lung cancer can provide considerable gains in survival and symptom control. The cost of RT for the initial management of lung cancer is inexpensive compared with a common cut off of 50,000 dollars per life year gained.</t>
  </si>
  <si>
    <t>International Journal of Technology Assessment in Health Care</t>
  </si>
  <si>
    <t>Barlesi et al</t>
  </si>
  <si>
    <t>Second-line treatment for advanced non-small cell lung cancer: A systematic review</t>
  </si>
  <si>
    <t>Background: Among advanced non-small cell lung cancer (NSCLC) patients, most will resist or relapse after first-line chemotherapy. As a result, second-line therapy has been a major focus for clinical research. Materials and methods: A systematic review was carried out from 1996 to February 2005. Results: Second-line chemotherapy provides pre-treated NSCLC patients with a clear survival advantage. Docetaxel 75 mg/m&lt;sup&gt;2&lt;/sup&gt; every 3 weeks is the present standard second-line chemotherapy. Despite promising results regarding efficacy and toxicity in phase III studies, a docetaxel weekly schedule could not be recommended. Pemetrexed recently emerged as an alternative with similar efficacy and less toxicity. Although the combination of two drugs was not associated with a survival benefit when compared with single-agent chemotherapy, such regimens induced a dramatic increase in toxicities and therefore mono-chemotherapy remains the standard as second-line therapy. Finally, few new agents were reported with better results than those used previously and clinical research on second-line therapy currently focuses on combinations with targeted therapies. Conclusion: Second-line chemotherapy offers NSCLC patients a small but significant survival improvement. However, this field of clinical research needs further investigations in order to answer certain remaining questions especially concerning targeted therapies. © 2005 Elsevier Ireland Ltd. All rights reserved.</t>
  </si>
  <si>
    <t>http://dx.doi.org/10.1016/j.lungcan.2005.08.017</t>
  </si>
  <si>
    <t>Barlesi and Pujol</t>
  </si>
  <si>
    <t>Combination of chemotherapy without platinum compounds in the treatment of advanced non-small cell lung cancer: A systematic review of phase iii trials</t>
  </si>
  <si>
    <t>Hitherto, platinum-based combinations are world-wide accepted regimens in the treatment of advanced non-small cell lung cancer (NSCLC) due to a clear survival improvement using various platinum-based doublets in comparison with best supportive care only. However, treatment-allocated time and period with high grade toxicity could be considered as wasted from the patient point of view and the high toxicity induced by platinum-based doublets urges the research of alternate treatments. Newest cytotoxic compounds as so-called third generation drugs (i.e. vinorelbine, docetaxel, paclitaxel and gemcitabine) yield a better efficacy/toxicity ratio. Platinum-free doublet regimens based on these new drugs are expected to offer the patients an improved survival without decreasing his quality of life. Recent update of ASCO guidelines recommended that "for stage IV NSCLC, [...] non-platinum-containing chemotherapy regimens may be used as alternatives to platinum-based regimens in the first line." In spite of this recommendation, the case of non-platinum containing regimen is still debatable and this review deals with methodological statements highlighted by the reports of 14 recently reported randomised studies comparing non-platinum with platinum-based doublets (174 words). © 2005 Elsevier Ireland Ltd. All rights reserved.</t>
  </si>
  <si>
    <t>http://dx.doi.org/10.1016/j.lungcan.2005.03.034</t>
  </si>
  <si>
    <t>Basson et al</t>
  </si>
  <si>
    <t>Effectiveness of pemetrexed in advanced non-squamous nsclc and estimation of its impact on public health in france</t>
  </si>
  <si>
    <t>Background: Changes to national reimbursement criteria in France may limit patient access to pemetrexed. In the absence of head-to-head comparative clinical trials, we compared outcomes for various inductionemaintenance (IeM) sequences used in advanced non-squamous (nsq) non-small cell lung cancer (NSCLC) in France. We estimated the impact of not treating with pemetrexed, compared with current French practice, in terms of life-years (LYs) and qualityadjusted life-years (QALYs). Methods: Progression-free survival (PFS) and overall survival (OS) of IeM sequences used in French clinical practice were assessed following literature review and network meta-analysis using a sequential decision analytic model adapted for the French healthcare setting. LYs and QALYs (using French EQ5D values) were estimated and compared for sequences with and without pemetrexed. Conservative assumptions were made for missing data. First-line treatment pattern data were taken from the overall European FRAME prospective observational study cohort (Moro-Sibilot. Lung Cancer 2015). The target population for first-line pemetrexed therapy was derived from a French National Authority for Health Pemetrexed Assessment Report (HAS 2016). Results: In the base case, the IeM sequence pemetrexed+ cisplatin/pemetrexed was associated with the longest median PFS and OS (5.98 and 12.88 months, respectively) and highest LYs and QALYs (1.37 and 0.93, respectively) (Table). LYs and QALYs were higher for all comparators when pemetrexed rather than best supportive care was used as maintenance. By weighting treatment sequences by FRAME treatment patterns, not using pemetrexed in this setting yielded overall losses of 1232-1314 LYs and 922-983 QALYs each year in France. Conclusion: According to the results of this modelled analysis, compared with current French practice, limiting access to pemetrexed for the IeM treatment of patients with advanced nsqNSCLC could result in substantial loss of LYs and QALYs in this population. (Table Presented).</t>
  </si>
  <si>
    <t>Behera et al</t>
  </si>
  <si>
    <t>Single agent maintenance therapy for advanced stage non-small cell lung cancer: A meta-analysis</t>
  </si>
  <si>
    <t>Background: Maintenance therapy is a new treatment paradigm for advanced non-small cell lung cancer (NSCLC). We conducted a meta-analysis of randomized studies with single agent maintenance therapy. Methods: An electronic literature search of public databases (MEDLINE, EMBASE, Cochrane library) and manual search of relevant conference proceedings was performed. A formal meta-analysis was conducted using Comprehensive Meta Analysis software (Version 2.0). Outcome data were pooled and reported as hazard ratio (HR). The primary outcome of interest was overall survival (OS) and secondary outcome was progression free survival (PFS). Results: Twelve studies were included (5 meeting abstracts, 7 full manuscripts) with a total of 4286 patients (maintenance arm/control arm - 2449/1837, median age 61. years, males - 69%). The OS (HR 0.86, 95% confidence intervals [CI] 0.80-0.92; P= 0.0003) and PFS (HR 0.80, 95% CI 0.77-0.84; P&lt;0.0001) were superior with maintenance therapy. 'Switch' maintenance was associated with significant OS and PFS improvement (OS HR 0.84, 95% CI 0.77-0.91; P= 0.00026; PFS HR 0.62, 95% CI 0.57-0.67; P&lt;0.0001). Despite a modest improvement in PFS (HR 0.90, 95%CI 0.85-0.95; P= 0.007), "continuation" maintenance was not associated with survival benefit (HR 0.927, 95%CI 0.78-1.09; P= 0.33). Improvements in OS and PFS were observed with both EGFR-targeted agents (HR 0.83, 95% CI 0.74-0.92; P= 0.004; HR 0.64, 95% CI 0.58-0.71 P&lt;0.0001) and cytotoxic agents (HR 0.89, 95% CI 0.80-0.98; P= 0.018; HR 0.85, 95% CI 0.80-0.89; P&lt;0.0001). Conclusions: Single agent maintenance therapy improves overall survival, though statistical significance was only noted with 'switch' maintenance. © 2012 Elsevier Ireland Ltd.</t>
  </si>
  <si>
    <t>http://dx.doi.org/10.1016/j.lungcan.2012.03.019</t>
  </si>
  <si>
    <t>BACKGROUND: Maintenance therapy is a new treatment paradigm for advanced non-small cell lung cancer (NSCLC). We conducted a meta-analysis of randomized studies with single agent maintenance therapy.; METHODS: An electronic literature search of public databases (MEDLINE, EMBASE, Cochrane library) and manual search of relevant conference proceedings was performed. A formal meta-analysis was conducted using Comprehensive Meta Analysis software (Version 2.0). Outcome data were pooled and reported as hazard ratio (HR). The primary outcome of interest was overall survival (OS) and secondary outcome was progression free survival (PFS).; RESULTS: Twelve studies were included (5 meeting abstracts, 7 full manuscripts) with a total of 4286 patients (maintenance arm/control arm - 2449/1837, median age 61 years, males - 69%). The OS (HR 0.86, 95% confidence intervals [CI] 0.80-0.92; P=0.0003) and PFS (HR 0.80, 95% CI 0.77-0.84; P&lt;0.0001) were superior with maintenance therapy. 'Switch' maintenance was associated with significant OS and PFS improvement (OS HR 0.84, 95% CI 0.77-0.91; P=0.00026; PFS HR 0.62, 95% CI 0.57-0.67; P&lt;0.0001). Despite a modest improvement in PFS (HR 0.90, 95%CI 0.85-0.95; P=0.007), "continuation" maintenance was not associated with survival benefit (HR 0.927, 95%CI 0.78-1.09; P=0.33). Improvements in OS and PFS were observed with both EGFR-targeted agents (HR 0.83, 95% CI 0.74-0.92; P=0.004; HR 0.64, 95% CI 0.58-0.71 P&lt;0.0001) and cytotoxic agents (HR 0.89, 95% CI 0.80-0.98; P=0.018; HR 0.85, 95% CI 0.80-0.89; P&lt;0.0001).; CONCLUSIONS: Single agent maintenance therapy improves overall survival, though statistical significance was only noted with 'switch' maintenance.</t>
  </si>
  <si>
    <t>Meta-Analysis; Research Support, N.I.H., Extramural</t>
  </si>
  <si>
    <t>https://dx.doi.org/10.1016/j.lungcan.2012.03.019</t>
  </si>
  <si>
    <t>Belani</t>
  </si>
  <si>
    <t>Optimizing chemotherapy for advanced non-small cell lung cancer: Focus on docetaxel</t>
  </si>
  <si>
    <t>Systemic chemotherapy with platinum-based combinations provides modest improvements in both survival and quality of life for patients with advanced non-small cell lung cancer (NSCLC). For first-line treatment of advanced NSCLC patients with a good performance status, the accepted standard of care is a platinum agent combined with docetaxel, paclitaxel, gemcitabine, vinorelbine or irinotecan. Several studies have attempted to identify an optimal platin-based regimen, however, all regimens offer some combination of clinical benefit with characteristic toxicities and no regimen appears clearly superior. Non-platinum regimens have also shown equivalent efficacy compared to platinum combinations, but again, none are clearly superior. Most recently, the existing standard of care is being amended to reflect the survival advantage gained from adding a new targeted agent, bevacizumab, to traditional platinum-doublet therapy for patients with non-squamous NSCLC. Docetaxel is the only agent currently approved for both first- and second-line treatment of advanced NSCLC. Multiple randomized clinical trials have established the efficacy of platin-docetaxel regimens for first-line treatment of advanced NSCLC. Improvements in various lung cancer related symptoms and global quality of life indices have also been noted with docetaxel-based regimens. Based on the efficacy of platin-docetaxel regimens in advanced disease, they are now being incorporated into the adjuvant and neoadjuvant treatment of early-stage disease. © 2005 Elsevier Science Ltd.</t>
  </si>
  <si>
    <t>Conference Paper</t>
  </si>
  <si>
    <t>http://dx.doi.org/10.1016/S0169-5002%2805%2981567-3</t>
  </si>
  <si>
    <t>Benhuri et al</t>
  </si>
  <si>
    <t>Dermatologic adverse events during treatment with anti-pd1 inhibitors</t>
  </si>
  <si>
    <t>Background: Nivolumab and pembrolizumab are next generation immune checkpoint inhibitors of the PD-1 receptor, currently approved in the treatment of advanced melanoma; nivolumab is also approved for non-small cell lung cancer treatment. The common AEs include dermatologic AEs (eg, rash, pruritus, pigmentary disorders)-the former in particular can lead to alterations in dosing and impairment of health-related quality of life. Methods: We conducted a systematic review and metaanalysis of published clinical trials reporting dermatologic AEs, to determine the incidence and risk of developing these AEs in cancer patients treated with either nivolumab or pembrolizumab. PubMed, Web of Science, and the ASCO annual meeting abstracts' library were searched. Phase I/ II/ III clinical trials that investigated nivolumab (2 mg/kg) and pembrolizumab (3 mg/kg) at FDA-approved doses were included. The incidence, relative risk (RR), and 95% CIs were calculated using either random- or fixed-effects models based on the heterogeneity of included trials. Results: 1095 patients treated with nivolumab were analyzed; the most common AEs included rash [incidence of all-grade rash, 14.3% (95% CI: 8.7-22.8%); high-grade, 1.2% (95% CI: 0.5-2.9%)], pruritus [incidence of all-grade pruritus, 13.2% (95% CI: 8.9-19.2%); high-grade, 0.5% (95% CI: 0.2-1.3%)], and pigmentary disorders [incidence of all-grade vitiligo, 7.5% (95% CI: 5.9-9.5%)]. Among patients treated with pembrolizumab (n = 184), the overall incidences of all-grade rash and highgrade rash were 16.7% (95% CI: 11.9-23.0%) and 1.7% (95% CI: 0.4-6.7%), respectively. The other AEs included pruritus [incidence of all-grade pruritus, 20.2% (95% CI: 14.8-26.9 %); high-grade pruritus, 2.3% (95% CI: 0.7-7.6%), and vitiligo [incidence of all-grade vitiligo, 8.3% (95% CI: 4.4-15.2%)]. The relative risk of all-grade rash when compared to controls, was increased with both nivolumab (RR = 2.5, 95% CI: 1.27-5.01, P&lt;.008), and pembrolizumab (RR = 2.64, 95% CI: 1.24- 5.58, P&lt;.011). The relative risk of all-grade pruritus was also increased with both nivolumab (RR = 34.4, 95% CI: 2.16-550.68, P&lt;.012), and pembrolizumab (RR = 49.9, 95% CI: 3.1-806.0, P&lt;.006). Conclusion: The most common AEs with both drugs include rash, pruritus, and vitiligo. However, the RR of developing pruritus is especially high. Appropriate prophylactic, treatment, and counseling strategies are needed to improve treatment outcomes.</t>
  </si>
  <si>
    <t>Journal of the American Academy of Dermatology</t>
  </si>
  <si>
    <t>Berghmans et al</t>
  </si>
  <si>
    <t>Are first-line platinum-based (pt) regimens improving survival in comparison with non-platinum (npt) chemotherapy (ct) in advanced non-small cell lung cancer (nsclc)? A meta-analysis (ma) of randomised trials</t>
  </si>
  <si>
    <t>Purpose: It is demonstrated that cisplatin-based regimens improve survival in comparison to best supportive care alone in advanced NSCLC. However, cisplatin has many adverse events that impact on quality of life while other active agents with different toxicity profiles are currently available. A few former MA suggested that survival is improved if CT includes platinum derivatives. Our purpose is to update those publications, taking into account newly published large scale randomized trials. Methods: We searched for all studies published in the French and English languages literature comparing first-line PT to NPT regimens in advanced/metastatic NSCLC. For each publication, we extracted an estimate of the hazard ratio (HR) for comparing patients treated with PT or NPT and aggregated the individual HRs into a combined HR, using either a fixed or a random-effects model (if heterogeneity was statistically significant). Results: Twenty-five studies, published between 2001 and 2012, were eligible for the systematic review. Data allowing a quantitative aggregation (MA) were available in 23 trials. Numbers of patients ranged from 80 to 557 (total: 6930); cisplatin and carboplatin were the comparator in 15 and 8 trials respectively. Only 4 studies identified a statistically significant survival difference, three favouring PT and one NPT. (Table Presented) Conclusions: Overall, platinum-based regimens improved slightly survival in comparison with non-platinum ones, this effect is restricted to cisplatin combinations. Further subgroups analyses according to quality trial assessment (based on Cochrane guidelines) and to the type of non platinum comparator, are underway in order to better define the role of NPT regimens for first-line treatment in advanced NSCLC.</t>
  </si>
  <si>
    <t>Surrogate markers predicting overall survival for lung cancer: Elcwp recommendations</t>
  </si>
  <si>
    <t>The present systematic review was performed under the auspices of the European Lung Cancer Working Party (ELCWP) in order to determine the role of early intermediate criteria (surrogate markers), instead of survival, in determining treatment efficacy in patients with lung cancer. Initially, the level of evidence for the use of overall survival to evaluate treatment efficacy was reviewed. Nine questions were then formulated by the ELCWP. After reviewing the literature with experts on these questions, it can be concluded that overall survival is still the best criterion for predicting treatment efficacy in lung cancer. Some intermediate criteria can be early predictors, if not surrogates, for survival, despite limitations in their potential application: these include time to progression, progression-free survival, objective response, local control after radiotherapy, downstaging in locally advanced nonsmall cell lung cancer (NSCLC), complete resection and pathological TNM in resected NSCLC, and a few circulating markers. Other criteria assessed in these recommendations are not currently adequate surrogates of survival in lung cancer. Copyright©ERS 2012.</t>
  </si>
  <si>
    <t>European Respiratory Journal</t>
  </si>
  <si>
    <t>http://dx.doi.org/10.1183/09031936.00190310</t>
  </si>
  <si>
    <t>Berhoune et al</t>
  </si>
  <si>
    <t>Therapeutic strategy for treatment of metastatic non-small cell lung cancer</t>
  </si>
  <si>
    <t>OBJECTIVE: To review the current practices for metastatic non-small cell lung cancer (NSCLC) management and highlight the latest progress. DATA SOURCES: A literature review using HighWire Press (1960-May 2008) was conducted using the following key words: non-small cell lung cancer, chemotherapy, supportive care, therapeutic strategy, quality of life (QOL), and targeted therapies. STUDY SELECTION AND DATA EXTRACTION: Review articles, clinical trials, and case reports, as well as the references of those articles, were reviewed. Statistical significance and number of patients included in the studies were some of the aspects that were considered seriously. Response rates, overall survival, and progression-free survival were the major data considered. DATA SYNTHESIS: The therapeutic management of metastatic NSCLC has undergone a profound evolution over the past 10 years. The positive impact of chemotherapy on survival compared with supportive care alone has been demonstrated by several meta-analyses. The development of third-generation agents with better efficacy/toxicity ratios, such as vinorelbine, paclitaxel, docetaxel, gemcitabine, and pemetrexed, has led to improved therapeutic management of NSCLC, especially when tailored to patients' comorbidities and performance status. First-line platinum-based combinations remain the standard of care, with median survival 8 months and 1-year survival 35%, but no particular combination has yet shown superiority. First-line platinum regimens in combination with bevacizumab, a targeted inhibitor of vascular endothelial growth factor, have further improved NSCLC median survival. Moreover, second- and third-line treatments have evolved. The addition of small-molecule epidermal growth factor inhibitors and other targeted therapies has modified the pattern of NSCLC treatment. Specific management of the elderly and patients with poor performance status should be applied. CONCLUSIONS: Although there has been progress in the treatment of NSCLC, the gain in terms of clinical response and survival is still modest. Maintaining QOL and tailoring therapy for patients based on age, performance status, comorbidities, and toxicities, remain the first priority for clinicians.</t>
  </si>
  <si>
    <t>Annals of Pharmacotherapy</t>
  </si>
  <si>
    <t>http://dx.doi.org/10.1345/aph.1L200</t>
  </si>
  <si>
    <t>Bezjak</t>
  </si>
  <si>
    <t>Update on current consensus agreement on lung palliative radiotherapy</t>
  </si>
  <si>
    <t>Background: Despite many advances in management of nonsmall cell lung cancer (NSCLC), there is still a significant role for palliative radiotherapy (RT) - both external beam , and less often, brachytherapy, for symptomatic management of patients with symptoms due to their thoracic disease, including cough, hemoptysis, dyspnea and chest pain. Many fractionation schedules have been found to be effective, and practices differ across centers and countries (1). The Third International Consensus Conference Workshop was held at ASTRO meeting in 2010 (2),followed by the publication of the ASTRO evidence-based clinical practice guideline for palliative thoracic RT in lung cancer (3) that favoured shorter RT schedules as providing good symptomatic relief with fewer side-effects, and highlighted the lack of evidence on how to integrate concurrent chemotherapy with palliative RT. Methods: Given the importance of remaining current with evidence in the management of patients with metastatic disease, the Fourth International Consensus Conference Workshop on Palliative Radiotherapy was convened to coincide with the 2015 ESTRO Meeting. Attendees are planning to discuss research updates that have been published since the 2010 International Conference, and discuss areas of controversy and questions that require further evidence. Results: The Cochrane review of palliative RT for patients with thoracic symptoms from NSCLC has been recently updated and published (4). It includes 14 randomized controlled trials (RCTs) and more than 3500 patients. All trials confirmed symptom palliation from the variety of RT regimens, and relatively mild toxicity with shorter RT schedules. The evidence that higher dose palliative RT prolongs survival is not strong, limited in part by the heterogeneity among studies. A more recent RCT (5, 6) not included in the Cochrane review compared chemotherapy to chemotherapy with concurrent moderate dose RT (42Gy/15 fr) and demonstrated improved survival but at the expense of toxicity, although quality of life was maintained. Other studies and evidence will be discussed at the workshop. Conclusion: The results of the 2015 ESTRO International Consensus Conference Workshop will identify current evidence and best practices as well as current research and clinical questions, and will set the stage for the Fifth Conference to be held in 2020.</t>
  </si>
  <si>
    <t>Radiotherapy and Oncology</t>
  </si>
  <si>
    <t>Bhattacharyya et al</t>
  </si>
  <si>
    <t>Reasons for withholding systemic therapy in stage iv nsclc: Comparison of years 2004 to 2007 and 2010 to 2013</t>
  </si>
  <si>
    <t>Background: In spite of being the commonest cause of death among all cancer deaths, approximately 25% of Stage IV Lung cancer receives systemic therapy; although more than 60% of NSCLC present with Stage IV disease. Prospective randomized studies and meta-analysis have demonstrated survival and quality of life improvement in patients receiving systemic therapy. With significant advancement of molecular pathophysiology have opened up access to new systemic therapy like anti-EGFR, anti-ALK, and Immunotherapy. We conducted the study in Kolkata - to define the rates of patient referral to Medical Oncologists after diagnosis of Stage IV NSCLC. the rates of systemic therapy administration both standard chemotherapy and targeted therapy. the reason why a Stage IV NSCLC may not be referred to a Medical Oncologist or receive standard systemic therapy. Method: We performed chart review on Stage IV patients in Single Institute (Community Hospital) between 2004 to 2007 and 2010 to 2013. Staging was based on the 7th Edition of American Joint Committee for Cancer Staging. The 2 stages are based on availability and non-availability of TKIs freely. We collected baseline patient characters and compared median overall survival, referrals and treatment in these 2 cohorts. Result: 900 patients from the period 2004 to 2007 and 800 patients for the period 2010 to 2013 were included (n=1700) in the 2 cohorts, In the 2 cohorts 60% vs 82% were referred for cancer care and 28% vs 74% received traditional therapy. There was a correlation between referral for cancer care and Medical Oncology with use of systemic therapy and survival, mOS = 11.2 months vs 1 month in those receiving systemic therapy. In those not receiving systemic chemotherapy the OS was 2 months vs 4 months. The major reasons for no referrals to Medical Oncology included poor functional status, rapid decline and doctors' preference and patients' preference. These were the similar reasons for patients not given systemic therapy. 9% vs 60% received EGFR inhibitors, those who received EGFR inhibitors had a mOS of 16.8 months. Multivariate analysis showed male sex (HR 1.16 p=0.008) and pulmonary embolism (HR 1.2 p=0.002) correlated with worse survival, while receiving chemotherapy (HR 1.2 p&lt;=0.001) and having been enrolled in clinical trials (HR 0.76 p=0.049) correlated with better survival. Conclusion: We confirm that systemic therapy improves survival but as yet not been optimally used. Some modifiable factors would be improving referral guidelines, advocacy and patient teaching. There is a need for safe and effective therapy.</t>
  </si>
  <si>
    <t>Biaoxue et al</t>
  </si>
  <si>
    <t>Systematic review and meta-analysis of endostar (rh-endostatin) combined with chemotherapy versus chemotherapy alone for treating advanced non-small cell lung cancer</t>
  </si>
  <si>
    <t>Background: Many studies have investigated the efficacy of Endostar combined with platinum-based doublet chemotherapy (PBDC) versus PBDC alone for treating advanced non-small cell lung cancer (NSCLC). This study is a meta-analysis of available evidence.Methods: Fifteen studies reporting Endostar combined with PBDC versus PBDC alone for treating advanced NSCLC were reviewed. Pooled odds ratios and hazard ratio with 95% confidence intervals were calculated using either the fixed effects model or random effects model.Results: The overall response rate (ORR) and disease control rate (DCR) of Endostar combined with PBDC for treating NSCLC were significantly higher than those of PBDC alone, with 14.7% and 13.5% improvement, respectively (P &lt; 0.00001). In addition, the time to progression (TTP) and quality of life (QOL) were improved after the treatment of Endostar combined with PBDC (P &lt; 0.00001). The main adverse effects found in this review were hematological reactions, hepatic toxicity, and nausea/vomiting. Endostar combined with PBDC had a similar incidence of adverse reactions compared with PBDC alone (P &lt; 0.05).Conclusions: Endostar combined with PBDC was associated with higher RR, DCR, and TTP as well as superior QOL profiles compared with PBDC alone. Endostar combined with PBDC had a similar incidence of adverse reactions compared with PBDC alone. © 2012 Biaoxue et al.; licensee BioMed Central Ltd.</t>
  </si>
  <si>
    <t>World Journal of Surgical Oncology</t>
  </si>
  <si>
    <t>http://dx.doi.org/10.1186/1477-7819-10-170</t>
  </si>
  <si>
    <t>Blackhall et al</t>
  </si>
  <si>
    <t>Erlotinib in non-small cell lung cancer: A review</t>
  </si>
  <si>
    <t>Erlotinib (TarcevaTM, OSI-774; Pfizer, Inc.) is an orally-active, targeted inhibitor of the epidermal growth factor receptor (EGFR/HER1), which is part of a key regulatory pathway in cancer. Patients with advanced, incurable non-small cell lung cancer (NSCLC) may derive a clinical benefit from first- and second-line chemotherapy, but third-line treatment with available cytotoxic agents is not effective. Remarkably, EGFR/HER1 antagonists have demonstrated activity as second- and even third-line treatment for this disease. Erlotinib is the first of this novel class of drug to demonstrate a statistically significant and clinically relevant difference in overall survival, progression free survival and time to disease related symptoms (cough, pain, shortness of breath) compared with treatment with best supportive care in patients who have failed standard first- or second-line chemotherapy. This paper reviews the pharmacology, preclinical and clinical data to support the use of erlotinib in NSCLC. © 2005 Ashley Publications Ltd.</t>
  </si>
  <si>
    <t>Expert Opinion on Pharmacotherapy</t>
  </si>
  <si>
    <t>http://dx.doi.org/10.1517/14656566.6.6.995</t>
  </si>
  <si>
    <t>Improving survival and reducing toxicity with chemotherapy in advanced non-small cell lung cancer: A realistic goal?</t>
  </si>
  <si>
    <t>The role of chemotherapy in the treatment of advanced non-small cell lung cancer (NSCLC) has been debated over three decades, but it is only relatively recently that chemotherapy has become a standard of care for this disease. In addition to prolonging survival, chemotherapy can palliate distressing symptoms. Concerns that the adverse effects of chemotherapy are likely to outweigh its benefits have largely not been confirmed by quality-of-life data reported among patients with good performance status. Platinum-based chemotherapy regimens in which cisplatin or carboplatin are partnered by a third-generation cytotoxic drug such as gemcitabine, paclitaxel or vinorelbine, have similar activity and efficacy, but differ in adverse effect profiles. Response rates of 30-40% should be expected with median and 1-year survival of 8-10 months and 30-40%, respectively. In the second-line setting chemotherapy with docetaxel has been shown to be significantly superior to best supportive care alone. In a recent trial that compared docetaxel to the novel antifolate, pemetrexed the response rates and survival rates did not differ, but the toxicity profile favored pemetrexed. Overall, these data demonstrate that progress has been made in the use of chemotherapy to improve survival in patients with NSCLC without increasing the incidence of further toxicity. In the past, the potential to survive 1 year was extremely small, whereas now many more patients reach this milestone as well as the 2-year point. However, a plateau has probably been reached with existing cytotoxic drugs and there is a general belief that the next significant advance in the treatment of NSCLC will come from the addition of drugs that target specific molecular pathways in sequence with standard chemotherapy regimens. © 2005 Adis Data Information BV. All rights reserved.</t>
  </si>
  <si>
    <t>Treatments in Respiratory Medicine</t>
  </si>
  <si>
    <t>http://dx.doi.org/10.2165/00151829-200504020-00001</t>
  </si>
  <si>
    <t>Blinman et al</t>
  </si>
  <si>
    <t>Patients' preferences for chemotherapy in non-small-cell lung cancer: A systematic review</t>
  </si>
  <si>
    <t>Background: Decisions about chemotherapy for NSCLC are complex and involve trade-offs between its benefits, harms and inconveniences. We sought to find, evaluate and summarise studies quantifying the survival benefits that cancer patients judged sufficient to make chemotherapy for NSCLC worthwhile. Methods: A search of MEDLINE identified 5 papers reporting four studies including 270 patients. Two investigators independently extracted and tabulated relevant findings from each study. Results: Most cancer patients were male, aged over 65 years, had primary lung cancer (65%) and had experienced chemotherapy (62%). Preferences were determined for chemotherapy in metastatic NSCLC (3 papers) and in locally advanced NSCLC (2 papers), but no studies determined preferences for adjuvant chemotherapy. Most cancer patients (&gt;50%) judged moderate survival benefits sufficient to make chemotherapy worthwhile, for example, absolute increases of 10% in survival rates or 6 months in life expectancies. Individual patients' preferences varied widely: benefits judged sufficient ranged from very small (e.g. survival rate of 1%) to very large (e.g. survival rate of 50%). Smaller benefits were judged sufficient to make chemotherapy worthwhile for metastatic rather than locally advanced disease, for less toxic rather than more toxic chemotherapy, and in North American rather than Japanese studies. Four baseline characteristics were weakly associated with judging smaller benefits sufficient: younger age, having dependents, tertiary education and worse quality of life. Conclusions: The survival benefits patients judged sufficient to make chemotherapy for NSCLC worthwhile were moderate, widely variable, and difficult to predict. Doctors should encourage patients to express their preferences when facing decisions about chemotherapy for NSCLC. © 2010 Elsevier Ireland Ltd.</t>
  </si>
  <si>
    <t>http://dx.doi.org/10.1016/j.lungcan.2010.05.001</t>
  </si>
  <si>
    <t>BACKGROUND: Decisions about chemotherapy for NSCLC are complex and involve trade-offs between its benefits, harms and inconveniences. We sought to find, evaluate and summarise studies quantifying the survival benefits that cancer patients judged sufficient to make chemotherapy for NSCLC worthwhile.; METHODS: A search of MEDLINE identified 5 papers reporting four studies including 270 patients. Two investigators independently extracted and tabulated relevant findings from each study.; RESULTS: Most cancer patients were male, aged over 65 years, had primary lung cancer (65%) and had experienced chemotherapy (62%). Preferences were determined for chemotherapy in metastatic NSCLC (3 papers) and in locally advanced NSCLC (2 papers), but no studies determined preferences for adjuvant chemotherapy. Most cancer patients (&gt;50%) judged moderate survival benefits sufficient to make chemotherapy worthwhile, for example, absolute increases of 10% in survival rates or 6 months in life expectancies. Individual patients' preferences varied widely: benefits judged sufficient ranged from very small (e.g. survival rate of 1%) to very large (e.g. survival rate of 50%). Smaller benefits were judged sufficient to make chemotherapy worthwhile for metastatic rather than locally advanced disease, for less toxic rather than more toxic chemotherapy, and in North American rather than Japanese studies. Four baseline characteristics were weakly associated with judging smaller benefits sufficient: younger age, having dependents, tertiary education and worse quality of life.; CONCLUSIONS: The survival benefits patients judged sufficient to make chemotherapy for NSCLC worthwhile were moderate, widely variable, and difficult to predict. Doctors should encourage patients to express their preferences when facing decisions about chemotherapy for NSCLC.</t>
  </si>
  <si>
    <t>Comparative Study; Research Support, Non-U.S. Gov't; Review</t>
  </si>
  <si>
    <t>https://dx.doi.org/10.1016/j.lungcan.2010.05.001</t>
  </si>
  <si>
    <t>Bongers et al</t>
  </si>
  <si>
    <t>Cost-effectiveness of treatment with new agents in advanced non-small-cell lung cancer: A systematic review</t>
  </si>
  <si>
    <t>Background: Over the past decades, research focusing on new chemotherapeutic agents for patients with inoperable NSCLC have reported only modest gains in survival. These health gains are achieved at considerable costs, but economic evidence on superiority of one of the agents in terms of cost-effectiveness is lacking. The objective of this systematic review is to assess fully published cost-effectiveness studies comparing the new agents docetaxel, paclitaxel, vinorelbine, gemcitabine and pemetrexed, and the targeted therapies erlotinib and gefitinib among each other. Methods: PubMed, EMBASE.com and Economic Evaluations (via the Cochrane Library, Wiley) were systematically searched for fully published studies from the past ten years. Studies were screened by two independent reviewers according to a priori inclusion criteria. The methodological quality of the included studies was evaluated by two independent reviewers using standardized assessment tools. Results: 222 potential studies were identified. 11 cost-effectiveness and cost-utility studies were included. The methodological quality of the full economic evaluations was fairly good. Transparency in costs and resource use, details on statistical tests and sensitivity analysis were points for improvement. In first-line treatment, there were indications that gemcitabine-cisplatin is cost-effective compared to platinum-based regimens containing either paclitaxel , docetaxel or vinorelbine (range of incremental life years: 0.04-0.13; range of incremental costs: US$ -926-US$ -5 686). In one study pemetrexed-cisplatin was cost-effective compared to gemcitabine-cisplatin in patients with nonsquamous cell carcinoma (ICER per life year gained: US$ 83 537). In second-line treatment, docetaxel was cost-effective compared to BSC (range of ICERs per life year gained: US$ 22 190-US $32 133). Erlotinib was cost-effective compared to placebo (ICER per life year gained: US$ 33 728). Docetaxel and pemetrexed were dominated by erlotinib. Conclusion: We found indications for superiority in terms of cost-effectiveness of gemcitabine-cisplatin in a first-line setting and for erlotinib in second-line setting.</t>
  </si>
  <si>
    <t>Model-based cost-effectiveness of conventional and innovative chemo-radiation in lung cancer</t>
  </si>
  <si>
    <t>Introduction: Optimizing radiotherapy with or without chemotherapy through advanced imaging and accelerated radiation schemes shows promising results in locally advanced non-small-cell lung cancer (NSCLC). This study compared the cost-effectiveness of positron emission tomography-computed tomography based isotoxic accelerated sequential chemo-radiation (SRT2) and concurrent chemo-radiation with daily low-dose cisplatin (CRT2) with standard sequential (SRT1) and concurrent chemo-radiation (CRT1). Methods: We used an externally validated mathematical model to simulate the four treatment strategies. The model was built using data from 200 NSCLC patients treated with curative sequential chemo-radiation. For concurrent strategies, data from a meta-analysis and a single study were included in the model. Costs, utilities, and resource use estimates were obtained from literature. Primary outcomes were the incremental cost-effectiveness and cost-utility ratio (ICUR) of each strategy. Scenario analyses were carried out to investigate the impact of uncertainty. Results: Total undiscounted costs and quality-adjusted life-years (QALYs) for SRT1, CRT1, SRT2, and CRT2 were EUR 17,288, EUR 18,756, EUR 19,072, EUR 17,360 and QALYs 1.10, 1.15, 1.40, and 1.40, respectively. Compared with SRT1, the ICURs were EUR 38,024/QALY for CRT1, EUR 6,249/QALY for SRT2, and EUR 346/QALY for CRT2. CRT2 was highly cost-effective compared with SRT1. Moreover, CRT2 was more effective and less costly than CRT1 and SRT2. Therefore, these strategies were dominated by CRT2. Conclusion: Optimized sequential and concurrent chemo-radiation strategies are more effective and cost-effective than the current conventional sequential and concurrent strategies. Concurrent chemo-radiation with a daily low dose cisplatin regimen is the most cost-effective treatment option for locally advanced inoperable NSCLC patients. Copyright © Cambridge University Press 2017.</t>
  </si>
  <si>
    <t>http://dx.doi.org/10.1017/S0266462317000939</t>
  </si>
  <si>
    <t>INTRODUCTION: Optimizing radiotherapy with or without chemotherapy through advanced imaging and accelerated radiation schemes shows promising results in locally advanced non-small-cell lung cancer (NSCLC). This study compared the cost-effectiveness of positron emission tomography-computed tomography based isotoxic accelerated sequential chemo-radiation (SRT2) and concurrent chemo-radiation with daily low-dose cisplatin (CRT2) with standard sequential (SRT1) and concurrent chemo-radiation (CRT1).; METHODS: We used an externally validated mathematical model to simulate the four treatment strategies. The model was built using data from 200 NSCLC patients treated with curative sequential chemo-radiation. For concurrent strategies, data from a meta-analysis and a single study were included in the model. Costs, utilities, and resource use estimates were obtained from literature. Primary outcomes were the incremental cost-effectiveness and cost-utility ratio (ICUR) of each strategy. Scenario analyses were carried out to investigate the impact of uncertainty.; RESULTS: Total undiscounted costs and quality-adjusted life-years (QALYs) for SRT1, CRT1, SRT2, and CRT2 were EUR 17,288, EUR 18,756, EUR 19,072, EUR 17,360 and QALYs 1.10, 1.15, 1.40, and 1.40, respectively. Compared with SRT1, the ICURs were EUR 38,024/QALY for CRT1, EUR 6,249/QALY for SRT2, and EUR 346/QALY for CRT2. CRT2 was highly cost-effective compared with SRT1. Moreover, CRT2 was more effective and less costly than CRT1 and SRT2. Therefore, these strategies were dominated by CRT2.; CONCLUSION: Optimized sequential and concurrent chemo-radiation strategies are more effective and cost-effective than the current conventional sequential and concurrent strategies. Concurrent chemo-radiation with a daily low dose cisplatin regimen is the most cost-effective treatment option for locally advanced inoperable NSCLC patients.</t>
  </si>
  <si>
    <t>https://dx.doi.org/10.1017/S0266462317000939</t>
  </si>
  <si>
    <t>Bottomley et al</t>
  </si>
  <si>
    <t>Health-related quality of life in non-small-cell lung cancer: Methodologic issues in randomized controlled trials</t>
  </si>
  <si>
    <t>PURPOSE: Non-small-cell lung cancer (NSCLC), a leading cause of cancer-related deaths in both developed and developing countries, heavily impacts patient health-related quality of life (HRQOL). Although recent research has found many positive and significant steps in randomized controlled trials (RCTs) in which HRQOL has been used as an outcome, questions remain regarding methodologic quality and impact value of HRQOL outcome assessments in some RCTs. To date, no detailed systematic review exists of HRQOL methodology in NSCLC RCTs. METHODS: A systematic review using Cochrane methodology evaluated HRQOL components in RCTs. Identified studies were evaluated independently by three reviewers on a broad set of predetermined criteria. RESULTS: Twenty-nine published RCTs (NSCLC patient samples total, N = 8445) with an HRQOL component were identified. Although most trials exhibited good-quality research and useful HRQOL and clinical data, the weaknesses identified in some trials include such common limitations as no clear hypothesis, lack of a clear approach to missing data and data analysis, and limited presentation of results. CONCLUSION: Although it is clear that HRQOL is an important end point in NSCLC RCTs because the information helps to influence treatment recommendations, the identified weaknesses in conducting HRQOL measurement in NSCLC RCTs and the reporting of results need to be addressed.</t>
  </si>
  <si>
    <t>Journal of clinical oncology : official journal of the American Society of Clinical Oncology</t>
  </si>
  <si>
    <t>Purpose: Non-small-cell lung cancer (NSCLC), a leading cause of cancer-related deaths in both developed and developing countries, heavily impacts patient health-related quality of life (HRQOL). Although recent research has found many positive and significant steps in randomized controlled trials (RCTs) in which HRQOL has been used as an outcome, questions remain regarding methodologic quality and impact value of HRQOL outcome assessments in some RCTs. To date, no detailed systematic review exists of HRQOL methodology in NSCLC RCTs. Methods: A systematic review using Cochrane methodology evaluated HRQOL components in RCTs. Identified studies were evaluated independently by three reviewers on a broad set of predetermined criteria. Results: Twenty-nine published RCTs (NSCLC patient samples total, N = 8,445) with an HRQOL component were identified. Although most trials exhibited good-quality research and useful HRQOL and clinical data, the weaknesses identified in some trials include such common limitations as no clear hypothesis, lack of a clear approach to missing data and data analysis, and limited presentation of results. Conclusion: Although it is clear that HRQOL is an important end point in NSCLC RCTs because the information helps to influence treatment recommendations, the identified weaknesses in conducting HRQOL measurement in NSCLC RCTs and the reporting of results need to be addressed. © 2003 by American Society of Clinical Oncology.</t>
  </si>
  <si>
    <t>Journal of Clinical Oncology</t>
  </si>
  <si>
    <t>http://dx.doi.org/10.1200/JCO.2003.01.203</t>
  </si>
  <si>
    <t>PURPOSE: Non-small-cell lung cancer (NSCLC), a leading cause of cancer-related deaths in both developed and developing countries, heavily impacts patient health-related quality of life (HRQOL). Although recent research has found many positive and significant steps in randomized controlled trials (RCTs) in which HRQOL has been used as an outcome, questions remain regarding methodologic quality and impact value of HRQOL outcome assessments in some RCTs. To date, no detailed systematic review exists of HRQOL methodology in NSCLC RCTs.; METHODS: A systematic review using Cochrane methodology evaluated HRQOL components in RCTs. Identified studies were evaluated independently by three reviewers on a broad set of predetermined criteria.; RESULTS: Twenty-nine published RCTs (NSCLC patient samples total, N = 8445) with an HRQOL component were identified. Although most trials exhibited good-quality research and useful HRQOL and clinical data, the weaknesses identified in some trials include such common limitations as no clear hypothesis, lack of a clear approach to missing data and data analysis, and limited presentation of results.; CONCLUSION: Although it is clear that HRQOL is an important end point in NSCLC RCTs because the information helps to influence treatment recommendations, the identified weaknesses in conducting HRQOL measurement in NSCLC RCTs and the reporting of results need to be addressed. [References: 60]</t>
  </si>
  <si>
    <t>Research Support, Non-U.S. Gov't; Review</t>
  </si>
  <si>
    <t>Boyer</t>
  </si>
  <si>
    <t>Duration and maintenance</t>
  </si>
  <si>
    <t>The optimal duration of first line treatment for advanced non-small cell lung cancer (NSCLC) has been the subject of significant interest over the past decade. Early studies focused on continuing initial chemotherapy either up to a defined number of cycles of therapy, or until disease progression. This approach, often referred to as "continuation maintenance", was assessed in randomised trials, the results of which were generally negative for effects on overall survival (OS), whilst showing improvements in progression free survival (PFS). No patient selection was used in these trials with randomisation occurring prior to commencement of therapy. More recently, an approach referred to as "switch maintenance" has been evaluated in a series of randomised trials using both cytotoxic chemotherapy as well as molecularly targeted agents. In these trials, patients who have not progressed after several (usually 4) cycles of chemotherapy have been randomised to observation or continuation of therapy with another agent. These studies have demonstrated improvements in PFS, with some also showing improvements in OS. Interpretation of these studies has been made more difficult by imbalances in the use of second and subsequent lines of therapy in the different treatment arms. In particular, for those patients in the observation arms of these studies who actually receive second and subsequent lines of therapy, survival may be similar to those receiving a maintenance approach. However, for reasons that are unclear, many patients being observed are unable to ever receive further therapy, even with the close follow up mandated in these studies. A meta-analysis1 using published data from both types of study confirms the effect of extended duration of therapy on PFS, with a hazard ratio of 0.75 (P &lt; 0.0001). The effect on OS was smaller with a hazard ratio of 0.92 (P = 0.03). It has proven difficult to pool toxicity and quality of life (QOL) data. However, qualitatively toxicity seems to be slightly increased with extended durations of therapy, but with little difference in QOL. Extended durations of initial treatment for advanced NSCLC modestly improve OS and have a larger effect on PFS. Other than nonprogression in response to first line therapy, factors that identify the ideal patient for this approach to therapy have not been clearly defined. If maintenance therapy is not used, patients must be followed carefully to ensure that disease progression and deterioration of performance status do not prevent access to second and subsequent lines of treatment.</t>
  </si>
  <si>
    <t>http://dx.doi.org/10.1097/01.JTO.0000394634.73009.dc</t>
  </si>
  <si>
    <t>Angiogenesis inhibition in lung cancer: Recent advances and perspectives</t>
  </si>
  <si>
    <t>Angiogenesis is an important process in the development and progression of tumors. Across a range of tumor types markers of angiogenesis, such as elevated VEGF levels or increased micro vessel density, have been shown to be associated with poorer patient outcomes. The recognition that VEGF mediated signaling is a key driver of angiogenesis within tumors led to the development of a range of anti-angiogenic approaches targeting this biological process. These approaches have included monoclonal antibodies (bevacizumab, ramucirumab), decoy receptors (aflibercept), and receptor tyrosine kinase inhibitors (nintedanib, sorafenib, sunitinib, motesanib, vandetanib, cediranib, pazopanib), all of which have been evaluated in lung cancer. Despite this volume of clinical research, only three of these agents have been shown to produce benefit in patients with advanced non-small cell lung cancer (NSCLC): bevacizumab, ramucirumab and nintedanib. No antiangiogenic agent has to date been shown to be of benefit in small cell lung cancer. Bevacizumab, an anti-VEGF monoclonal antibody, was the first antiangiogenic therapy to be evaluated in NSCLC. Early studies identified that patients with squamous cancers were at risk of increased toxicity due to hemorrhage so randomized trials have been restricted to patients with non-squamous tumors. The ECOG 4599 randomized trial evaluated treatment with carboplatin and paclitaxel with or without bevacizumab.1 In this study, as in most other studies of antiangiogenics, bevacizumab was continued in a maintenance phase following the conclusion of chemotherapy. The study demonstrated an improvement in overall survival (HR 0.79, 95% CI 0.67-0.92 p = 0.003). A second phase 3 study, AVAiL, evaluated the addition of two different doses of bevacizumab to the combination of gemcitabine and cisplatin, in a double blind manner.2 The study demonstrated an improvement in progression free survival, but with no difference in overall survival. Based on the results of these two trials, bevacizumab received approval in several jurisdictions, but there remained some doubts over the benefit to patients given the lack of a confirmatory trial showing improved overall survival. A recent meta-analysis3 incorporating these and other randomized studies has shown that bevacizumab produces a modest, but statistically significant improvement in overall survival (HR 0.90, 95% CI 0.81-0.99; p=0.03). Subsequently, a further randomized trial, BEYOND,4 has been published, with bevacizumab added to the combination of carboplatin and paclitaxel in a purely Asian population. This trial showed an improvement in overall survival (HR 0.68, 95% CI 0.50-0.93 p=0.015), with median OS increasing from 17.7 to 24.3 months. Bevacizumab has also been evaluated in the second line setting in combination with erlotinib (in patients unselected for EGFR mutations), without significant impact on overall survival in the BeTa study.5 Ramucirumab is a monoclonal antibody directed against the VEGFR2 receptor. It has been evaluated in a randomized trial in the second line setting. Patients were randomized to receive treatment with docetaxel with or without ramucirumab.6 Treatment was continued till progression, with monotherapy ramucirumab continued if toxicity developed to docetaxel (and vice versa). The primary endpoint of the study was overall survival, and the results indicated an improvement in overall survival for patients receiving ramucirumab (HR 0.86, 95% CI 0.75-0.98; p=0.023), with median survival increasing from 9.1 to 10.5 months. By contrast to the various studies of bevacizumab, this study included patients with squamous cell cancer, as well as those with non-squamous tumors, with the magnitude of benefit being similar in both histologic types. Addition of ramucirumab resulted in an increase in toxicity, with more hypertension, bleeding, and febrile neutropenia. However, the rate of serious adverse events and of deaths due to adverse events was similar between the two study arms. The results of this study led to the approval of ramucirumab or patients with previously treated in NSCLC in some parts of the world, including the USA and Europe. However, subsequently, the results of trials of immune checkpoint inhibitors in the same patient population has resulted in many of these patients not receiving docetaxel chemotherapy, making it difficult to assess the appropriate role for this agent. The addition of a tyrosine kinase inhibitor to chemotherapy has been evaluated extensively in patients with advanced NSCLC in both the first and second line settings. The results of these trials have been disappointing, with none of them demonstrating an overall survival benefit. Many, however, did show some improvement in progression free survival. Only one of these agents, nintedanib, is approved (in Europe) for the treatment of patients with NSCLC. This is based on the results of the LUME-1 study, which compared treatment with docetaxel alone with docetaxel plus nintedanib in patients with previously treated NSCLC.7 In this study, progression free survival (the primary endpoint) was longer with the addition of nintedanib (3.4 vs. 2.7 months, HR 0.79, 95% CI 0.68-0.92; p=0.0019). Although there was no difference in overall survival in the whole study population, in the predefined subset of patients with adenocarcinoma and progression within 9 months of initial therapy median overall survival increased from 7.9 to 10.9 months (HR 0.75, 95% CI 0.60-0.92; p=0.007). Similar, though less extreme results occurred in all patients with adenocarcinoma. There was no effect on survival of patients with squamous histology. The combination resulted in an increase in the rate of adverse events, predominantly diarrhoea, liver function abnormalities and vomiting. To date, no biomarker of angiogenesis that allows the selection of patients for treatment with has been identified. As a consequence, patient selection (for bevacizumab) is based on the avoidance of toxicity, by excluding groups of patients known to be at higher risk (e.g. those with squamous cell histology, or a history of haemoptysis). Furthermore, the inability to identify those patients most likely to benefit, along with the relatively small improvements in survival means that, from an economic viewpoint the cost per life year gained is high. This has resulted in antiangiogenics not being widely used in some countries.</t>
  </si>
  <si>
    <t>Brada</t>
  </si>
  <si>
    <t>Evaluation of technology; stereotactic ablative body radiotherapy (sabr/sbrt)</t>
  </si>
  <si>
    <t>While some would argue that SABR is a quantum leap in radiotherapy (RT) it is simply high precision conformal radiotherapy with the attributes of higher dose and hypofractionation made possible by increased precision and conformality of delivery. The technical steps of SABR are part of standard RT practice with attention to detail which should not be confined to "stereotactic" techniques (even though the term "stereotaxy" remains undefined). The technical limitation to high precision photon treatment is not the technology of delivery but the current uncertainties of imaging and the departmental clinical and technical expertise. The ability to deliver higher doses to small tumours have led to an explosion of use in some better and some less well defined indications. None have been subject to high level evidence based medicine trials which would stand up to scrutiny. The introduction has been led by enthusiasm, commercial interests and belief in efficacy based largely on inappropriate clinical endpoints. In the absence of Grade I evidence, we assessed the efficacy of SABR for the treatment of early stage non-small cell lung cancer (NSCLC) through a Cochrane standard systematic review of all relevant publications from 2006 to the present compared to surgical outcome data from a large International Association for the Study of Lung Cancer (IASLC) cohort matched for stage of disease with survival as the principal endpoint. Seventy seven reports containing 7483 patients treated with SABR for NSCLC were identified which fulfilled the selection criteria; both survival and staging data was reported in 5732 patients. The 2 year survival of the 5732 patients with localised stage I NSCLC treated with SABR was 68% (95%CI: 66-70%) with a 2 year local control of 91% (95%CI: 90-93%). This compared to a 68% (95%CI: 66-70) 2 year survival of 2038 stage I patients treated with surgery. There was no survival or local PFS difference with different radiotherapy technologies used for SABR. While it is tempting to conclude that patients with stage I NSCLC treated with SABR have survival outcome equivalent to surgery regardless of co-morbidity the published data is subject to a potential selection bias and the two cohorts collected in different time periods may not be comparable. Nevertheless, on current evidence SABR can be offered to stage I patients with NSCLC as an alternative to surgery. SABR is increasingly used for oligometastatic disease; a novel disease entity with flexible definition of oligometastases. The evidence for survival or quality of life benefit is scanty and comparison to other local treatment approaches difficult if not impossible. SABR in this setting requires considerable clinical research effort to define the populations who may truly benefit.</t>
  </si>
  <si>
    <t>Journal of Medical Imaging and Radiation Oncology</t>
  </si>
  <si>
    <t>http://dx.doi.org/10.1111/1754-9485.12118</t>
  </si>
  <si>
    <t>Bradbury et al</t>
  </si>
  <si>
    <t>Postoperative adjuvant systemic therapy in completely resected non-small-cell lung cancer: A systematic review</t>
  </si>
  <si>
    <t>The purpose of the present review was to determine whether the use of postoperative adjuvant systemic therapy in patients with completely resected non-small-cell lung cancer (NSCLC) improves survival. Cancer Care Ontario's Program in Evidence-Based Care reviewed the evidence to update previously published recommendations for patients with completely resected NSCLC. Relevant studies were identified from a systematic MEDLINE, EMBASE, and Cochrane Database of Systematic Reviews search of studies published from 2010 to 2016. All phase III randomized controlled trials (RCTs) and relevant systematic reviews were included. Data on overall survival (OS), disease-free survival, adverse events, and quality of life were extracted from each of the studies. Two relevant systematic reviews, 13 RCTs, and a series of pooled analyses by Lung Adjuvant Cisplatin Evaluation-Biomarker were included in the present review. Adjuvant chemotherapy statistically significantly improved OS for resected stage II-IIIA NSCLC and is recommended. For patients with stage IB NSCLC, no significant improvement was seen in OS; however, the results from subgroup analyses indicate that it would be reasonable to consider adjuvant chemotherapy for patients with larger tumors (&gt;= 4 cm). The present data do not support the use of adjuvant novel therapies (ie, epidermal growth factor receptor tyrosine kinase inhibitor, bevacizumab, and immunotherapy) either as an addition to, or instead of, cytotoxic chemotherapy. No predictive biomarkers are available to select patients more likely to benefit from adjuvant chemotherapy. Cytotoxic chemotherapy remains the standard of care as adjuvant therapy for patients with resected stage II-IIIA NSCLC. Additional clinical trials are needed to evaluate targeted agents in molecularly defined subgroups before these agents can be recommended in the adjuvant setting. Copyright © 2016 Elsevier Inc.</t>
  </si>
  <si>
    <t>Clinical Lung Cancer</t>
  </si>
  <si>
    <t>http://dx.doi.org/10.1016/j.cllc.2016.07.002</t>
  </si>
  <si>
    <t>Bria et al</t>
  </si>
  <si>
    <t>Weekly docetaxel as second line chemotherapy for advanced non-small-cell lung cancer: Meta-analysis of randomized trials</t>
  </si>
  <si>
    <t>Background: Docetaxel has to be considered as the reference control arm for second line chemotherapy for advanced NSCLC. Weekly docetaxel has been compared to standard 3-weekly schedule in a randomized fashion to determine if such schedule improves survival and quality of life. We performed a literature-based meta-analysis of all randomized clinical trials (RCTs) comparing weekly over 3-weekly docetaxel in advanced NSCLC. Methods: All randomized trials were considered eligible. A literature-based meta-analysis was accomplished, and event-based relative risk ratios (RR) with 95% confidence interval (CI) were derived. A fixed- and a random-effect model according to the inverse variance and the Mantel-Haenszel method were applied. Heterogeneity test was applied as well. Results: We found six RCTs (three phase III, two phase II, 1018 patients), in which data for overall survival (OS), overall response rate (ORR) and grade 3-4 (G3-4) WHO neutropenia were available. When considering only phase III RCTs, OS did not significantly differ between the two arms (RR 1.01, 95% CI 0.76, 1.42, p = 0.785) with no significant heterogeneity (p = 0.42). Regarding activity, no significant differences in favour of weekly docetaxel were found, although a trend for 3-weekly schedule was observed (RR 0.81, 95% CI 0.47, 1.40, p = 0.485), with no significant heterogeneity (p = 0.27). No differences were found in the overall population also considering the phase II trials. Regarding G3-4 neutropenia, a significant homogenous advantage in favour of weekly docetaxel was found, with an absolute benefit of 15-19%. Conclusions: Although considering all drawbacks related to literature-based meta-analyses, weekly docetaxel seems not to improve survival when compared to 3-weekly docetaxel. The significant benefit in grade 3-4 neutropenia seems to suggest this approach in patients with NSCLC pretreated for advanced disease. The quality of life of both schedules needs to be evaluated in an individual patient data meta-analysis. © 2006 Elsevier Ltd. All rights reserved.</t>
  </si>
  <si>
    <t>Cancer Treatment Reviews</t>
  </si>
  <si>
    <t>http://dx.doi.org/10.1016/j.ctrv.2006.07.003</t>
  </si>
  <si>
    <t>Bridges and Lavoie Smith</t>
  </si>
  <si>
    <t>What about alice? Peripheral neuropathy from taxane-containing treatment for advanced nonsmall cell lung cancer</t>
  </si>
  <si>
    <t>Purpose: In this review, we discuss the plight of Alice, a patient with advanced nonsmall cell lung cancer (NSCLC) who struggles with taxane-related peripheral neuropathy (PN). Using this unique point of view helps us to appreciate the implications of PN on daily activities as well as the difficulty in decision-making regarding continuation of treatment. In addition, published reports of phase 3 trials are reviewed to identify the incidence and severity of chemotherapy-induced PN as well as the assessment tools used in these studies. Methods: A literature review spanning the years 1998-2012 was performed. Phase 3 studies and a meta-analysis of taxane-based therapy in advanced NSCLC were selected for review for their findings regarding the incidence and severity of chemotherapy-induced PN. Results: In total, 16 phase 3 studies and 1 meta-analysis were reviewed. Use of grading scales and PN assessment tools was inconsistent across the studies, and some studies did not report PN at all. Conclusions: The true incidence and severity of chemotherapy-induced PN in clinical trials may be masked by nonstandardized reporting; thus, a more standardized approach to grading, assessing, and reporting PN in clinical trials is greatly needed to allow for appropriate comparisons across studies. Understanding chemotherapy-induced PN from the patient's perspective as well as the development of PN at the clinical trial level will help health care providers anticipate the development of PN and improve their ability to manage it. © Springer-Verlag 2014.</t>
  </si>
  <si>
    <t>http://dx.doi.org/10.1007/s00520-014-2317-x</t>
  </si>
  <si>
    <t>Bronte et al</t>
  </si>
  <si>
    <t>What can platinum offer yet in the treatment of ps2 nsclc patients? A systematic review and meta-analysis</t>
  </si>
  <si>
    <t>Background: Randomized phase III trials showed interesting, but conflicting results, regarding the treatment of NSCLC, PS2 population. This meta-analysis aims to review all randomized trials comparing platinum-based doublets and single-agents in NSCLC PS2 patients. Materials and methods: Data from all published randomized trials, comparing efficacy and safety of platinum-based doublets to single agents in untreated NSCLC, PS2 patients, were collected. Pooled ORs were calculated for the 1-year Survival-Rate (1y-SR), Overall Response Rate (ORR), and grade 3-4 (G3-4) hematologic toxicities. Results: Six eligible trials (741 patients) were selected. Pooled analysis showed a significant improvement in ORR (OR: 3.243; 95% CI: 1.883-5.583) and 1y-SR (OR: 1.743; 95% CI: 1.203-2.525) in favor of platinum-based doublets. G3-4 hematological toxicities were also more frequent in this group. Conclusion: This meta-analysis suggests that platinum-combination regimens are superior to singleagent both in terms of ORR and survival-rate with increase of severe hematological toxicities. Copyright © 2015 Elsevier Ireland Ltd.</t>
  </si>
  <si>
    <t>Critical Reviews in Oncology/Hematology</t>
  </si>
  <si>
    <t>http://dx.doi.org/10.1016/j.critrevonc.2015.03.010</t>
  </si>
  <si>
    <t>Brown et al</t>
  </si>
  <si>
    <t>Clinical effectiveness and costeffectiveness of first-line chemotherapy for adult patients with locally advanced or metastatic non-small cell lung cancer: A systematic review and economic evaluation</t>
  </si>
  <si>
    <t>Background: The National Institute for Health and Care Excellence (NICE) has issued multiple guidance for the first-line management of patients with lung cancer and recommends different combinations of chemotherapy treatments. This review provides a synthesis of clinical effectiveness and cost-effectiveness evidence supporting current guidance. Objectives: To evaluate the clinical effectiveness and cost-effectiveness of first-line chemotherapy currently licensed in Europe and recommended by NICE, for adult patients with locally advanced or metastatic nonsmall cell lung cancer (NSCLC). Data sources: Three electronic databases (MEDLINE, EMBASE and The Cochrane Library) were searched from 2001 to August 2010. Review methods: Trials that compared first-line chemotherapy currently licensed in Europe and recommended by NICE in chemotherapy-naive adult patients with locally advanced or metastatic NSCLC were included. Data on key outcomes including, but not limited to, overall survival (OS), progression-free survival (PFS) and adverse events (AEs) were extracted. For the assessment of cost-effectiveness, outcomes included incremental cost per quality-adjusted life-year (QALY) gained. Analyses were performed for three NSCLC subpopulations: patients with predominantly squamous disease, patients with predominantly nonsquamous disease and patients with epidermal growth factor receptor (EGFR) mutation-positive (M+) status. Meta-analysis and mixed-treatment comparison methodology were conducted where appropriate. Results: Twenty-three trials involving &gt; 11,000 patients in total met the inclusion criteria. The quality of the trials was poor. In the case of patients with squamous disease, there were no statistically significant differences in OS between treatment regimes. The mixed-treatment comparison demonstrated that, in patients with non-squamous disease, pemetrexed (Alimta, Eli Lilly and Company; PEM) + platinum (PLAT) increases OS statistically significantly compared with gemcitabine (Gemzar, Eli Lilly and Company; GEM) + PLAT [hazard ratio (HR) = 0.85; 95% confidence interval (CI) 0.74 to 0.98] and that paclitaxel (Abraxane, Celgene Corporation; PAX) + PLAT increases OS statistically significantly compared with docetaxel (Taxotere, Sanofi-aventis; DOC) + PLAT (HR = 0.79, 95% CI 0.66 to 0.93). None of the comparisons found any statistically significant differences in OS among patients with EGFR M+ status. Direct meta-analysis showed a statistically significant improvement in PFS with gefitinib (Iressa, AstraZeneca; GEF) compared with DOC + PLAT and PAX + PLAT (HR = 0.49; 95% CI 0.33 to 0.73; and HR = 0.38; 95% CI 0.24 to 0.60, respectively). No papers related to UK decision-making were identified. A de novo economic model was developed. Using list prices (British National Formulary), cisplatin (CIS) doublets are preferable to carboplatin doublets, but this is reversed if electronic market information tool prices are used, in which case drug administration costs then become more important than drug acquisition costs. For patients with both squamous and non-squamous disease, moving from low to moderate willingness-to-pay thresholds, the preferred drugs are PAX -&gt; GEM -&gt; DOC. However, in patients with non-squamous disease, PEM + CIS resulted in increased OS and would be considered cost-effective up to 35,000 per QALY gained. For patients with EGFR M+, use of GEF compared with PAX or DOC yields very high incremental cost-effectiveness ratios. Vinorelbine (Navelbine, Pierre Fabre Pharmaceutical Inc.) was not shown to be cost-effective in any comparison. Limitations: Poor trial quality and a lack of evidence for all drug comparisons complicated and limited the data analysis. Outcomes and adverse effects are not consistently combined across the trials. Few trials reported quality-of-life data despite their relevance to patients and clinicians. Conclusions: The results of this comprehensive review are unique to NSCLC and will assist clinicians to make decisions regarding the treatment of patients with advanced NSCLC. The design of f ture lung cancer trials needs to reflect the influence of factors such as histology, genetics and the new prognostic biomarkers that are currently being identified. In addition, trials will need to be adequately powered so as to be able to test for statistically significant clinical effectiveness differences within patient populations. New initiatives are in place to record detailed information on the precise chemotherapy (and targeted chemotherapy) regimens being used, together with data on age, cell type, stage of disease and performance status, allowing for very detailed observational audits of management and outcomes at a population level. It would be useful if these initiatives could be expanded to include the collection of health economics data. Funding: The National Institute for Health Research Health Technology Assessment. © Queen's Printer and Controller of HMSO 2013.</t>
  </si>
  <si>
    <t>Health Technology Assessment</t>
  </si>
  <si>
    <t>http://dx.doi.org/10.3310/hta17310</t>
  </si>
  <si>
    <t>Clinical effectiveness and cost-effectiveness of first-line chemotherapy for adult patients with locally advanced or metastatic non-small cell lung cancer: A systematic review and economic evaluation</t>
  </si>
  <si>
    <t>BACKGROUND: The National Institute for Health and Care Excellence (NICE) has issued multiple guidance for the first-line management of patients with lung cancer and recommends different combinations of chemotherapy treatments. This review provides a synthesis of clinical effectiveness and cost-effectiveness evidence supporting current guidance.; OBJECTIVES: To evaluate the clinical effectiveness and cost-effectiveness of first-line chemotherapy currently licensed in Europe and recommended by NICE, for adult patients with locally advanced or metastatic non-small cell lung cancer (NSCLC).; DATA SOURCES: Three electronic databases (MEDLINE, EMBASE and The Cochrane Library) were searched from 2001 to August 2010.; REVIEW METHODS: Trials that compared first-line chemotherapy currently licensed in Europe and recommended by NICE in chemotherapy-naive adult patients with locally advanced or metastatic NSCLC were included. Data on key outcomes including, but not limited to, overall survival (OS), progression-free survival (PFS) and adverse events (AEs) were extracted. For the assessment of cost-effectiveness, outcomes included incremental cost per quality-adjusted life-year (QALY) gained. Analyses were performed for three NSCLC subpopulations: patients with predominantly squamous disease, patients with predominantly non-squamous disease and patients with epidermal growth factor receptor (EGFR) mutation-positive (M+) status. Meta-analysis and mixed-treatment comparison methodology were conducted where appropriate.; RESULTS: Twenty-three trials involving &gt; 11,000 patients in total met the inclusion criteria. The quality of the trials was poor. In the case of patients with squamous disease, there were no statistically significant differences in OS between treatment regimes. The mixed-treatment comparison demonstrated that, in patients with non-squamous disease, pemetrexed (Alimta, Eli Lilly and Company; PEM) + platinum (PLAT) increases OS statistically significantly compared with gemcitabine (Gemzar, Eli Lilly and Company; GEM) + PLAT [hazard ratio (HR) = 0.85; 95% confidence interval (CI) 0.74 to 0.98] and that paclitaxel (Abraxane, Celgene Corporation; PAX) + PLAT increases OS statistically significantly compared with docetaxel (Taxotere, Sanofi-aventis; DOC) + PLAT (HR = 0.79, 95% CI 0.66 to 0.93). None of the comparisons found any statistically significant differences in OS among patients with EGFR M+ status. Direct meta-analysis showed a statistically significant improvement in PFS with gefitinib (Iressa, AstraZeneca; GEF) compared with DOC + PLAT and PAX + PLAT (HR = 0.49; 95% CI 0.33 to 0.73; and HR = 0.38; 95% CI 0.24 to 0.60, respectively). No papers related to UK decision-making were identified. A de novo economic model was developed. Using list prices (British National Formulary), cisplatin (CIS) doublets are preferable to carboplatin doublets, but this is reversed if electronic market information tool prices are used, in which case drug administration costs then become more important than drug acquisition costs. For patients with both squamous and non-squamous disease, moving from low to moderate willingness-to-pay thresholds, the preferred drugs are PAX -&gt; GEM -&gt; DOC. However, in patients with non-squamous disease, PEM + CIS resulted in increased OS and would be considered cost-effective up to 35,000 per QALY gained. For patients with EGFR M+, use of GEF compared with PAX or DOC yields very high incremental cost-effectiveness ratios. Vinorelbine (Navelbine, Pierre Fabre Pharmaceutical Inc.) was not shown to be cost-effective in any comparison.; LIMITATIONS: Poor trial quality and a lack of evidence for all drug comparisons complicated and limited the data analysis. Outcomes and adverse effects are not consistently combined across the trials. Few trials reported quality-of-life data despite their relevance to patients and clinicians.; CONCLUSIONS: The results of this comprehensive review are unique to NSCLC and will assist clinicians to make decisions regarding the treatment of patients with advanced NSCLC. The design of future lung cancer trials needs to reflect the influence of factors such as histology, genetics and the new prognostic biomarkers that are currently being identified. In addition, trials will need to be adequately powered so as to be able to test for statistically significant clinical effectiveness differences within patient populations. New initiatives are in place to record detailed information on the precise chemotherapy (and targeted chemotherapy) regimens being used, together with data on age, cell type, stage of disease and performance status, allowing for very detailed observational audits of management and outcomes at a population level. It would be useful if these initiatives could be expanded to include the collection of health economics data.; FUNDING: The National Institute for Health Research Health Technology Assessment.</t>
  </si>
  <si>
    <t>Health Technology Assessment (Winchester, England)</t>
  </si>
  <si>
    <t>https://dx.doi.org/10.3310/hta17310</t>
  </si>
  <si>
    <t>Clinical effectiveness of first-line chemoradiation for adult patients with locally advanced non-small cell lung cancer: A systematic review</t>
  </si>
  <si>
    <t>Background: The National Institute for Health and Clinical Excellence has issued guidelines on the treatment of non-small cell lung cancer (NSCLC) and recommends that patients with stage IIIA-IIIB disease who are not amenable to surgery be treated with potentially curative chemoradiation (CTX-RT). This review was conducted as part of a larger systematic review of all first-line chemotherapy (CTX) and CTX-RT treatments for patients with locally advanced or metastatic NSCLC. However, it was considered that patients with potentially curable disease (e.g. stage IIIA) are different from those with advanced disease, who are suitable for palliative treatment only, and therefore the results should be reported separately. Objective: To evaluate the clinical effectiveness of first-line CTX in addition to radiotherapy (RT) (CTX-RT vs CTX-RT) for adult patients with locally advanced NSCLC who are suitable for potentially curative treatment. Data sources: Three electronic databases (MEDLINE, EMBASE and The Cochrane Library) were searched from January 1990 to September 2010. Review methods: Inclusion criteria comprised adult patients with locally advanced NSCLC, trials that compared any first-line CTX-RT therapy (induction, sequential, concurrent and consolidation) and outcomes of overall survival (OS) and/or progression-free survival (PFS). The results of clinical data extraction and quality assessment were summarised in tables and with narrative description. Direct metaanalyses using OS data were undertaken where possible: sequential CTX-RT compared with concurrent CTX-RT; sequential CTX-RT compared with concurrent/consolidation CTX-RT; and sequential CTX-RT compared with concurrent CTX-RT with or without consolidation. There were not sufficient data to perform meta-analysis on PFS. Results: Of the 240 potentially relevant studies that were published post 2000, 19 met the inclusion criteria and compared CTX-RT with CTX-RT. The results from the OS meta-analysis comparing sequential CTX-RT with concurrent CTX-RT appear to show an OS advantage for concurrent CTX-RT arms over sequential arms; this result is not statistically significant [hazard ratio (HR) 0.79; 95% confidence interval (CI) 0.50 to 1.25)]. The results from the OS meta-analysis comparing sequential CTX-RT with concurrent/ consolidation CTX-RT appear to show a statistically significant OS advantage for concurrent/consolidation CTX-RT treatment over sequential treatment (HR 0.68; 95% CI 0.55 to 0.83). The results from the OS metaanalysis comparing sequential CTX-RT with concurrent CTX-RT with or without consolidation appear to show a statistically significant OS advantage for concurrent CTX-RT with or without consolidation over sequential treatment (HR 0.72; 95% CI 0.61 to 0.84). Limitations: This report provides a summary and critical appraisal of a comprehensive evidence base of CTX-RT trials; however, it is possible that additional trials have been reported since our last literature search. It is disappointing that the quality of the research in this area does not meet the accepted quality standards regarding trial design and reporting. Conclusions: This review identified that the research conducted in the area of CTX-RT was generally of poor quality and suffered from a lack of reporting of all important clinical findings, including OS. The 19 trials included in the systematic review were too disparate to form any conclusions as to the effectiveness of individual CTX agents or types of RT. The focus of primary research should be good methodological quality; appropriate allocation of concealment and randomisation, and comprehensive reporting of key outcomes, will enable meaningful synthesis and conclusions to be drawn. Funding: The National Institute for Health Research Health Technology Assessment programme. © Queen's Printer and Controller of HMSO 2013.</t>
  </si>
  <si>
    <t>http://dx.doi.org/10.3310/hta17060</t>
  </si>
  <si>
    <t>Brundage et al</t>
  </si>
  <si>
    <t>Decision analysis in locally advanced non-small-cell lung cancer: Is it useful?</t>
  </si>
  <si>
    <t>PURPOSE: The optimal management of locally advanced non-small-cell lung cancer (NSCLC) has not been established. While combined-modality treatments have been shown to increase the survival of patients with this illness, the appropriate balance between the benefit of increased quantity of life and the quality-of-life costs of the more toxic treatment combinations remains unresolved. Decision analysis has been promoted as useful when medical decisions must be made under conditions of uncertainty. We consider the potential of this method to guide therapy in locally advanced NSCLC.; METHODS: We developed two types of decision models that addressed the choice between radiation alone and combined chemotherapy-radiation therapy in locally advanced NSCLC. The models were constructed using the principles of decision analysis.; RESULTS: The models successfully replicated results of relevant clinical trials published in the literature. The analyses of both models showed that the treatment decision was sensitive to patients' values, despite significant increases in survival rates. The models clarified a need for further validation of the three fundamental components: structuring the decision, determining the probabilities of events, and assigning utilities to treatment outcomes.; CONCLUSION: In the setting of NSCLC, the models suggest that quality-of-life considerations are important in the treatment choice. Further research is required to identify the health states critical to the decision, the probabilities for occurrence of these health states, and valid measures of their utility.</t>
  </si>
  <si>
    <t>Research Support, Non-U.S. Gov't</t>
  </si>
  <si>
    <t>Bryden et al</t>
  </si>
  <si>
    <t>A cost-effectiveness analysis of cisplatin plus pemetrexed doublet induction treatment followed by pemetrexed maintenance compared with bevacizumab plus cisplatin plus gemcitabine triplet induction treatment followed by bevacizumab maintenance for non-squamous nsclc in sweden</t>
  </si>
  <si>
    <t>Objectives: This analysis compares the cost effectiveness (CE) of an induction and maintenance sequence of a cisplatin plus pemetrexed (cis+pem) doublet followed by pemetrexed, with that of a bevacizumab (7.5mg or 15mg) plus cisplatin plus gemcitabine (bev+cis+gem) triplet followed by bevacizumab (7.5mg or 15mg) for the treatment of non-squamous non-small cell lung cancer (NSCLC) in Sweden. Methods: As no head-to-head trial data are available comparing these relevant regimens in the first-line induction and maintenance treatment settings, decision modelling and evidence synthesis were used to estimate CE. A series of network meta-analyses were performed to obtain hazard ratios for overall survival (OS) and progression-free survival (PFS) for each induction and maintenance comparator, and odds ratios for response for induction comparators. Bevacizumab doses were pooled in the meta-analyses. The CE model was structured using an area-under-the-curve approach. Costs and benefits were discounted at 3% per annum, consistent with Swedish practice. Results: Cis+pem induction followed by pemetrexed maintenance was associated with a higher median PFS, OS, total life-years gained and quality-adjusted lifeyears (QALYs) than the bevacizumab triplets. Total costs were 416,478Kr for the bev(7.5mg)+cis+gem induction triplet plus bevacizumab 7.5mg maintenance sequence, 478,862Kr for the cis+pem doublet followed by pemetrexed maintenance sequence, and 541,677Kr for the bev(15mg)+cis+gem induction triplet followed by bevacizumab 15mg maintenance sequence. Total QALYs were 0.73 and 0.97 for the bevacizumab triplets and pemetrexed induction and maintenance sequence. The incremental cost-effectiveness ratio (ICER) of cis+pem followed by pemetrexed compared with bev(7.5mg)+cis+gem followed by bevacizumab 7.5mg was 260,831Kr (30,477Euro). The higher bevacizumab dose of 15mg was dominated by the cis+pem followed by pemetrexed sequence. The results of the probabilistic analysis support these results. Conclusions: The results of the CE analysis suggest that cis+pem doublet induction followed by pemetrexed maintenance is a cost-effective treatment sequence compared with the bevacizumab options for NSCLC in Sweden.</t>
  </si>
  <si>
    <t>Value in Health</t>
  </si>
  <si>
    <t>http://dx.doi.org/10.1016/j.jval.2013.08.499</t>
  </si>
  <si>
    <t>Bunn Jr</t>
  </si>
  <si>
    <t>The role of irinotecan combined with cisplatin of carboplatin in the treatment of advanced non-small-cell lung cancer</t>
  </si>
  <si>
    <t>More than one third of all non-small-cell lung cancer (NSCLC) patients present with advanced stage IV disease with metastases or with stage IIIB disease with a malignant pleural or pericardial effusion. The prognosis for these patients remains poor despite some improvement in survival produced by 2-drug chemotherapy combinations. With the best 2-drug combinations, the expected median survival is 8-9 months and &gt; 80% of patients die within 2 years of diagnosis. The overall response rate to the best combination is &lt; 40% and the complete response rate is only 1%. Clearly, superior therapies are needed. The topoisomerase I inhibitors have been developed because the topoisomerase I enzyme plays a critical role in the DNA repair process. Irinotecan is a topoisomerase I inhibitor developed during the 1990s. It was initially approved in the United States for the treatment of colorectal cancer. In early trials, considerable activity was seen in both small-cell lung cancer and NSCLC. These observations led to combination studies with cisplatin. Cisplatin-based therapy had become a standard approach in both stage IV disease and in combination with chest radiotherapy in stage IIIB disease because metaanalyses of randomized trials showed that cisplatin-based therapy significantly improved survival. Randomized trials also showed that cisplatin-based therapy improved symptoms in the majority of patients and improved quality of life. In early combination studies, the irinotecan/cisplatin combination produced responses in an average of 40% of patients and produced median survival times that averaged about 10 months. In randomized trials comparing irinotecan/cisplatin to vindesine/cisplatin, the irinotecan/cisplatin combination was slightly better than irinotecan alone and vindesine/cisplatin. These encouraging results led to ongoing randomized trials comparing the 2-drug combination of irinotecan/cisplatin to other 2-drug combinations. Irinotecan has also been combined safely and effectively with carboplatin. The 2-drug combination of irinotecan/carboplatin produced results similar to those achieved with irinotecan/cisplatin. Irinotecan has also been incorporated into 3-drug combinations such as irinotecan/carboplatin/paclitaxel with encouraging results. A randomized trial comparing docetaxel/irinotecan to docetaxel/cisplatin showed similar results. Randomized trials comparing the 3-drug combination to a 2-drug combination are in progress. The irinotecan/cisplatin combination has considerable activity in the second-line setting. Randomized trials comparing this combination to docetaxel are needed. Irinotecan is an active agent in the first- and second- line therapy of NSCLC.</t>
  </si>
  <si>
    <t>Bunn</t>
  </si>
  <si>
    <t>Triplet chemotherapy combinations with new agents: Is there a rationale?</t>
  </si>
  <si>
    <t>Lung cancer remains the major cause of cancer-related death in North America and Europe. Lung cancer causes 28% of all cancer deaths, more than breast, prostate, colorectal, and ovarian cancers combined. Eighty-five percent to 90% of cases of lung cancer are known to be a direct consequence of smoking. Despite this, the incidence of the disease continues to increase dramatically in women, although in the United States, the incidence and mortality rates of lung cancer in men have declined slightly in the last few years. Non-small cell lung cancer (NSCLC) represents 75% to 80% of all primary lung cancers, and approximately 70% of these patients present with unresectable disease. These patients are candidates for palliative radiotherapy and/or chemotherapy, but most of these patients will develop locally advanced or metastatic disease. Currently, the 5-year survival rate across all stages of the disease is 14% in the United States. Until recently, chemotherapy was considered to be more successful in the treatment of small cell lung cancer than NSCLC, but this is no longer true. In a recent meta- analysis of randomized trials in NSCLC, cisplatin-based chemotherapy was shown to prolong survival for patients across all stages of the disease. A role for adjuvant cisplatin-based therapy has been shown in early stage disease, and cisplatin-based therapy was shown to improve survival when combined with radiotherapy in locally advanced disease and as a single modality in metastatic disease. Other randomized trials have shown that cisplatin-based therapy improved quality of life in both stage III and IV NSCLC patients and reduced the cost of medical care compared with best supportive care. Cisplatin-based therapy should therefore be considered the standard treatment for all NSCLC patients with locally advanced or metastatic disease. However, over the last 5 years, five new agents have emerged that have increased single-agent response rates, increased survival, and, for the most part, reduced toxicity. The use of these in two-drug combinations with conventional agents will be compared with new two- and three-drug combinations.</t>
  </si>
  <si>
    <t>Seminars in Oncology</t>
  </si>
  <si>
    <t>Irinotecan and platinums in the treatment of non-small-cell lung cancer</t>
  </si>
  <si>
    <t>Lung cancer is the leading cause of cancer death in the United States and in the world. In the United States, lung cancer ranks first in cancer deaths for both men and women. The 5-year survival rate is only 15%, but this has improved considerably from the 5% rate in the early 1960s. For many years, the standard therapy for patients with advanced, stage IIIB and IV non-small-cell lung cancer (NSCLC) was best supportive care, which consisted of palliative radiotherapy, pain management, and other symptom management. The median survival for these patients was only 4 months, and more than 85% died in the first year after diagnosis. Cisplatin was the first drug that was shown to prolong the survival of patients with advanced lung cancer. Meta-analyses of randomized trials showed that cisplatin reduced the hazard rate of death by 26%, increased median survival from 4 to 6 months, and increased 1-year survival from 15% to 25%. Cisplatin-based therapy also relieved symptoms in the majority of patients and improved the quality of life as assessed by patients themselves. Still, further advances are desperately needed, as three fourths of the cisplatin-treated patients die within a year of diagnosis. Topoisomerase I inhibitors are a new class of chemotherapeutic agents introduced into lung cancer therapy during the 1990s. Irinotecan (CPT-11) was shown to be active in patients with both small-cell and non-small-cell lung cancers. The activity of irinotecan in advanced NSCLC made it logical to combine irinotecan with the two platinums, cisplatin and carboplatin. The combination of irinotecan with cisplatin produced response rates of about 40% in phase II trials conducted in previously untreated patients with advanced NSCLC. The median survival in these studies ranged from 6-8 months, and the 1-year survival rates ranged from 40%-60%. Because carboplatin is more convenient and better tolerated than cisplatin, a number of more recent phase II trials have evaluated the combination of irinotecan and carboplatin in patients with advanced NSCLC. These trials produced results similar to those achieved with irinotecan/cisplatin and with other two-drug combinations such as paclitaxel/carboplatin and gemcitabine cisplatin. The excellent activity of the two-drug combination or irinotecan and a platinum led to trials of three-drug combinations, such as irinotecan/carboplatin/paclitaxel. Preliminary results from these studies showed excellent survival, although the toxicity required some dosage reductions. Randomized trials will be necessary to determine whether such three-drug combinations will be preferred over standard two-drug combinations.</t>
  </si>
  <si>
    <t>Burdett et al</t>
  </si>
  <si>
    <t>Adjuvant chemotherapy for resected early-stage non-small cell lung cancer</t>
  </si>
  <si>
    <t>Background: To evaluate the effects of administering chemotherapy following surgery, or following surgery plus radiotherapy (known as adjuvant chemotherapy) in patients with early stage non-small cell lung cancer (NSCLC),we performed two systematic reviews and meta-analyses of all randomised controlled trials using individual participant data. Results were first published in The Lancet in 2010. Objectives: To compare, in terms of overall survival, time to locoregional recurrence, time to distant recurrence and recurrence-free survival: A. Surgery versus surgery plus adjuvant chemotherapyB. Surgery plus radiotherapy versus surgery plus radiotherapy plus adjuvant chemotherapy in patients with histologically diagnosed early stage NSCLC. (2)To investigate whether or not predefined patient subgroups benefit more or less from cisplatin-based chemotherapy in terms of survival. Search methods: We supplemented MEDLINE and CANCERLIT searches (1995 to December 2013) with information from trial registers, handsearching relevant meeting proceedings and by discussion with trialists and organisations. Selection criteria: We included trials of a) surgery versus surgery plus adjuvant chemotherapy; and b) surgery plus radiotherapy versus surgery plus radiotherapy plus adjuvant chemotherapy, provided that they randomised NSCLC patients using a method which precluded prior knowledge of treatment assignment. Data collection and analysis: We carried out a quantitative meta-analysis using updated information from individual participants from all randomised trials. Data from all patients were sought from those responsible for the trial. We obtained updated individual participant data (IPD) on survival, and date of last follow-up, as well as details of treatment allocated, date of randomisation, age, sex, histological cell type, stage, and performance status. To avoid potential bias, we requested information for all randomised patients, including those excluded from the investigators' original analyses. We conducted all analyses on intention-to-treat on the endpoint of survival. For trials using cisplatin-based regimens, we carried out subgroup analyses by age, sex, histological cell type, tumour stage, and performance status. Main results: We identified 35 trials evaluating surgery plus adjuvant chemotherapy versus surgery alone. IPD were available for 26 of these trials and our analyses are based on 8447 participants (3323 deaths) in 34 trial comparisons. There was clear evidence of a benefit of adding chemotherapy after surgery (hazard ratio (HR)= 0.86, 95% confidence interval (CI)= 0.81 to 0.92, p&lt; 0.0001), with an absolute increase in survival of 4% at five years. We identified 15 trials evaluating surgery plus radiotherapy plus chemotherapy versus surgery plus radiotherapy alone. IPD were available for 12 of these trials and our analyses are based on 2660 participants (1909 deaths) in 13 trial comparisons. There was also evidence of a benefit of adding chemotherapy to surgery plus radiotherapy (HR= 0.88, 95% CI= 0.81 to 0.97, p= 0.009). This represents an absolute improvement in survival of 4% at five years. For both meta-analyses, we found similar benefits for recurrence outcomes and there was little variation in effect according to the type of chemotherapy, other trial characteristics or patient subgroup. We did not undertake analysis of the effects of adjuvant chemotherapy on quality of life and adverse events. Quality of life information was not routinely collected during the trials, but where toxicity was assessed and mentioned in the publications, it was thought to be manageable. We considered the risk of bias in the included trials to be low. Authors' conclusions: Results from 47 trial comparisons and 11,107 patients demonstrate the clear benefit of adjuvant chemotherapy for these patients, irrespective of whether chemotherapy was given in addition to surgery or surgery plus radiotherapy. This is the most up-to-date and complete systematic review and individual participant data (IPD) meta-analysis that has been carried out. Copyright © 2015 The Cochrane Collaboration.</t>
  </si>
  <si>
    <t>Cochrane Database of Systematic Reviews</t>
  </si>
  <si>
    <t>http://dx.doi.org/10.1002/14651858.CD011430</t>
  </si>
  <si>
    <t>A systematic review and meta-analysis of the literature: Chemotherapy and surgery versus surgery alone in non-small cell lung cancer</t>
  </si>
  <si>
    <t>BACKGROUND: The effectiveness of preoperative chemotherapy in the treatment of non-small cell lung cancer has remained unclear despite the conduct of several randomized controlled trials (RCTs). METHODS: A systematic review and meta-analysis was carried out to assess the effectiveness of preoperative chemotherapy in non-small cell lung cancer. This involved identifying eligible RCTs and extracting aggregate data from the abstracts or reports of these RCTs. Hazard ratios were calculated from these published summary statistics and then combined to give pooled estimates of treatment efficacy. RESULTS: Twelve eligible RCTs were identified, from which data from seven RCTs, including 988 patients (75% of eligible patients), could be combined in a systematic review and meta-analysis. Preoperative chemotherapy improved survival with a hazard ratio of 0.82 (95% confidence interval, 0.69-0.97; p = 0.02). This is equivalent to an absolute benefit of 6%, increasing overall survival across all stages of disease from 14% to 20% at 5 years. There was no evidence of statistical heterogeneity. CONCLUSIONS: This analysis shows a significant benefit of preoperative chemotherapy and is currently the best estimate of the effectiveness of this therapy, but this is based on a small number of trials and patients. This current analysis was unable to address important questions such as whether particular types of patients may benefit more or less from preoperative chemotherapy or whether the early stopping of a number of included RCTs impacted on the results. To assess this, an individual patient data meta-analysis is required. © 2006International Association for the Study of Lung Cancer.</t>
  </si>
  <si>
    <t>Byrne and Garst</t>
  </si>
  <si>
    <t>Epidermal growth factor receptor inhibitors and their role in non-small-cell lung cancer</t>
  </si>
  <si>
    <t>The epidermal growth factor receptor (EGFR) is a promising target in the treatment of advanced stage non-small-cell lung cancer (NSCLC). Currently erlotinib and gefitinib are approved by the US Food and Drug Administration, whereas cetuximab is being studied for use in NSCLC. Erlotinib has shown a survival advantage in patients with advanced NSCLC. Further studies have identified female sex, non-smokers, Asian race, good performance status, and adenocarcinoma histology as predictors of patient response to these agents. A genetic mutation in EGFR has also been correlated with an increase in response. Copyright © 2005 by Current Science Inc.</t>
  </si>
  <si>
    <t>Current Oncology Reports</t>
  </si>
  <si>
    <t>Cai et al</t>
  </si>
  <si>
    <t>Maintenance treatment with different strategies in advanced non-small-cell lung cancer: A systematic review and meta-analysis</t>
  </si>
  <si>
    <t>A meta-analysis of all relevant randomized controlled trials (RCTs) was performed to assess the role of maintenance therapy with either a continuation or a switch strategy in the treatment of non-small-cell lung cancer and to investigate improvement in overall survival (OS) and progression-free survival (PFS). Depending on the tumor histologic type (squamous or nonsquamous), OS and PFS were also investigated. We used electronic databases to search for publications reporting RCTs comparing maintenance therapy and placebo or observation from January 1990 to March 2012. The primary endpoint of OS and the secondary endpoint of PFS were analyzed. Hazard ratios (HRs) with their 95% confidence intervals (CIs) were derived. Eleven trials of 4790 patients were eligible for this analysis. A trend of improved OS was found in continuation maintenance therapy, despite a lack of statistical significance (HR 0.82; 95% CI, 0.66-1.01; P =.06). Improved OS with statistical significance was seen in switch maintenance therapy (HR, 0.80; 95% CI, 0.72-0.90; P =.0002). PFS benefit was found with both continuation (HR, 0.54; 95% CI, 0.46-0.63; P &lt;.00001) and switch maintenance therapy (HR, 0.64; 95% CI, 0.59-0.70; P &lt;.00001). The squamous subgroup analysis demonstrated no statistically significant differences in either OS (HR, 0.91; 95% CI, 0.63-1.30; P =.60) or PFS (HR, 0.80; 95% CI, 0.58-1.10; P =.17), whereas the nonsquamous subgroup analysis revealed an improvement in both OS (HR, 0.78; 95% CI, 0.64-0.94; P =.009) and PFS (HR, 0.56; 95% CI, 0.50-0.63; P &lt;.00001). Maintenance therapy was associated with higher drug-related grade 3 or greater toxic effects but without harming the patients' quality of life. Maintenance therapy with either a continuation or a switch strategy significantly increased PFS but OS was significantly improved only with the switch strategy. Patients with a nonsquamous histologic subgroup seemed to be more suitable for maintenance therapy.</t>
  </si>
  <si>
    <t>http://dx.doi.org/10.1016/j.cllc.2012.10.010</t>
  </si>
  <si>
    <t>Califano et al</t>
  </si>
  <si>
    <t>Prognostic and predictive value of k-ras mutations in non-small cell lung cancer</t>
  </si>
  <si>
    <t>Non-small cell lung cancer (NSCLC) is a heterogeneous disease, caused by the presence of different clinically relevant molecular subtypes. Genetic mutations are emerging as potential biomarkers of response and treatment selection in patients with NSCLC. Over the past few years, activating mutations of epidermal growth factor receptor (EGFR) have been recognized as the most important predictor of response to EGFR tyrosine kinase inhibitors (TKIs) such as gefitinib and erlotinib and also as a favourable prognostic factor. The RAS genes, including H-RAS, K-RAS and N-RAS, encode a family of proteins regulating cell growth, differentiation and apoptosis. Mutations in the K-RAS gene, mainly in codons 12 and 13, have been found in 20-30% of NSCLC tumor samples and occur most commonly, but not exclusively, in adenocarcinoma histology and in heavy smokers. In NSCLC, the presence of K-RAS mutations has generally been considered to be associated with worse prognosis and resistance to systemic therapy in the adjuvant as well as the metastatic setting. In early stage NSCLC, the prognostic role of K-RAS mutations has been evaluated in several studies without definitive conclusion. On the other hand, in advanced NSCLC, the presence of K-RAS mutations identifies a subgroup of patients who do not respond to EGFR-TKI therapy but, at the same time, a positive survival effect from EGFR-TKIs cannot be excluded in these patients. Similarly, K-RAS mutational status does not predict benefit from the anti-EGFR monoclonal antibody cetuximab, high-lighting the biological difference between lung cancer and colorectal cancer. As a result of the lack of conclusive data, K-RAS mutations do not represent a validated biomarker for the negative selection of patients who are candidates for anti-EGFR therapy. The aim of this article is to review and discuss the data on the prognostic and predictive value of K-RAS mutations in NSCLC. Adis © 2012 Springer International Publishing AG. All rights reserved.</t>
  </si>
  <si>
    <t>Drugs</t>
  </si>
  <si>
    <t>http://dx.doi.org/10.2165/1163012-S0-000000000-00000</t>
  </si>
  <si>
    <t>Calman et al</t>
  </si>
  <si>
    <t>Survival benefits from follow-up of patients with lung cancer: A systematic review and meta-analysis</t>
  </si>
  <si>
    <t>Introduction: The burden of lung cancer is high for patients and carers. Care after treatment may have the potential to impact on this. We reviewed the published literature on follow-up strategies intended to improve survival and quality of life. Methods: We systematically reviewed studies comparing follow-up regimes in lung cancer. Primary outcomes were overall survival (comparing more intensive versus less intensive follow-up) and survival comparing symptomatic with asymptomatic recurrence. Quality of life was identified as a secondary outcome measure. Hazard ratios (HRs) and 95% confidence intervals from eligible studies were synthesized. Results: Nine studies that examined the role of more intensive follow-up for patients with lung cancer were included (eight observational studies and one randomized controlled trial). The studies of curative resection included patients with non-small cell lung cancer Stages I to III disease, and studies of palliative treatment follow-up included limited and extensive stage patients with small cell lung cancer. A total of 1669 patients were included in the studies. Follow-up programs were heterogeneous and multifaceted. A nonsignificant trend for intensive follow-up to improve survival was identified, for the curative intent treatment subgroup (HR: 0.83; 95% confidence interval: 0.66-1.05). Asymptomatic recurrence was associated with increased survival, which was statistically significant HR: 0.61 (0.50-0.74) (p &lt; 0.01); quality of life was only assessed in one study. Conclusions: This meta-analysis must be interpreted with caution due to the potential for bias in the included studies: observed benefit may be due to systematic differences in outcomes rather than intervention effects. Some benefit was noted from intensive follow-up strategies. More robust data, in the form of randomized controlled trials, are needed to confirm these findings as the review is based primarily on observational studies. Future research should also include patient-centered outcomes to investigate the impact of follow-up regimes on living with lung cancer and psychosocial well-being. Copyright © 2011 by the International Association for the Study of Lung Cancer.</t>
  </si>
  <si>
    <t>http://dx.doi.org/10.1097/JTO.0b013e31822b01a1</t>
  </si>
  <si>
    <t>INTRODUCTION: The burden of lung cancer is high for patients and carers. Care after treatment may have the potential to impact on this. We reviewed the published literature on follow-up strategies intended to improve survival and quality of life.; METHODS: We systematically reviewed studies comparing follow-up regimes in lung cancer. Primary outcomes were overall survival (comparing more intensive versus less intensive follow-up) and survival comparing symptomatic with asymptomatic recurrence. Quality of life was identified as a secondary outcome measure. Hazard ratios (HRs) and 95% confidence intervals from eligible studies were synthesized.; RESULTS: Nine studies that examined the role of more intensive follow-up for patients with lung cancer were included (eight observational studies and one randomized controlled trial). The studies of curative resection included patients with non-small cell lung cancer Stages I to III disease, and studies of palliative treatment follow-up included limited and extensive stage patients with small cell lung cancer. A total of 1669 patients were included in the studies. Follow-up programs were heterogeneous and multifaceted. A nonsignificant trend for intensive follow-up to improve survival was identified, for the curative intent treatment subgroup (HR: 0.83; 95% confidence interval: 0.66-1.05). Asymptomatic recurrence was associated with increased survival, which was statistically significant HR: 0.61 (0.50-0.74) (p &lt; 0.01); quality of life was only assessed in one study.; CONCLUSIONS: This meta-analysis must be interpreted with caution due to the potential for bias in the included studies: observed benefit may be due to systematic differences in outcomes rather than intervention effects. Some benefit was noted from intensive follow-up strategies. More robust data, in the form of randomized controlled trials, are needed to confirm these findings as the review is based primarily on observational studies. Future research should also include patient-centered outcomes to investigate the impact of follow-up regimes on living with lung cancer and psychosocial well-being.</t>
  </si>
  <si>
    <t>Journal of Thoracic Oncology: Official Publication of the International Association for the Study of Lung Cancer</t>
  </si>
  <si>
    <t>https://dx.doi.org/10.1097/JTO.0b013e31822b01a1</t>
  </si>
  <si>
    <t>Cao et al</t>
  </si>
  <si>
    <t>Shenfu injection adjunct with platinum-based chemotherapy for the treatment of advanced non-small-cell lung cancer: A meta-analysis and systematic review</t>
  </si>
  <si>
    <t>Platinum-based chemotherapy is one of the standard treatments for non-small-cell lung cancer (NSCLC), while its high toxicity and limited clinical effects raise big concerns. Shenfu injection (SFI) has been commonly used as an adjutant chemotherapy drug for NSCLC in China. We ascertained the beneficial and adverse effects of SFI in combination with platinum-based chemotherapy for advanced NSCLC by using meta-analysis methods. The randomized controlled trials (RCTs) involving advanced NSCLC treatment with SFI plus platinum-based chemotherapy versus chemotherapy alone were searched on 6 medical databases up to February 2017. Cochrane handbook 5.1.0 was applied to assess the quality of included trials and RevMan 5.3 software was employed for data analysis. 23 RCTs including 1574 patients met our inclusion criteria. We evaluated the following outcome measures: objective tumor response (ORR), disease control rate (DCR), Karnofsky performance score (KPS), adverse effects, and indicators of cellular immune function. The meta-analysis indicated that SFI plus platinum-based chemotherapy may benefit the patients with NSCLC on attenuated synergies of chemotherapy. These findings need to be confirmed by further rigorously designed high-quality and large-scale RCTs. Copyright © 2017 Ailing Cao et al.</t>
  </si>
  <si>
    <t>Evidence-based Complementary and Alternative Medicine</t>
  </si>
  <si>
    <t>http://dx.doi.org/10.1155/2017/1068751</t>
  </si>
  <si>
    <t>Systematic review of the cost-effectiveness of positron-emission tomography in staging of non-small-cell lung cancer and management of solitary pulmonary nodules</t>
  </si>
  <si>
    <t>Implementation of positron-emission tomography (PET) is variable depending on jurisdiction in part due to uncertainty about cost-effectiveness. Our objective was to perform a systematic review describing cost-effectiveness of PET in staging of non-small-cell lung cancer (NSCLC) and management of solitary pulmonary nodules (SPN). Systematic literature searches were conducted using separate search strategies for multiple databases. Our validity criteria included measurement of study quality by means of the validated Quality of Health Economic Studies (QHES) instrument. Metrics such as mean PET costs, median average cost savings per patient, incremental cost-effectiveness ratio based on life years saved and quality-adjusted life years were calculated. Eighteen studies met our inclusion criteria with average QHES scores &gt; 75. Studies were primarily based on the national health insurance payer perspective from 10 different countries. Cost-effectiveness was assessed primarily using decision-tree modeling and sensitivity analysis to determine the effects of changing variables on expected cost and life expectancy. After adjusting for currency exchange rates and inflation to 2010 United States dollars, the mean cost of PET was $1478. The cost-effectiveness metrics used in these studies were variable depending on sensitivity and specificity of diagnostic tests used in the models, probability of malignancy, and baseline strategy. Despite observed study heterogeneity, the consensus of these studies conclude that the additional information gained from PET imaging in the staging of NSCLC and diagnosis of SPNs is worth the cost in context of proper medical indications. © 2012 Elsevier Inc.</t>
  </si>
  <si>
    <t>http://dx.doi.org/10.1016/j.cllc.2011.09.002</t>
  </si>
  <si>
    <t>Systematic review of the cost-effectiveness of positron-emission tomography in staging of non--small-cell lung cancer and management of solitary pulmonary nodules</t>
  </si>
  <si>
    <t>Implementation of positron-emission tomography (PET) is variable depending on jurisdiction in part due to uncertainty about cost-effectiveness. Our objective was to perform a systematic review describing cost-effectiveness of PET in staging of non-small-cell lung cancer (NSCLC) and management of solitary pulmonary nodules (SPN). Systematic literature searches were conducted using separate search strategies for multiple databases. Our validity criteria included measurement of study quality by means of the validated Quality of Health Economic Studies (QHES) instrument. Metrics such as mean PET costs, median average cost savings per patient, incremental cost-effectiveness ratio based on life years saved and quality-adjusted life years were calculated. Eighteen studies met our inclusion criteria with average QHES scores &gt; 75. Studies were primarily based on the national health insurance payer perspective from 10 different countries. Cost-effectiveness was assessed primarily using decision-tree modeling and sensitivity analysis to determine the effects of changing variables on expected cost and life expectancy. After adjusting for currency exchange rates and inflation to 2010 United States dollars, the mean cost of PET was $1478. The cost-effectiveness metrics used in these studies were variable depending on sensitivity and specificity of diagnostic tests used in the models, probability of malignancy, and baseline strategy. Despite observed study heterogeneity, the consensus of these studies conclude that the additional information gained from PET imaging in the staging of NSCLC and diagnosis of SPNs is worth the cost in context of proper medical indications.</t>
  </si>
  <si>
    <t>https://dx.doi.org/10.1016/j.cllc.2011.09.002</t>
  </si>
  <si>
    <t>Carlson et al</t>
  </si>
  <si>
    <t>Early-phase decision modeling in lung cancer to project the value of a prognostic nsclc multi-marker signature</t>
  </si>
  <si>
    <t>Background: Molecular signatures may provide additional information beyond histological staging about the likelihood of relapse and the benefit of adjuvant chemotherapy in early-stage non-small cell lung cancer (NSCLC). Methods: We developed a Markov-type decisionanalytic model to evaluate the clinical and economic impacts of a predictive multi-marker assay in earlyphase development compared to standard care. In the standard care arm, stage I patients were assumed to be observed and stage II patients were assumed to receive chemotherapy. In the testing arm, highrisk patients received chemotherapy and low risk patients were observed. After initial treatment, patients could experience three health states: disease- free, recurrence, and death. Heath-state transitions depended on stage, chemotherapy use, and risk strata. The sensitivity (82%) and specificity (66%) for predicting 5-year recurrence were derived from a meta-analysis of publicly available expression data and laboratory evaluations of stored tumor samples. The model included costs for the multi-marker assay, chemotherapy treatment and administration, disease monitoring, and post-recurrence medical care. Time spent in each health state was adjusted by the commensurate utility value. The model outcomes were expressed in terms of incremental costs, lifeyears gained, quality adjusted life-years gained (QALYs), and the incremental cost-effectiveness ratio (ICER). Results: The multi-marker assay provided an average increase in QALYs and costs of 0.13 and $4,312, respectively, with an incremental costeffectiveness ratio (ICER) of $33,701/QALY. The results were most sensitive to estimates of chemotherapy benefit in high-risk patients and the utility value during chemotherapy treatment. Threshold analyses indicated that the assay would yield an ICER &lt;$50,000/QALY for sensitivity and specificity values &gt;= 70% and hazard ratios for the impact of chemotherapy on recurrence risk below 0.8 in high-risk patients. Using baseline test characteristics, the ICER remained below $50,000/ QALY for test cost below $5,200. (Table Presented) Conclusion: A predictive multi-marker assay with moderate accuracy has the potential to efficiently improve outcomes in early-stage NSCLC. Earlyphase decision analyses can provide useful target test characteristics for development programs. As part of test validation, it is essential to understand levels of chemotherapy benefit by patient risk strata.</t>
  </si>
  <si>
    <t>Pharmacoeconomic evaluations in the treatment of non-small cell lung cancer</t>
  </si>
  <si>
    <t>Non-small cell lung cancer (NSCLC) creates a large economic and disease burden worldwide. In an era of evidence-based medicine and increasing cost pressures, it is important to understand the relative clinical and economic impact of the many drug treatment strategies available for NSCLC. A systematic review of the peer-reviewed literature for pharmacoeconomic evaluations in the primary treatment of NSCLC published over the past decade (1 June 1997 to 1 June 2007) was conducted using the PubMed, EMBASE, BIOSIS Previews, Harvard Review of Economic Analyses, National Institute for Health and Clinical Excellence and Canadian Agency for Drugs and Technologies in Health databases. A total of 19 studies met the inclusion/exclusion criteria. Of these studies, 58% were cost-effectiveness studies, 37% were cost-minimization studies and 5% were cost-utility studies. Most were from the EU (63%), were from the payer perspective (89%), were in advanced (stage IIIB/IV) NSCLC (84%) and were funded by drug manufacturers (68%). Drug treatments generally were found to be cost effective compared with best supportive care. In addition, cisplatin alone or in combination appeared to provide better value than carboplatin alone or in combination. We did not identify any studies of recently approved therapeutics (e.g. erlotinib or bevacizumab). The quality of studies varied but the majority did not meet recommended guidelines for economic evaluations, with only 43% using direct comparisons, 5% of studies being cost-utility studies and 26% using either statistical analysis of patient-level data or probabilistic sensitivity analyses. In conclusion, there are a multitude of studies examining drug treatment for NSCLC; however, few of these utilized methodological approaches consistent with recommended guidelines. Despite these limitations, it appears that drug therapy compared with no treatment provides reasonable value for money, but carrying out more detailed comparisons of various agents is challenging. Given the absence of studies on newer therapeutics and the lack of cost-utility studies, additional studies are warranted. [References: 35]</t>
  </si>
  <si>
    <t>Carter et al</t>
  </si>
  <si>
    <t>A comprehensive review of nongenetic prognostic and predictive factors influencing the heterogeneity of outcomes in advanced non-small-cell lung cancer</t>
  </si>
  <si>
    <t>While there have been advances in treatment options for those with advanced non-small-cell lung cancer, unmet medical needs remain, partly due to the heterogeneity of treatment effect observed among patients. The goals of this literature review were to provide updated information to complement past reviews and to identify a comprehensive set of nongenetic prognostic and predictive baseline factors that may account for heterogeneity of outcomes in advanced non-small-cell lung cancer. A review of the literature between 2000 and 2010 was performed using PubMed, Embase, and Cochrane Library. All relevant studies that met the inclusion criteria were selected and data elements were abstracted. A classification system was developed to evaluate the level of evidence for each study. A total of 54 studies were selected for inclusion. Patient-related factors (eg, performance status, sex, and age) were the most extensively researched nongenetic prognostic factors, followed by disease stage and histology. Moderately researched prognostic factors were weight-related variables and number or site of metastases, and the least studied were comorbidities, previous therapy, smoking status, hemoglobin level, and health-related quality of life/symptom severity. The prognostic factors with the most consistently demonstrated associations with outcomes were performance status, number or site of metastases, previous therapy, smoking status, and health-related quality of life. Of the small number of studies that assessed predictive factors, those that were found to be significantly predictive of outcomes were performance status, age, disease stage, previous therapy, race, smoking status, sex, and histology. These results provide a comprehensive overview of nongenetic prognostic and predictive factors assessed in advanced non-small-cell lung cancer over the last decade. This information can be used to inform the design of future clinical trials by suggesting additional subgroups based on nongenetic factors that may be analyzed to further investigate potential prognostic and predictive factors. Copyright © 2014 Cuyun Carter et al.</t>
  </si>
  <si>
    <t>Cancer Management and Research</t>
  </si>
  <si>
    <t>http://dx.doi.org/10.2147/CMAR.S63603</t>
  </si>
  <si>
    <t>Cavalheri et al</t>
  </si>
  <si>
    <t>Exercise training for people following lung resection for non-small cell lung cancer - a cochrane systematic review</t>
  </si>
  <si>
    <t>Objectives: To determine the effects of exercise training on exercise capacity, health-related quality of life (HRQoL), lung function (forced expiratory volume in one second (FEV&lt;inf&gt;1&lt;/inf&gt;)) and quadriceps force in people who have had a recent lung resection for non-small cell lung cancer (NSCLC). Data sources: We searched the Cochrane Central Register of Controlled Trials, MEDLINE, EMBASE, SciELO and PEDro up to February 2013. Review methods: We included randomised controlled trials (RCTs) in which study participants with NSCLC, who had recently undergone lung resection, were allocated to receive either exercise training or no exercise training. Two review authors screened and identified the studies for inclusion. Results: We identified three RCTs involving 178 participants. On completion of the intervention period, exercise capacity, as measured by the six-minute walk distance, was statistically greater in the intervention group compared to the control group (mean difference (MD) 50.4 m; 95% confidence interval (CI) 15.4-85.2 m). No between-group differences were observed in HRQoL (standardised mean difference (SMD) 0.17; 95% CI -0.16-0.49) or FEV&lt;inf&gt;1&lt;/inf&gt; (MD -0.13 L; 95% CI -0.36-0.11 L). Differences in quadriceps force were not demonstrated on completion of the intervention period. Conclusions: Evidence from our review suggests that exercise training may potentially increase the exercise capacity of people following lung resection for NSCLC. The findings of this review should be interpreted with caution due to disparities between the studies, methodological limitations, some significant risks of bias and small sample sizes. © 2013 Elsevier Ltd. All rights reserved.</t>
  </si>
  <si>
    <t>Cancer Treatment Reviews.</t>
  </si>
  <si>
    <t>http://dx.doi.org/10.1016/j.ctrv.2013.11.001</t>
  </si>
  <si>
    <t>Exercise training undertaken by people within 12 months of lung resection for non-small cell lung cancer</t>
  </si>
  <si>
    <t>Background: Decreased exercise capacity and impairments in health-related quality of life (HRQoL) are common in people following lung resection for non-small cell lung cancer (NSCLC). Exercise training has been demonstrated to confer gains in exercise capacity and HRQoL for people with a range of chronic conditions, including chronic obstructive pulmonary disease and heart failure, as well as in people with cancers such as prostate and breast cancer. A programme of exercise training for people following lung resection for NSCLC may confer important gains in these outcomes. To date, evidence of its efficacy in this population is unclear. Objectives: The primary aim of this study was to determine the effects of exercise training on exercise capacity in people following lung resection (with or without chemotherapy) for NSCLC. The secondary aims were to determine the effects on other outcomes such as HRQoL, lung function (forced expiratory volume in one second (FEV&lt;inf&gt;1&lt;/inf&gt;)), peripheral muscle force, dyspnoea and fatigue as well as feelings of anxiety and depression. Search methods: We searched the Cochrane Central Register of Controlled Trials (CENTRAL) (The Cochrane Library 2013, Issue 2 of 12), MEDLINE (via PubMed) (1966 to February 2013), EMBASE (via Ovid) (1974 to February 2013), SciELO (The Scientific Electronic Library Online) (1978 to February 2013) as well as PEDro (Physiotherapy Evidence Database) (1980 to February 2013). Selection criteria: We included randomised controlled trials (RCTs) in which study participants with NSCLC, who had recently undergone lung resection, were allocated to receive either exercise training or no exercise training. Data collection and analysis: Two review authors screened the studies and identified those for inclusion. Meta-analyses were performed using post-intervention data for those studies in which no differences were reported between the exercise and control group either: (i) prior to lung resection, or (ii) following lung resection but prior to the commencement of the intervention period. Although two studies reported measures of quadriceps force on completion of the intervention period, meta-analysis was not performed on this outcome as one of the two studies demonstrated significant differences between the exercise and control group at baseline (following lung resection). Main results: We identified three RCTs involving 178 participants. Three out of the seven domains included in the Cochrane Collaboration's 'seven evidence-based domains' table were identical in their assessment across the three studies (random sequence generation, allocation concealment and blinding of participants and personnel). The domain which had the greatest variation was blinding of outcome assessment where one study was rated at low risk of bias, one at unclear risk of bias and the remaining one at high risk of bias. On completion of the intervention period, exercise capacity as measured by the six-minute walk distance was statistically greater in the intervention group compared to the control group (mean difference (MD) 50.4 m; 95% confidence interval (CI) 15.4 to 85.2 m). No between-group differences were observed in HRQoL (standardised mean difference (SMD) 0.17; 95% CI -0.16 to 0.49) or FEV&lt;inf&gt;1&lt;/inf&gt; (MD -0.13 L; 95% CI -0.36 to 0.11 L). Differences in quadriceps force were not demonstrated on completion of the intervention period. Authors' conclusions: The evidence summarised in our review suggests that exercise training may potentially increase the exercise capacity of people following lung resection for NSCLC. The findings of our systematic review should be interpreted with caution due to disparities between the studies, methodological limitations, some significant risks of bias and small sample sizes. This systematic review emphasises the need for larger RCTs. Copyright © 2013 The Cochrane Collaboration.</t>
  </si>
  <si>
    <t>http://dx.doi.org/10.1002/14651858.CD009955.pub2</t>
  </si>
  <si>
    <t>BACKGROUND: Decreased exercise capacity and impairments in health-related quality of life (HRQoL) are common in people following lung resection for non-small cell lung cancer (NSCLC). Exercise training has been demonstrated to confer gains in exercise capacity and HRQoL for people with a range of chronic conditions, including chronic obstructive pulmonary disease and heart failure, as well as in people with cancers such as prostate and breast cancer. A programme of exercise training for people following lung resection for NSCLC may confer important gains in these outcomes. To date, evidence of its efficacy in this population is unclear. OBJECTIVES: The primary aim of this study was to determine the effects of exercise training on exercise capacity in people following lung resection(with or without chemotherapy) for NSCLC. The secondary aims were to determine the effects on other outcomes such as HRQoL,lung function (forced expiratory volume in one second (FEV1)), peripheral muscle force, dyspnoea and fatigue as well as feelings of anxiety and depression. SEARCH METHODS: We searched the Cochrane Central Register of Controlled Trials (CENTRAL) (The Cochrane Library 2013, Issue 2 of 12), MEDLINE(via PubMed) (1966 to February 2013), EMBASE (via Ovid) (1974 to February 2013), SciELO (The Scientific Electronic Library Online) (1978 to February 2013) as well as PEDro (Physiotherapy Evidence Database) (1980 to February 2013). SELECTION CRITERIA: We included randomised controlled trials (RCTs) in which study participants withNSCLC, who had recently undergone lung resection,were allocated to receive either exercise training or no exercise training. DATA COLLECTION AND ANALYSIS: Two review authors screened the studies and identified those for inclusion. Meta-analyses were performed using post-intervention datafor those studies in which no differences were reported between the exercise and control group either: (i) prior to lung resection, or(ii) following lung resection but prior to the commencement of the intervention period. Although two studies reported measures of quadriceps force on completion of the intervention period, meta-analysis was not performed on this outcome as one of the two studies demonstrated significant differences between the exercise and control group at baseline (following lung resection). MAIN RESULTS: We identified three RCTs involving 178 participants. Three out of the seven domains included in the Cochrane Collaboration' s 'seven evidence-based domains' table were identical in their assessment across the three studies (random sequence generation, allocation concealment and blinding of participants and personnel). The domain which had the greatest variation was 'blinding of outcome assessment' where one study was rated at low risk of bias, one at unclear risk of bias and the remaining one at high risk of bias. On completion of the intervention period, exercise capacity as measured by the six-minute walk distance was statistically greater in the intervention group compared to the control group (mean difference (MD) 50.4 m; 95% confidence interval (CI) 15.4 to 85.2 m). No between-group differences were observed in HRQoL (standardised mean difference (SMD) 0.17; 95% CI -0.16 to 0.49) or FEV1 (MD-0.13 L; 95% CI -0.36 to 0.11 L). Differences in quadriceps force were not demonstrated on completion of the intervention period. AUTHORS' CONCLUSIONS: The evidence summarised in our review suggests that exercise training may potentially increase the exercise capacity of people following lung resection for NSCLC. The findings of our systematic review should be interpreted with caution due to disparities between the studies, methodological limitations, some significant risks of bias and small sample sizes. This systematic review emphasises the need for larger RCTs..</t>
  </si>
  <si>
    <t>The Cochrane database of systematic reviews</t>
  </si>
  <si>
    <t>Decreased exercise capacity and impairments in health-related quality of life (HRQoL) are common in people following lung resection for non-small cell lung cancer (NSCLC). Exercise training has been demonstrated to confer gains in exercise capacity and HRQoL for people with a range of chronic conditions, including chronic obstructive pulmonary disease and heart failure, as well as in people with cancers such as prostate and breast cancer. A programme of exercise training for people following lung resection for NSCLC may confer important gains in these outcomes. To date, evidence of its efficacy in this population is unclear. The primary aim of this study was to determine the effects of exercise training on exercise capacity in people following lung resection(with or without chemotherapy) for NSCLC. The secondary aims were to determine the effects on other outcomes such as HRQoL,lung function (forced expiratory volume in one second (FEV1)), peripheral muscle force, dyspnoea and fatigue as well as feelings of anxiety and depression. We searched the Cochrane Central Register of Controlled Trials (CENTRAL) (The Cochrane Library 2013, Issue 2 of 12), MEDLINE(via PubMed) (1966 to February 2013), EMBASE (via Ovid) (1974 to February 2013), SciELO (The Scientific Electronic Library Online) (1978 to February 2013) as well as PEDro (Physiotherapy Evidence Database) (1980 to February 2013). We included randomised controlled trials (RCTs) in which study participants withNSCLC, who had recently undergone lung resection,were allocated to receive either exercise training or no exercise training. Two review authors screened the studies and identified those for inclusion. Meta-analyses were performed using post-intervention datafor those studies in which no differences were reported between the exercise and control group either: (i) prior to lung resection, or(ii) following lung resection but prior to the commencement of the intervention period. Although two studies reported measures of quadriceps force on completion of the intervention period, meta-analysis was not performed on this outcome as one of the two studies demonstrated significant differences between the exercise and control group at baseline (following lung resection). We identified three RCTs involving 178 participants. Three out of the seven domains included in the Cochrane Collaboration' s 'seven evidence-based domains' table were identical in their assessment across the three studies (random sequence generation, allocation concealment and blinding of participants and personnel). The domain which had the greatest variation was 'blinding of outcome assessment' where one study was rated at low risk of bias, one at unclear risk of bias and the remaining one at high risk of bias. On completion of the intervention period, exercise capacity as measured by the six-minute walk distance was statistically greater in the intervention group compared to the control group (mean difference (MD) 50.4 m; 95% confidence interval (CI) 15.4 to 85.2 m). No between-group differences were observed in HRQoL (standardised mean difference (SMD) 0.17; 95% CI -0.16 to 0.49) or FEV1 (MD-0.13 L; 95% CI -0.36 to 0.11 L). Differences in quadriceps force were not demonstrated on completion of the intervention period. The evidence summarised in our review suggests that exercise training may potentially increase the exercise capacity of people following lung resection for NSCLC. The findings of our systematic review should be interpreted with caution due to disparities between the studies, methodological limitations, some significant risks of bias and small sample sizes. This systematic review emphasises the need for larger RCTs..</t>
  </si>
  <si>
    <t>BACKGROUND: Decreased exercise capacity and impairments in health-related quality of life (HRQoL) are common in people following lung resection for non-small cell lung cancer (NSCLC). Exercise training has been demonstrated to confer gains in exercise capacity and HRQoL for people with a range of chronic conditions, including chronic obstructive pulmonary disease and heart failure, as well as in people with cancers such as prostate and breast cancer. A programme of exercise training for people following lung resection for NSCLC may confer important gains in these outcomes. To date, evidence of its efficacy in this population is unclear.; OBJECTIVES: The primary aim of this study was to determine the effects of exercise training on exercise capacity in people following lung resection(with or without chemotherapy) for NSCLC. The secondary aims were to determine the effects on other outcomes such as HRQoL,lung function (forced expiratory volume in one second (FEV1)), peripheral muscle force, dyspnoea and fatigue as well as feelings of anxiety and depression.; SEARCH METHODS: We searched the Cochrane Central Register of Controlled Trials (CENTRAL) (The Cochrane Library 2013, Issue 2 of 12), MEDLINE(via PubMed) (1966 to February 2013), EMBASE (via Ovid) (1974 to February 2013), SciELO (The Scientific Electronic Library Online) (1978 to February 2013) as well as PEDro (Physiotherapy Evidence Database) (1980 to February 2013).; SELECTION CRITERIA: We included randomised controlled trials (RCTs) in which study participants withNSCLC, who had recently undergone lung resection,were allocated to receive either exercise training or no exercise training.; DATA COLLECTION AND ANALYSIS: Two review authors screened the studies and identified those for inclusion. Meta-analyses were performed using post-intervention datafor those studies in which no differences were reported between the exercise and control group either: (i) prior to lung resection, or(ii) following lung resection but prior to the commencement of the intervention period. Although two studies reported measures of quadriceps force on completion of the intervention period, meta-analysis was not performed on this outcome as one of the two studies demonstrated significant differences between the exercise and control group at baseline (following lung resection).; MAIN RESULTS: We identified three RCTs involving 178 participants. Three out of the seven domains included in the Cochrane Collaboration' s 'seven evidence-based domains' table were identical in their assessment across the three studies (random sequence generation, allocation concealment and blinding of participants and personnel). The domain which had the greatest variation was 'blinding of outcome assessment' where one study was rated at low risk of bias, one at unclear risk of bias and the remaining one at high risk of bias. On completion of the intervention period, exercise capacity as measured by the six-minute walk distance was statistically greater in the intervention group compared to the control group (mean difference (MD) 50.4 m; 95% confidence interval (CI) 15.4 to 85.2 m). No between-group differences were observed in HRQoL (standardised mean difference (SMD) 0.17; 95% CI -0.16 to 0.49) or FEV1 (MD-0.13 L; 95% CI -0.36 to 0.11 L). Differences in quadriceps force were not demonstrated on completion of the intervention period.; AUTHORS' CONCLUSIONS: The evidence summarised in our review suggests that exercise training may potentially increase the exercise capacity of people following lung resection for NSCLC. The findings of our systematic review should be interpreted with caution due to disparities between the studies, methodological limitations, some significant risks of bias and small sample sizes. This systematic review emphasises the need for larger RCTs..</t>
  </si>
  <si>
    <t>Objectives: To determine the effects of exercise training on exercise capacity, health-related quality of life (HRQoL), lung function (forced expiratory volume in one second (FEV&lt;inf&gt;1&lt;/inf&gt;)) and quadriceps force in people who have had a recent lung resection for non-small cell lung cancer (NSCLC). Data sources: We searched the Cochrane Central Register of Controlled Trials, MEDLINE, EMBASE, SciELO and PEDro up to February 2013. Review methods: We included randomised controlled trials (RCTs) in which study participants with NSCLC, who had recently undergone lung resection, were allocated to receive either exercise training or no exercise training. Two review authors screened and identified the studies for inclusion. Results: We identified three RCTs involving 178 participants. On completion of the intervention period, exercise capacity, as measured by the six-minute walk distance, was statistically greater in the intervention group compared to the control group (mean difference (MD) 50.4m; 95% confidence interval (CI) 15.4-85.2m). No between-group differences were observed in HRQoL (standardised mean difference (SMD) 0.17; 95% CI -0.16-0.49) or FEV&lt;inf&gt;1&lt;/inf&gt; (MD -0.13L; 95% CI -0.36-0.11L). Differences in quadriceps force were not demonstrated on completion of the intervention period. Conclusions: Evidence from our review suggests that exercise training may potentially increase the exercise capacity of people following lung resection for NSCLC. The findings of this review should be interpreted with caution due to disparities between the studies, methodological limitations, some significant risks of bias and small sample sizes. © 2013 Elsevier Ltd.</t>
  </si>
  <si>
    <t>Exercise training for people following lung resection for non-small cell lung cancer (nsclc)-a cochrane systematic review</t>
  </si>
  <si>
    <t>Aim: To determine the effects of exercise training on exercise capacity, healthrelated quality of life (HRQoL) and lung function (forced expiratory volume in one second [FEV1]) in people who have had a recent lung resection for NSCLC. Method: We searched the Cochrane Central Register of Controlled Trials, MEDLINE, EMBASE, SciELO and PEDro up to February 2013. Randomized controlled trials (RCTs) in which study participants with NSCLC, who had undergone lung resection, were allocated to receive either exercise training or no exercise training were included. Two review authors screened and identified the studies for inclusion. Meta-analyses were performed using postintervention data for studies in which no differences were reported between the exercise and control group either (i) prior to lung resection or, (ii) following lung resection, but prior to the commencement of any exercise training. Results: Three RCTs involving 178 participants were identified. On completion of the intervention period, exercise capacity, as measured by the sixminute walk distance, was significantly greater in the intervention group compared to the control group (mean difference [MD] 50 m; 95% confidence interval [CI] 15 to 85 m). No between-group differences were observed in HRQoL (standardized mean difference [SMD] 0.17; 95% CI -0.16 to 0.49) or FEV1 (MD -0.13 L; 95% CI -0.36 to 0.11 L). Conclusion: Exercise training appears to increase the exercise capacity of people following lung resection for NSCLC. The findings of this review should be interpreted with caution due to disparities between the studies, methodological limitations, risk of bias and small sample sizes. This systematic review emphasizes the need for larger RCTs.</t>
  </si>
  <si>
    <t>http://dx.doi.org/10.1111/resp.12263</t>
  </si>
  <si>
    <t>OBJECTIVES: To determine the effects of exercise training on exercise capacity, health-related quality of life (HRQoL), lung function (forced expiratory volume in one second (FEV1)) and quadriceps force in people who have had a recent lung resection for non-small cell lung cancer (NSCLC).; DATA SOURCES: We searched the Cochrane Central Register of Controlled Trials, MEDLINE, EMBASE, SciELO and PEDro up to February 2013.; REVIEW METHODS: We included randomised controlled trials (RCTs) in which study participants with NSCLC, who had recently undergone lung resection, were allocated to receive either exercise training or no exercise training. Two review authors screened and identified the studies for inclusion.; RESULTS: We identified three RCTs involving 178 participants. On completion of the intervention period, exercise capacity, as measured by the six-minute walk distance, was statistically greater in the intervention group compared to the control group (mean difference (MD) 50.4m; 95% confidence interval (CI) 15.4-85.2m). No between-group differences were observed in HRQoL (standardised mean difference (SMD) 0.17; 95% CI -0.16-0.49) or FEV1 (MD -0.13L; 95% CI -0.36-0.11L). Differences in quadriceps force were not demonstrated on completion of the intervention period.; CONCLUSIONS: Evidence from our review suggests that exercise training may potentially increase the exercise capacity of people following lung resection for NSCLC. The findings of this review should be interpreted with caution due to disparities between the studies, methodological limitations, some significant risks of bias and small sample sizes.</t>
  </si>
  <si>
    <t>https://dx.doi.org/10.1016/j.ctrv.2013.11.001</t>
  </si>
  <si>
    <t>Cesano et al</t>
  </si>
  <si>
    <t>Stabilization of disease as an indicator of clinical benefit associated with chemotherapy in non-small cell lung cancer patients</t>
  </si>
  <si>
    <t>In Phase II oncology studies, response rate has traditionally been used to assess activity. However stabilization of disease (SD) may also provide patient benefit. To assess the value of SD (stabilization of measurable disease for at least 8 weeks) as a predictor of survival following chemotherapy in patients with non-small cell lung cancer (NSCLC), we have analyzed data from 198 NSCLC patients receiving topotecan i.v. or orally as first-line therapy either as single agent or in combination. Proportional hazards (Cox) regression models showed that responders [complete response (CR) + partial response (PR), 1.5% and 11.6% respectively] had an estimated risk of death that was 9.8% (95% CI: 4.2% to 22.7%) of that for progressive disease (PD) (60.1% of the patient population). Similarly, patients with SD (26.8% of the patient population) showed a potential benefit with a risk of death that was 27.7% of the one of patients with PD (95% CI: 17.8% to 43.1%). In conclusion SD may be a useful indicator of patient benefit from chemotherapy for NSCLC.</t>
  </si>
  <si>
    <t>International Journal of Oncology</t>
  </si>
  <si>
    <t>Comparative Study; Meta-Analysis</t>
  </si>
  <si>
    <t>Chellappan et al</t>
  </si>
  <si>
    <t>The role of pazopanib on tumour angiogenesis and in the management of cancers: A review</t>
  </si>
  <si>
    <t>Pazopanib is a relatively new compound to be introduced into the chemotherapy field. It is thought to have decent anti-angiogenic properties, which gives an additional hope for the treatment of certain types of cancers. A systematic review solely discussing about pazopanib and its anti-angiogenic effect is yet to be published to date, despite several relevant clinical trials being conducted over the recent years. In this review, we aim to investigate the mechanism of pazopanib's anti-angiogenic effect and its effectiveness in treating several cancers. We have included, in this study, findings from electronically searchable data from randomized clinical trials, clinical studies, cohort studies and other relevant articles. A total of 352 studies were included in this review. From the studies, the effect of pazopanib in various cancers or models was observed and recorded. Study quality is indefinite, with a few decent quality articles. The most elaborately studied cancers include renal cell carcinoma, solid tumors, advanced solid tumors, soft tissue sarcoma, breast cancer and gynecological cancers. In addition, several less commonly studied cancers are included in the studies as well. Pazopanib had demonstrated its anti-angiogenic effect based on favorable results observed in cancers, which are caused by angiogenesis-related mechanisms, such as renal cell carcinoma, solid tumors, advanced solid tumors and soft tissue sarcoma. This review was conducted to study, analyze and review the anti-angiogenic properties of pazopanib in various cancers. The results obtained can provide a decent reference when considering treatment options for angiogenesis-related malignancies. Furthermore, the definite observations of the anti-angiogenic effects of pazopanib could provide newer insights leading to the future development of drugs of the same mechanism with increased efficiency and reduced adverse effects. Copyright © 2017 Elsevier Masson SAS</t>
  </si>
  <si>
    <t>Biomedicine and Pharmacotherapy</t>
  </si>
  <si>
    <t>http://dx.doi.org/10.1016/j.biopha.2017.10.058</t>
  </si>
  <si>
    <t>Chen et al</t>
  </si>
  <si>
    <t>Quality of life after stereotactic ablative radiotherapy for early-stage lung cancer: A systematic review</t>
  </si>
  <si>
    <t>Patient-reported outcomes are increasingly important in the evaluation of cancer treatment modalities. We systematically reviewed the existing published data on patient-reported health-related quality of life (HRQOL) after stereotactic ablative radiotherapy (SABR) for early-stage non-small-cell lung cancer. Nine studies were analyzed, and our results showed that most HRQOL domains were preserved after SABR. Possible deteriorations in dyspnea and fatigue were noted. Background Stereotactic ablative radiotherapy (SABR) has recently become the guideline-recommended therapy for inoperable patients with early-stage non-small-cell lung cancer (ES-NSCLC) and for patients who decline surgery. Patient-reported outcomes should be a key consideration for any treatment modality; however, to our knowledge, a systematic review of the effects of SABR on health-related quality of life (HRQOL) in this patient population is not yet available. Materials and Methods The Embase and MEDLINE databases were queried to obtain journal studies investigating patient-reported HRQOL after SABR for ES-NSCLC. Studies in the English language were included up to August 1, 2015. Relevant data regarding patient characteristics and study outcomes were abstracted and analyzed. Results Of the 204 potential studies, 9 met all the inclusion criteria and their data were analyzed. All the studies were prospective in design, ranged in date from 2010 to 2015, and involved patients from Europe and North America. The reviewed studies reported few clinically significant changes in HRQOL scores after SABR. Clinically and statistically significant deteriorations in fatigue and dyspnea were individually reported in 2 studies, but these findings were not replicated by other studies. Conclusion Post-treatment HRQOL scores indicate that SABR is an overall well-tolerated modality for patients with ES-NSCLC who either declined or were unfit for surgery. Future clinical trials comparing SABR and surgery would benefit from the inclusion of HRQOL metrics in the study design. Copyright © 2015 Elsevier Inc.</t>
  </si>
  <si>
    <t>http://dx.doi.org/10.1016/j.cllc.2015.12.009</t>
  </si>
  <si>
    <t>BACKGROUND: Stereotactic ablative radiotherapy (SABR) has recently become the guideline-recommended therapy for inoperable patients with early-stage non-small-cell lung cancer (ES-NSCLC) and for patients who decline surgery. Patient-reported outcomes should be a key consideration for any treatment modality; however, to our knowledge, a systematic review of the effects of SABR on health-related quality of life (HRQOL) in this patient population is not yet available.; MATERIALS AND METHODS: The Embase and MEDLINE databases were queried to obtain journal studies investigating patient-reported HRQOL after SABR for ES-NSCLC. Studies in the English language were included up to August 1, 2015. Relevant data regarding patient characteristics and study outcomes were abstracted and analyzed.; RESULTS: Of the 204 potential studies, 9 met all the inclusion criteria and their data were analyzed. All the studies were prospective in design, ranged in date from 2010 to 2015, and involved patients from Europe and North America. The reviewed studies reported few clinically significant changes in HRQOL scores after SABR. Clinically and statistically significant deteriorations in fatigue and dyspnea were individually reported in 2 studies, but these findings were not replicated by other studies.; CONCLUSION: Post-treatment HRQOL scores indicate that SABR is an overall well-tolerated modality for patients with ES-NSCLC who either declined or were unfit for surgery. Future clinical trials comparing SABR and surgery would benefit from the inclusion of HRQOL metrics in the study design.</t>
  </si>
  <si>
    <t>https://dx.doi.org/10.1016/j.cllc.2015.12.009</t>
  </si>
  <si>
    <t>Incidence and risk of hypertension with bevacizumab in non-small-cell lung cancer patients: A meta-analysis of randomized controlled trials</t>
  </si>
  <si>
    <t>AIM: A study was conducted to determine the overall risk and incidence of hypertension with bevacizumab in non-small-cell lung cancer (NSCLC) patients.; MATERIALS AND METHODS: Electronic databases such as the Embase, PubMed, and Cochrane Library were searched for related trials. Statistical analyses were conducted to calculate the overall incidence rates, odds ratios (ORs), and 95% confidence intervals (CIs) by using either random-effect or fixed-effect models depending on the heterogeneity.; RESULTS: A total of 3,155 subjects from nine studies were included. The overall incidences of all-grade and high-grade hypertension in NSCLC patients were 19.55% (95% CI 10.17%-34.3%) and 6.95% (95% CI 5.81%-8.30%). Bevacizumab use was associated with a significantly increased risk in all-grade hypertension (OR 8.07, 95% CI 3.87-16.85; P=0.0002) and high-grade hypertension (OR 5.93, 95% CI 3.41-10.32; P&lt;0.0001). No evidence of publication bias was determined for the ORs of hypertension in our meta-analysis.; CONCLUSION: Bevacizumab is associated with a significantly increased risk of hypertension development in NSCLC patients. Early monitoring and effective management of hypertension might be important steps for the safe use of this drug.</t>
  </si>
  <si>
    <t>Drug design, development &amp; therapy</t>
  </si>
  <si>
    <t>https://dx.doi.org/10.2147/DDDT.S87258</t>
  </si>
  <si>
    <t>Efficacy and safety profile of celecoxib for treating advanced cancers: A meta-analysis of 11 randomized clinical trials</t>
  </si>
  <si>
    <t>Purpose Evidence on the benefits of combining celecoxib, a cyclooxygenase-2 inhibitor, in treating advanced cancer is still controversial. This study aimed to establish the efficacy and safety profile of celecoxib in treating advanced cancers. Methods The PubMed, Embase, and Cochrane databases and abstracts from the American Society of Clinical Oncology and European Society for Medical Oncology were searched for reports dated up to January 31, 2014, to find relevant randomized clinical trials. The outcomes included overall response rate (ORR), 1-year mortality, progression-free survival, overall survival, and toxicities. Fixed-effects meta-analytical models were used when indicated, and between-study heterogeneity was assessed. Subgroup analysis was conducted according to cancer type, treatment pattern, and treatment line. Findings A total of 11 randomized clinical trials consisting of 2570 patients with advanced cancer were included in the final meta-analysis. Addition of celecoxib to the treatment regimen significantly increased the ORR (pooled risk ratio [RR] = 1.20; 95% CI, 1.06-1.36; P = 0.005) but had no effect on 1-year mortality (RR = 1.02; 95% CI, 0.92-1.13; P = 0.68). Subgroup analysis found that the ORR results were significant with non-small cell lung cancer (RR = 1.29; 95% CI, 1.08-1.54; P = 0.005), colorectal cancer (RR = 1.32; 95% CI, 1.02-1.72; P = 0.037), chemotherapy treatment (RR = 1.22; 95% CI, 1.07-1.39; P = 0.003), and first-line treatment (RR = 1.22; 95% CI, 1.07-1.38; P = 0.003). However, celecoxib increased the risk of cardiovascular events (RR = 1.78; 95% CI, 1.30-2.43; P &lt; 0.001) and anemia (RR = 1.88; 95% CI, 0.95-3.74; P = 0.071). Implications Celecoxib is beneficial in the treatment of advanced cancers but with increased risk of cardiovascular events. Benefit versus harm needs to be carefully considered when celecoxib is recommended in patients with advanced cancers. © 2014 Elsevier HS Journals, Inc.</t>
  </si>
  <si>
    <t>http://dx.doi.org/10.1016/j.clinthera.2014.06.015</t>
  </si>
  <si>
    <t>Combined immunotherapy with dendritic cells and cytokine-induced killer cells for malignant tumors: A systematic review and meta-analysis</t>
  </si>
  <si>
    <t>Purpose A new strategy of adoptive and passive immunotherapy involves combining dendritic cells (DCs) with a subset of natural killer T lymphocytes termed cytokine-induced killer (CIK) cells. The objective of this systematic review and meta-analysis was to evaluate the safety and efficacy of DC-CIK therapy vs. placebo, no intervention, conventional treatments, or other complementary and alternative medicines for malignant tumors. Method We searched PubMed, Medline, Embase, Cochrane, Wangfang, Weipu, CNKI databases and reference lists of articles. We selected randomized controlled trials of DC-CIK therapy vs. placebo, no intervention, conventional treatments, or other complementary and alternative medicines in patients with all types and stages of malignant tumor. Primary outcome measures were overall survival and treatment response. Secondary outcome measures were health-related quality of life (HRQoL) assessment, progression free survival (PFS), and adverse events. Results Six trials met our inclusion criteria. There was evidence that chemotherapy + DC-CIK increased the 2-year (RR 2.88, 95% CI 1.38 to 5.99, P = 0.005) and 3-year (RR 11.67, 95% CI 2.28 to 59.69, P = 0.003) survival rates and progression free survival (RR 0.64, 95% CI 0.34 to 0.94, P &lt; 0.0001) in patients with non-small cell lung cancer compared to those treated with chemotherapy alone. DC-CIK therapy appears to be well-tolerated by cancer patients and to improve post-treatment patient health related quality of life. Conclusion DC-CIK immunotherapy is a safe and effective treatment for patients with malignant tumors. Further clinical trials to provide supportive evidence for the routine use of DC-CIK therapy in clinical practice are warranted. © 2014 Elsevier B.V.</t>
  </si>
  <si>
    <t>International Immunopharmacology</t>
  </si>
  <si>
    <t>http://dx.doi.org/10.1016/j.intimp.2014.07.019</t>
  </si>
  <si>
    <t>PURPOSE: A new strategy of adoptive and passive immunotherapy involves combining dendritic cells (DCs) with a subset of natural killer T lymphocytes termed cytokine-induced killer (CIK) cells. The objective of this systematic review and meta-analysis was to evaluate the safety and efficacy of DC-CIK therapy vs. placebo, no intervention, conventional treatments, or other complementary and alternative medicines for malignant tumors. METHOD: We searched PubMed, Medline, Embase, Cochrane, Wangfang, Weipu, CNKI databases and reference lists of articles. We selected randomized controlled trials of DC-CIK therapy vs. placebo, no intervention, conventional treatments, or other complementary and alternative medicines in patients with all types and stages of malignant tumor. Primary outcome measures were overall survival and treatment response. Secondary outcome measures were health-related quality of life (HRQoL) assessment, progression free survival (PFS), and adverse events. RESULTS: Six trials met our inclusion criteria. There was evidence that chemotherapy+DC-CIK increased the 2-year (RR 2.88, 95% CI 1.38 to 5.99, P=0.005) and 3-year (RR 11.67, 95% CI 2.28 to 59.69, P=0.003) survival rates and progression free survival (RR 0.64, 95% CI 0.34 to 0.94, P&lt;0.0001) in patients with non-small cell lung cancer compared to those treated with chemotherapy alone. DC-CIK therapy appears to be well-tolerated by cancer patients and to improve post-treatment patient health related quality of life. CONCLUSION: DC-CIK immunotherapy is a safe and effective treatment for patients with malignant tumors. Further clinical trials to provide supportive evidence for the routine use of DC-CIK therapy in clinical practice are warranted. Copyright © 2014 Elsevier B.V. All rights reserved.</t>
  </si>
  <si>
    <t>International immunopharmacology</t>
  </si>
  <si>
    <t>PURPOSE: A new strategy of adoptive and passive immunotherapy involves combining dendritic cells (DCs) with a subset of natural killer T lymphocytes termed cytokine-induced killer (CIK) cells. The objective of this systematic review and meta-analysis was to evaluate the safety and efficacy of DC-CIK therapy vs. placebo, no intervention, conventional treatments, or other complementary and alternative medicines for malignant tumors.; METHOD: We searched PubMed, Medline, Embase, Cochrane, Wangfang, Weipu, CNKI databases and reference lists of articles. We selected randomized controlled trials of DC-CIK therapy vs. placebo, no intervention, conventional treatments, or other complementary and alternative medicines in patients with all types and stages of malignant tumor. Primary outcome measures were overall survival and treatment response. Secondary outcome measures were health-related quality of life (HRQoL) assessment, progression free survival (PFS), and adverse events.; RESULTS: Six trials met our inclusion criteria. There was evidence that chemotherapy+DC-CIK increased the 2-year (RR 2.88, 95% CI 1.38 to 5.99, P=0.005) and 3-year (RR 11.67, 95% CI 2.28 to 59.69, P=0.003) survival rates and progression free survival (RR 0.64, 95% CI 0.34 to 0.94, P&lt;0.0001) in patients with non-small cell lung cancer compared to those treated with chemotherapy alone. DC-CIK therapy appears to be well-tolerated by cancer patients and to improve post-treatment patient health related quality of life.; CONCLUSION: DC-CIK immunotherapy is a safe and effective treatment for patients with malignant tumors. Further clinical trials to provide supportive evidence for the routine use of DC-CIK therapy in clinical practice are warranted.</t>
  </si>
  <si>
    <t>https://dx.doi.org/10.1016/j.intimp.2014.07.019</t>
  </si>
  <si>
    <t>Oral chinese herbal medicine (chm) as an adjuvant treatment during chemotherapy for non-small cell lung cancer: A systematic review</t>
  </si>
  <si>
    <t>Background: Non-small cell lung cancer (NSCLC) remains a major global health problem because of its prevalence and poor prognosis. Treatment options are limited and there is a need to explore alternatives. This systematic review evaluates the role of Chinese herbal medicine (CHM) in association with chemotherapy for NSCLC. Methods: English and Chinese databases were searched for randomised controlled trials comparingCHMwith conventional biomedical treatment or placebo. Papers were reviewed systematically and data were analyzed using standard Cochrane software Revman 5. Results: Fifteen Chinese trials involving 862 participants met the inclusion criteria. All trials were of poor quality with a considerable risk of bias. There was a significant improvement in quality of life (QoL) (increased Karnofsky Performance Status) (RR 1.83, 95% CI 1.41-2.38, p &lt; 0.00001 for both stages III, IV only NSCLC and all stages NSCLC) and less anaemia (RR 0.37, 95% CI 0.15-0.91, p = 0.03 for stages III, IV only NSCLC; p = 0.005 for all stages NSCLC) and neutropenia (RR 0.42, 95% CI 0.22-0.82, p = 0.01 for stages III, IV only NSCLC; p &lt; 0.00001 for all stages NSCLC) when CHM is combined with chemotherapy compared to chemotherapy alone. Therewas no significant difference in short term effectiveness and limited inconclusive data concerning long term survival. Five promising herbs have been identified. Conclusion: It is possible that oral CHM used in conjunction with chemotherapy may improve QoL in NSCLC. This needs to be examined further with more rigorous methodology.</t>
  </si>
  <si>
    <t>European Journal of Integrative Medicine</t>
  </si>
  <si>
    <t>http://dx.doi.org/10.1016/j.eujim.2010.09.016</t>
  </si>
  <si>
    <t>Background: Non-small cell lung cancer (NSCLC) remains a major global health problem because of its prevalence and poor prognosis. Treatment options are limited and there is a need to explore alternatives. This systematic review evaluates the role of Chinese herbal medicine (CHM) in association with chemotherapy for NSCLC. Methods: English and Chinese databases were searched for RCTs comparing CHM with conventional biomedical treatment or placebo. Papers were reviewed systematically and data were analysed using standard Cochrane software Revman 5. Results: Fifteen Chinese trials involving 862 participants met the inclusion criteria. All trials were of poor quality with a considerable risk of bias. There was a significant improvement in quality of life (QoL) (increased Karnofsky Performance Status) (RR 1.83, 95% CI 1.41-2.38, p&lt;0.00001 for both stages III, IV only NSCLC and all stages NSCLC) and less anaemia (RR 0.37, 95% CI 0.15-0.91, p=0.03 for stages III, IV only NSCLC; p=0.005 for all stages NSCLC) and neutropenia (RR 0.42, 95% CI 0.22-0.82, p=0.01 for stages III, IV only NSCLC; p&lt;0.00001 for all stages NSCLC) when CHM is combined with chemotherapy compared to chemotherapy alone. There was no significant difference in short term effectiveness and limited inconclusive data concerning long term survival. Five promising herbs have been identified. Conclusion: It is possible that oral CHM used in conjunction with chemotherapy may improve QoL in NSCLC. This needs to be examined further with more rigorous methodology. © 2009 Elsevier Ireland Ltd.</t>
  </si>
  <si>
    <t>http://dx.doi.org/10.1016/j.lungcan.2009.11.008</t>
  </si>
  <si>
    <t>BACKGROUND: Non-small cell lung cancer (NSCLC) remains a major global health problem because of its prevalence and poor prognosis. Treatment options are limited and there is a need to explore alternatives. This systematic review evaluates the role of Chinese herbal medicine (CHM) in association with chemotherapy for NSCLC.; METHODS: English and Chinese databases were searched for RCTs comparing CHM with conventional biomedical treatment or placebo. Papers were reviewed systematically and data were analysed using standard Cochrane software Revman 5.; RESULTS: Fifteen Chinese trials involving 862 participants met the inclusion criteria. All trials were of poor quality with a considerable risk of bias. There was a significant improvement in quality of life (QoL) (increased Karnofsky Performance Status) (RR 1.83, 95% CI 1.41-2.38, p&lt;0.00001 for both stages III, IV only NSCLC and all stages NSCLC) and less anaemia (RR 0.37, 95% CI 0.15-0.91, p=0.03 for stages III, IV only NSCLC; p=0.005 for all stages NSCLC) and neutropenia (RR 0.42, 95% CI 0.22-0.82, p=0.01 for stages III, IV only NSCLC; p&lt;0.00001 for all stages NSCLC) when CHM is combined with chemotherapy compared to chemotherapy alone. There was no significant difference in short term effectiveness and limited inconclusive data concerning long term survival. Five promising herbs have been identified.; CONCLUSION: It is possible that oral CHM used in conjunction with chemotherapy may improve QoL in NSCLC. This needs to be examined further with more rigorous methodology.</t>
  </si>
  <si>
    <t>https://dx.doi.org/10.1016/j.lungcan.2009.11.008</t>
  </si>
  <si>
    <t>Gefitinib or erlotinib as maintenance therapy in patients with advanced stage non-small cell lung cancer: A systematic review</t>
  </si>
  <si>
    <t>Background: Epidermal growth factor receptor (EGFR) tyrosine kinase inhibitors (TKI), gefitinib and erlotinib have been tested as maintenance therapy in patients with advanced non-small-cell lung cancer (NSCLC). The studies are quite heterogenous regarding study size and populations, and a synopsis of these data could give some more insight in the role of maintenance therapy with TKI. Methods: In September 2012 we performed a search in the pubmed, EMBASE and Cochrane library databases for randomized phase III trials exploring the role of gefitinib or erlotinib in advanced non-small cell lung cancer. Through a rigorous selection process with specific criteria, five trials (n = 2436 patients) were included for analysis. Standard statistical methods for meta-analysis were applied. Results: TKIs (gefitinib and erlotinib) significantly increased progression-free survival (PFS) [hazard ratio (HR) 0.63, 95% confidence interval (CI) 0.50-0.76, I&lt;sup&gt;2&lt;/sup&gt; = 78.1%] and overall survival (HR 0.84, 95% CI 0.76-0.93, I&lt;sup&gt;2&lt;/sup&gt; = 0.0%) compared with placebo or observation. The PFS benefit was consistent in all subgroups including stage, sex, ethnicity, performance status, smoking status, histology, EGFR mutation status, and previous response to chemotherapy. Patients with clinical features such as female, never smoker, adenocarcinoma, Asian ethnicity and EGFR mutation positive had more pronounced PFS benefit. Overall survival benefit was observed in patients with clinical features such as female, non-smoker, smoker, adenocarcinoma, and previous stable to induction chemotherapy. Severe adverse events were not frequent. Main limitations of this analysis are that it is not based on individual patient data, and not all studies provided detailed subgroups analysis. Conclusions: The results show that maintenance therapy with erlotinib or gefitinib produces a significant PFS and OS benefit for unselected patients with advanced NSCLC compared with placebo or observation. Given the less toxicity of TKIs than chemotherapy and simple oral administration, this treatment strategy seems to be of important clinical value. © 2013 Chen et al.</t>
  </si>
  <si>
    <t>PLoS ONE</t>
  </si>
  <si>
    <t>http://dx.doi.org/10.1371/journal.pone.0059314</t>
  </si>
  <si>
    <t>Cheng et al</t>
  </si>
  <si>
    <t>Video-assisted thoracic surgery in lung cancer resection: A meta-analysis and systematic review of controlled trials</t>
  </si>
  <si>
    <t>OBJECTIVES: This meta-analysis sought to determine whether video-assisted thoracic surgery (VATS) improves clinical and resource outcomes compared with thoracotomy (OPEN) in adults undergoing lobectomy for nonsmall cell lung cancer. METHODS: A comprehensive search was undertaken to identify all randomized (RCT) and nonrandomized (non-RCT) controlled trials comparing VATS with OPEN thoracotomy available up to April 2007. The primary outcome was survival. Secondary outcomes included any other reported clinical outcome and resource utilization. Odds ratios (OR), weighted mean differences (WMD), or standardized mean differences (SMD), and their 95% confidence intervals (95% CI) were analyzed as appropriate. RESULTS: Baseline prognosis was more favorable for VATS (more females, smaller tumor size, less advanced stage, histology associated with peripheral location and with more indolent disease) than for OPEN in non-RCTs, but not RCT. Postoperative complications were significantly reduced in the VATS group compared with OPEN surgery when both RCT and non-RCT were considered in aggregate (OR 0.48, 95% CI 0.32-0.70). Although overall blood loss was significantly reduced with VATS compared with OPEN (-80 mL, 95% CI -110 to -50 mL), the incidence of excessive blood loss (generally defined as &gt;500 mL) and incidence of re-exploration for bleeding was not significantly reduced. Pain measured via visual analog scales (10-point VAS) was significantly reduced by &lt;1 point on day 1, by &gt;2 points at 1 week, and by &lt;1 point at week 2 to 4. Similarly, analgesia requirements were significantly reduced in the VATS group. Postoperative vital capacity was significantly improved (WMD 20, 95% CI 15-25), and at 1 year was significantly greater for VATS versus OPEN surgery (WMD 7, 95% CI 2-12). The incidence of patients reporting limited activity at 3 months was reduced (OR 0.04, 95% CI 0.00-0.82), and time to full activity was significantly reduced in the VATS versus OPEN surgery (WMD -1.5, 95% CI -2.1 to -0.9). Overall patient-reported physical function scores did not differ between groups at 3 years follow-up. Hospital length of stay was significantly reduced by 2.6 days despite increased 16 minutes of operating time for VATS versus OPEN. The incidence of cancer recurrence (local or distal) was not significantly different, but chemotherapy delays were significantly reduced for VATS versus OPEN (OR 0.15, 95% CI 0.06-0.38). The need for chemotherapy reduction was also decreased (OR 0.37, 95% CI 0.16-0.87), and the number of patients who did not receive at least 75% of their planned chemotherapy without delays were reduced (OR 0.41, 95% CI 0.18-0.93). The risk of death was not significantly reduced when RCTs were considered alone; however, when non-RCTs (n = 18) were included, the risk of death at 1 to 5 years was significantly reduced (OR 0.72, 95% CI 0.55-0.94; P = 0.02) for VATS versus OPEN. Stage-specific survival to 5 years was not significantly different between groups. CONCLUSIONS: This meta-analysis suggests that there may be some short term, and possibly even long-term, advantages to performing lung resections with VATS techniques rather than through conventional thoracotomy. Overall, VATS for lobectomy may reduce acute and chronic pain, perioperative morbidity, and improve delivery of adjuvant therapies, without a decrease in stage specific long-term survival. However, the results are largely dependent on non-RCTs, and future adequately powered randomized trials with long-term follow-up are encouraged. © 2007 Lippincott Williams &amp; Wilkins, Inc.</t>
  </si>
  <si>
    <t>Innovations: Technology and Techniques in Cardiothoracic and Vascular Surgery</t>
  </si>
  <si>
    <t>http://dx.doi.org/10.1097/IMI.0b013e3181662c6a</t>
  </si>
  <si>
    <t>Cheng and Chen</t>
  </si>
  <si>
    <t>Pharmacoeconomic systematic evaluation of bevacizumab treatment for advanced non-small cell lung cancer in china</t>
  </si>
  <si>
    <t>Objectives: The study aims to systematically review the effectiveness, safety and cost-effectiveness of bevacizumab treatment for advanced non-small cell lung cancer in China. Methods: A systematic review method was performed. Both national and international clinical, quality of life and cost-effectiveness studies were collected mainly from database of Cochrane, Pubmed, EMBASE, CNKI, etc., since 2010. Results: With inclusion and exclusion criteria, there were seven meta-analysis studies on clinical efficacy and safety, two studies on quality of life, three pharmacoeconomic systematic review and four cost-effectiveness studies finally recruited for the analysis. Clinical results demonstrated that chemotherapy-based bevacizumab-regimen was effective, well tolerated and no deterioration in quality of life. Compared with chemotherapy-alone, bevacizumab-regimen substantially improved overall-survival (HR 0.91; 95%CI 0.83-1.00; p= 0.039), progression-free-survival (HR 0.69; 95%CI 0.61-0.79; p&lt; 0.001), objective-response-rate (RR 1.80; 95%CI 1.52-2.13; p&lt; 0.001) and disease-control- rate (RR 1.34; 95%CI 1.21-1.48; p&lt; 0.001). The pharmacoeconomic studies showed that from the perspective of Italy, Korean, Taiwan and Poland payers, ICERs of bevacizumab- regimen versus chemotherapy ranged from USD23,822/LY to USD 54,317/ LY. The ICERs were below the local acceptable threshold, and bevacizumab-regimen was considered as a cost-effective treatment option. While the ICERs of bevacizumabregimen versus chemotherapy were higher in USA, ranging between USD 308,982/LY and USD337,179/LY, far beyond USD50,000/QALY threshold. Heterogeneous in terms of dosage, drug-price, cost category existed in published studies. Conclusions: Chemotherapy-based bevacizumab-regimen can be considered as a new standard option for advanced non-small lung cancer patients. However, more evidences on cost-effectiveness of bevacizumab are still needed to support local public decision making on health insurance benefits update in China. Additionally, in the era of personalized healthcare, it is suggested to explore new methods and dimensions to evaluate the economic value of oncology drugs for complementary.</t>
  </si>
  <si>
    <t>http://dx.doi.org/10.1016/j.jval.2017.08.271</t>
  </si>
  <si>
    <t>Cheong et al</t>
  </si>
  <si>
    <t>Combination therapy versus single agent chemotherapy in non-small cell lung cancer</t>
  </si>
  <si>
    <t>There is proven evidence of improved symptom control with platinum-based chemotherapy in the palliation of non-small cell lung cancer, and small but definite improvements in progression-free and overall survival when compared with best supportive care. The newer chemotherapy agents vinorelbine, gemcitabine, docetaxel and paclitaxel all have single agent activity, and in combination with cisplatin these provide superior quality of life and/or survival compared with the single agents, albeit with some increase in haematological toxicity. Doublet chemotherapy consisting of a new agent combined with platinum, cisplatin by preference where tolerated, has become the standard of care for advanced disease. The use of a functional assessment of fitness, rather than chronological age alone, is appropriate in the treatment of elderly patients. Although in this group there is evidence that doublets are superior to single agents, treatment should be undertaken with caution. In the second line setting where patients are unlikely to tolerate combination therapy, single agents have proven superiority over best supportive care. Patients with poor performance status (PS2) without comorbidity may tolerate combination therapy, but currently available evidence is insufficient to allow a definitive recommendation for combination or single-agent chemotherapy. © 2005 Ashley Publications Ltd.</t>
  </si>
  <si>
    <t>http://dx.doi.org/10.1517/14656566.6.10.1693</t>
  </si>
  <si>
    <t>Adjuvant chemotherapy in non-small cell lung cancer</t>
  </si>
  <si>
    <t>Adjuvant chemotherapy is considered a standard of care for many malignancies, the most well known being breast and colon cancer. Unfortunately, less than a third of patients with non-small cell lung cancer (NSCLC) present with resectable disease and despite resection outcomes are often poor with a median 5-year survival of 40-50%. Modern chemotherapy for NSCLC provides both a survival advantage and an improvement in quality of life in the palliative setting. Several large studies using modern platinum-based regimens have been presented since the 1995 meta-analysis. This demonstrated a nonsignificant benefit for older platinum-based regiments. These studies have consistently shown a survival benefit across all stages of resection with acceptable toxicity. The absolute magnitude of benefit is consistent with that achieved in other malignancies where adjuvant chemotherapy is offered as a standard of care. © 2007 The Authors Journal compilation 2007 Blackwell Publishing Ltd.</t>
  </si>
  <si>
    <t>International Journal of Clinical Practice</t>
  </si>
  <si>
    <t>http://dx.doi.org/10.1111/j.1742-1241.2006.00879.x</t>
  </si>
  <si>
    <t>Chevalier</t>
  </si>
  <si>
    <t>The current optimal paradigm for palliative systemic therapy in advanced nsclc</t>
  </si>
  <si>
    <t>Non-Small Cell lung Cancer mostly includes squamous cell carcinoma, ade-nocarcinoma and large cell carcinoma. These three subtypes represent 85% of lung tumors, the leading cause of death from cancer in the world. Median age at diagnosis is 69 years in the Western countries. More than two third of patients present with locally advanced or metastatic disease and around 50% of those with an initially limited disease will eventually fail distantly. So the vast majority of NSCLC patients will be potential candidates for a palliative, systemic treatment during the course of their disease. The individual data-based meta-analysis published in 1995 established the superiority of chemotherapy over supportive care in patients with advanced NSCLC. These results have been recently updated and confirmed in 2714 patients from 16 trials with an overall survival benefit of 9% at 1 year. Chemotherapy also improves quality of life and controls symptoms in patients with good performance status. It is classically recommended to use platin compouds in combination with third generation agents including vinorelbine, gemcitabine, taxanes or pemetrexed (in non-squamous NSCLC). Integrating palliative care at an early stage of the treatment also prolongs survival and improves quality of life. The addition of antiangiogenic monoclonal antibodies (bevacizumab) or antiEGFR monoclonal antibodies (cetuximab) to standard platin based chemotherapy may prolong survival in some cases but the selection of patients remains unclear and we have presently no predictive test to guide our therapeutic decision. Second line chemotherapy with docetaxel or pemetrexed has also been showed active even if the benefit on overall survival remains modest. The use of biological markers such as ERCC1, RRM1, beta-tubulin or thymidilate synthase has not yet proven efficacy on the choice of cytotoxic agents. The addition of targeted TKIs to standard chemotherapy is disappointing and has never showed superiority tover chemotherapy alone in the general population. In the recent years, several targets have been identified, particularly among the growing population of adenocarcinoma. Several targeted agents have been developed in second line (as single agents or in combination with other specific drugs); In a large chemonaive population, it has been demonstrated that, in patients with mutations of Exons 19-21, the use of first line EGFR TKIs offered a better outcome compared to a classical cytotoxic chemotherapy. More recently, it has been reported that inhibition of c-Met and ALK might also have an impact on survival of some selected patients with adenocarcinoma. In conclusion, platin-based chemotherapy remains the standard treatment for patients with advanced NSCLC. The addition of antiangiogenic monoclonal antibodies prolongs survival in some cases. Substituting targeted agents for cytotoxic chemotherapy may be appropriate in selected patients; it constitutes the major challenge of the coming decade.</t>
  </si>
  <si>
    <t>International Journal of Cancer</t>
  </si>
  <si>
    <t>http://dx.doi.org/10.1002/ijc.25875</t>
  </si>
  <si>
    <t>Chien and Shih</t>
  </si>
  <si>
    <t>Economic evaluation of bevacizumab in the treatment of non-small cell lung cancer (nsclc)</t>
  </si>
  <si>
    <t>BACKGROUND: Delivering affordable cancer care is becoming increasingly important. Bevacizumab (BEV) is a costly molecular targeted agent effective for a variety of cancer including lung cancer. The objective of this review is to assess published economic evaluation of BEV in the treatment of non-small cell lung cancer (NSCLC).; METHODS: A literature search in PubMed, Cochrane, and the Health Technology Assessment reports for English-language publications before February 2012 was performed. Studies were independently screened by two reviewers, and eight publications were included in the review. The results of these eight articles were tabulated and all cost estimates were reported in 2011 US dollars.; RESULTS: Among the eight articles, three were cost studies and five were cost-effectiveness/utility analysis. For first-line treatment, BEV-containing regimen was reported to be the most costly regimen in one study but cost saving when compared with pemetrexed/cisplatin in another study. When compared with other regimens, BEV-containing regimen was reported to be cost effective in two cost-effectiveness studies (incremental cost-effectiveness ratio [ICER] in the range of US$30,318-US$54,317 per life year) but not cost effective in the other three studies (ICER over US$300,000 per life year).; CONCLUSION: In this review of economic evaluation of BEV in the treatment of NSCLC, it was found that the literature was not conclusive on the economic benefit of BEV. The role of BEV in other treatment settings for NSCLC was unknown. Further studies, such as clinical trials with adequate power to compare the efficacy between low dose and high dose BEV, potential impact of predictive biomarkers for BEV, and comprehensive economic evaluation will strengthen the current state of knowledge on the economic value of BEV in NSCLC.</t>
  </si>
  <si>
    <t>Clinicoeconomics &amp; Outcomes Research</t>
  </si>
  <si>
    <t>https://dx.doi.org/10.2147/CEOR.S27770</t>
  </si>
  <si>
    <t>Background: Delivering affordable cancer care is becoming increasingly important. Bevacizumab (BEV) is a costly molecular targeted agent effective for a variety of cancer including lung cancer. The objective of this review is to assess published economic evaluation of BEV in the treatment of non-small cell lung cancer (NSCLC). Methods: A literature search in PubMed, Cochrane, and the Health Technology Assessment reports for English-language publications before February 2012 was performed. Studies were independently screened by two reviewers, and eight publications were included in the review. The results of these eight articles were tabulated and all cost estimates were reported in 2011 US dollars. Results: Among the eight articles, three were cost studies and five were cost-effectiveness/utility analysis. For first-line treatment, BEV-containing regimen was reported to be the most costly regimen in one study but cost saving when compared with pemetrexed/cisplatin in another study. When compared with other regimens, BEV-containing regimen was reported to be cost effective in two cost-effectiveness studies (incremental cost-effectiveness ratio [ICER] in the range of US$30,318-US$54,317 per life year) but not cost effective in the other three studies (ICER over US$300,000 per life year). Conclusion: In this review of economic evaluation of BEV in the treatment of NSCLC, it was found that the literature was not conclusive on the economic benefit of BEV. The role of BEV in other treatment settings for NSCLC was unknown. Further studies, such as clinical trials with adequate power to compare the efficacy between low dose and high dose BEV, potential impact of predictive biomarkers for BEV, and comprehensive economic evaluation will strengthen the current state of knowledge on the economic value of BEV in NSCLC. © 2012 Chien and Shih, publisher and licensee Dove Medical Press Ltd.</t>
  </si>
  <si>
    <t>ClinicoEconomics and Outcomes Research</t>
  </si>
  <si>
    <t>http://dx.doi.org/10.2147/CEOR.S27770</t>
  </si>
  <si>
    <t>Chouaid et al</t>
  </si>
  <si>
    <t>Economic evaluation of first-line and maintenance treatments for advanced non-small cell lung cancer: A systematic review</t>
  </si>
  <si>
    <t>During these last years, there have been an increased number of new drugs for non-small cell lung cancer (NSCLC), with a growing financial effect on patients and society. The purpose of this article was to review the economics of first-line and maintenance NSCLC treatments. We reviewed economic analyses of NSCLC therapies published between 2004 and 2014. In first-line settings, in unselected patients with advanced NSCLC, the cisplatin gemcitabine doublet appears to be cost-saving compared with other platinum doublets. In patients with nonsquamous NSCLC, the incremental cost-effectiveness ratios (ICERs) per life-year gained (LYG) were $83,537, $178,613, and more than $300,000 for cisplatin-pemetrexed compared with, respectively, cisplatin-gemcitabine, cisplatin-carboplatin-paclitaxel, and carboplatin-paclitaxel-bevacizumab. For all primary chemotherapy agents, use of carboplatin is associated with slightly higher costs than cisplatin. In all the analysis, bevacizumab had an ICER greater than $150,000 per quality-adjusted life-year (QALY). In epidermal growth factor receptor mutated advanced NSCLC, compared with carboplatin-paclitaxel doublet, targeted therapy based on testing available tissue yielded an ICER of $110,644 per QALY, and the rebiopsy strategy yielded an ICER of $122,219 per QALY. Compared with the triplet carboplatin-paclitaxel-bevacizumab, testing and rebiopsy strategies had ICERs of $25,547 and $44,036 per QALY, respectively. In an indirect comparison, ICERs per LYG and QALY of erlotinib versus gefitinib were $39,431 and $62,419, respectively. In anaplastic lymphoma kinase-positive nonsquamous advanced NSCLC, the ICER of first-line crizotinib compared with that of chemotherapy was $255,970 per QALY. For maintenance therapy, gefitinib had an ICER of $19,214 per QALY, erlotinib had an ICER of $127,343 per LYG, and pemetrexed had an ICER varying between $183,589 and $205,597 per LYG. Most recent NSCLC strategies are based on apparently no cost-effective strategies if we consider an ICER below $50,000 per QALY an acceptable threshold. We need, probably on a countrywide level, to have a debate involving public health organizations and pharmaceutical companies, as well as clinicians and patients, to challenge the rising costs of managing lung cancer. Copyright © 2015 Chouaid et al.</t>
  </si>
  <si>
    <t>http://dx.doi.org/10.2147/CEOR.S43328</t>
  </si>
  <si>
    <t>During these last years, there have been an increased number of new drugs for non-small cell lung cancer (NSCLC), with a growing financial effect on patients and society. The purpose of this article was to review the economics of first-line and maintenance NSCLC treatments. We reviewed economic analyses of NSCLC therapies published between 2004 and 2014. In first-line settings, in unselected patients with advanced NSCLC, the cisplatin gemcitabine doublet appears to be cost-saving compared with other platinum doublets. In patients with nonsquamous NSCLC, the incremental cost-effectiveness ratios (ICERs) per life-year gained (LYG) were $83,537, $178,613, and more than $300,000 for cisplatin-pemetrexed compared with, respectively, cisplatin-gemcitabine, cisplatin-carboplatin-paclitaxel, and carboplatin-paclitaxel-bevacizumab. For all primary chemotherapy agents, use of carboplatin is associated with slightly higher costs than cisplatin. In all the analysis, bevacizumab had an ICER greater than $150,000 per quality-adjusted life-year (QALY). In epidermal growth factor receptor mutated advanced NSCLC, compared with carboplatin-paclitaxel doublet, targeted therapy based on testing available tissue yielded an ICER of $110,644 per QALY, and the rebiopsy strategy yielded an ICER of $122,219 per QALY. Compared with the triplet carboplatin-paclitaxel-bevacizumab, testing and rebiopsy strategies had ICERs of $25,547 and $44,036 per QALY, respectively. In an indirect comparison, ICERs per LYG and QALY of erlotinib versus gefitinib were $39,431 and $62,419, respectively. In anaplastic lymphoma kinase-positive nonsquamous advanced NSCLC, the ICER of first-line crizotinib compared with that of chemotherapy was $255,970 per QALY. For maintenance therapy, gefitinib had an ICER of $19,214 per QALY, erlotinib had an ICER of $127,343 per LYG, and pemetrexed had an ICER varying between $183,589 and $205,597 per LYG. Most recent NSCLC strategies are based on apparently no cost-effective strategies if we consider an ICER below $50,000 per QALY an acceptable threshold. We need, probably on a countrywide level, to have a debate involving public health organizations and pharmaceutical companies, as well as clinicians and patients, to challenge the rising costs of managing lung cancer.</t>
  </si>
  <si>
    <t>https://dx.doi.org/10.2147/CEOR.S43328</t>
  </si>
  <si>
    <t>Chu et al</t>
  </si>
  <si>
    <t>Taxanes as first-line therapy for advanced non-small cell lung cancer: A systematic review and practice guideline</t>
  </si>
  <si>
    <t>This evidence-based practice guideline on the use of paclitaxel (Taxol) or docetaxel (Taxotere) as first-line treatment for patients with advanced non-small cell lung cancer who are candidates for palliative first-line chemotherapy is based on a systematic search and review of literature published in full or in abstract form between 1985 and April 2005. Forty-five randomized trials, including 11 abstracts, were reviewed and clinicians in the province of Ontario, Canada, provided feedback on a draft version of the guideline. Two phase III trials detected a statistically significant survival advantage for a taxane (paclitaxel or docetaxel) with best supportive care versus best supportive care alone. Among the nine fully published phase III trials comparing platinum-based chemotherapies, taxane-platinum combinations achieved higher response rates compared with older chemotherapy combinations, although significantly longer survival was observed only for docetaxel-cisplatin compared with vindesine-cisplatin. Response rates and survival were generally not significantly different for taxane-platinum combinations compared with other current chemotherapy combinations, although the toxicity profile of the regimens varied. However, in one large trial, improved tumor response and modest survival and quality of life benefits were associated with docetaxel-cisplatin compared with vinorelbine-cisplatin. No statistically significant survival differences were detected in the three fully published phase III trials comparing a taxane-gemcitabine combination with a taxane-platinum regimen. Recommendations: (i) paclitaxel or docetaxel combined with cisplatin is recommended as one of a number of chemotherapy options for the first-line treatment of advanced non-small cell lung cancer in patients with a good performance status; (ii) carboplatin may be combined with a taxane if a patient is unable or unwilling to take cisplatin; (iii) a taxane-gemcitabine combination may be considered for patients with a contraindication to cisplatin and carboplatin; (iv) no firm recommendation can be made on the optimal dose and schedule of taxane-based chemotherapy; however, commonly used regimens include cisplatin 75 mg/m&lt;sup&gt;2&lt;/sup&gt; combined with either docetaxel 75 mg/m&lt;sup&gt;2&lt;/sup&gt; or paclitaxel 135 mg/m&lt;sup&gt;2&lt;/sup&gt; (24-h infusion) and carboplatin AUC 6 combined with paclitaxel 225 mg/m&lt;sup&gt;2&lt;/sup&gt; (3-h infusion); (v) a single-agent taxane may be used if combination chemotherapy is considered inappropriate. © 2005 Cancer Care Ontario. Published by Elsevier Ireland Ltd. All rights reserved.</t>
  </si>
  <si>
    <t>http://dx.doi.org/10.1016/j.lungcan.2005.06.010</t>
  </si>
  <si>
    <t>Chung and Christianson</t>
  </si>
  <si>
    <t>Predictive and prognostic biomarkers with therapeutic targets in breast, colorectal, and non-small cell lung cancers: A systemic review of current development, evidence, and recommendation</t>
  </si>
  <si>
    <t>Appropriate evidence-based roles of prognostic and predictive biomarkers of known therapeutic targets in breast, colorectal, and non-small cell lung cancers in adults are reviewed, with summary of evidence for use and recommendation. Current development in biomarker studies is also discussed. Computerized literature searches of PubMed (National Library of Medicine), the Cochrane Collaboration Library, and commonly accepted US and international guidelines (American Society of Clinical Oncology, European Society for Medical Oncology, and National Comprehensive Cancer Network) were performed from 2001 to 2012. Literature published before 2001 was noted for historical interest but not evaluated. Literature review was focused on available systematic reviews and meta-analyses of published predictive (associated with treatment response and/or efficacy) and prognostic (associated with disease outcome) biomarkers of known therapeutic targets in colorectal, breast, and non-small cell lung cancers. In general, significant health outcomes (e.g. predicted response to therapy, overall survival, disease-free survival, quality of life, lesser toxicity, and cost-effectiveness) were used for making recommendations. Four breast cancer biomarkers were evaluated, two of which (2D6 genotyping, Oncotype Dx) were considered emerging with insufficient evidence. Seven colorectal cancer biomarkers were evaluated, five of which (EGFR gene expression, K-ras G13D gene mutation, B-raf V600E gene mutation, dihydropyrimidine dehydrogenase deficiency, and UGT1A1 genotyping) were considered emerging. Seven non-small cell lung cancer biomarkers were evaluated, five of which were emerging (EGFR gene expression, ERCC gene expression, RRM1 gene expression, K-ras gene mutation, and TS gene expression). Of all 18 biomarkers evaluated, the following showed evidence of clinical utility and were recommended for routine use in practice: ER/PR and HER2 for breast cancer; K-ras gene mutation (except G13D gene mutation) for colorectal cancer; mismatch repair deficiency or microsatellite instability for colorectal cancer; and EGFR and EML4-ALK gene mutations for non-small cell lung. Not all recommendations for these biomarkers were uniformly supported by all guidelines. © The Author(s) 2013 Reprints and permissions: sagepub.co.uk/journalsPermissions.nav.</t>
  </si>
  <si>
    <t>Journal of Oncology Pharmacy Practice</t>
  </si>
  <si>
    <t>http://dx.doi.org/10.1177/1078155212474047</t>
  </si>
  <si>
    <t>Claassens et al</t>
  </si>
  <si>
    <t>Health-related quality of life in non-small-cell lung cancer: An update of a systematic review on methodologic issues in randomized controlled trials</t>
  </si>
  <si>
    <t>Purpose This study is an update of a systematic review of health-related quality-of-life (HRQOL) methodology reporting in non-small-cell lung cancer (NSCLC) randomized controlled trials (RCTs). The objective was to evaluate HRQOL methodology reporting over the last decade and its benefit for clinical decision making. Methods A MEDLINE systematic literature review was performed. Eligible RCTs implemented patientreported HRQOL assessments and regular oncology treatments for newly diagnosed adult patients with NSCLC. Included studies were published in English from August 2002 to July 2010. Two independent reviewers evaluated all included RCTs. Results Fifty-three RCTs were assessed. Of the 53 RCTs, 81% reported that there was no significant difference in overall survival (OS). However, 50% of RCTs that were unable to find OS differences reported a significant difference in HRQOL scores. The quality of HRQOL reporting has improved; both reporting of clinically significant differences and statistical testing of HRQOL have improved. A European Organisation for Research and Treatment of Cancer HRQOL questionnaire was used in 57% of the studies. However, reporting of HRQOL hypotheses and rationales for choosing HRQOL instruments were significantly less than before 2002 (P &lt; .05). Conclusion The number of NSCLC RCTs incorporating HRQOL assessments has considerably increased. HRQOL continues to demonstrate its importance in RCTs, especially in those studies in which no OS difference is found. Despite the improved quality of HRQOL methodology reporting, certain aspects remain underrepresented. Our findings suggest need for an international standardization of HRQOL reporting similar to the CONSORT guidelines for clinical findings. © 2011 by American Society of Clinical Oncology.</t>
  </si>
  <si>
    <t>http://dx.doi.org/10.1200/JCO.2010.32.3683</t>
  </si>
  <si>
    <t>PURPOSE: This study is an update of a systematic review of health-related quality-of-life (HRQOL) methodology reporting in non-small-cell lung cancer (NSCLC) randomized controlled trials (RCTs). The objective was to evaluate HRQOL methodology reporting over the last decade and its benefit for clinical decision making.; METHODS: A MEDLINE systematic literature review was performed. Eligible RCTs implemented patient-reported HRQOL assessments and regular oncology treatments for newly diagnosed adult patients with NSCLC. Included studies were published in English from August 2002 to July 2010. Two independent reviewers evaluated all included RCTs.; RESULTS: Fifty-three RCTs were assessed. Of the 53 RCTs, 81% reported that there was no significant difference in overall survival (OS). However, 50% of RCTs that were unable to find OS differences reported a significant difference in HRQOL scores. The quality of HRQOL reporting has improved; both reporting of clinically significant differences and statistical testing of HRQOL have improved. A European Organisation for Research and Treatment of Cancer HRQOL questionnaire was used in 57% of the studies. However, reporting of HRQOL hypotheses and rationales for choosing HRQOL instruments were significantly less than before 2002 (P &lt; .05).; CONCLUSION: The number of NSCLC RCTs incorporating HRQOL assessments has considerably increased. HRQOL continues to demonstrate its importance in RCTs, especially in those studies in which no OS difference is found. Despite the improved quality of HRQOL methodology reporting, certain aspects remain underrepresented. Our findings suggest need for an international standardization of HRQOL reporting similar to the CONSORT guidelines for clinical findings.</t>
  </si>
  <si>
    <t>Evaluation Studies; Research Support, N.I.H., Extramural; Research Support, Non-U.S. Gov't; Review</t>
  </si>
  <si>
    <t>https://dx.doi.org/10.1200/JCO.2010.32.3683</t>
  </si>
  <si>
    <t>Health-related quality of life (hrqol) in non-small cell lung cancer (nsclc): An update of a systematic review on methodological issues in randomized controlled trials (rcts)</t>
  </si>
  <si>
    <t>Background: NSCLC is a prevalent cancer site and RCTs frequently assess patient HRQOL, given the modest survival gains. This study is an update of a systematic review (JCO, 2003) on the HRQOL methodology in NSCLC RCTs. The objective was gaining insight into the evolution of HRQOL methodology over the last decades to help understand if the quality of reporting-and its benefit for clinical-decision making-has improved. Methods: A systematic literature review was undertaken through Medline. RCTs including newly diagnosed NSCLC patients with age &gt;= 18, who underwent chemotherapy and/or radiotherapy; comprising patient-reported HRQOL endpoints; and published in English from 2002 to end 2008 were eligible. Two independent reviewers evaluated demographics, trial design, HRQOL measurements and statistical analysis. Results: Forty-five RCTs including 16,382 patients were selected, versus 29 trials between 1980 and 2002. Overall, the quality of HRQOL methodology reported was adequate, although no improvement over time was noticed. Comparisons to the former review led to similar results (p &gt; .05): Of the 45 RCTs, HRQOL end points were primary objectives in 20%. Significant HRQOL between-treatment differences were found in 60% of the RCTs. Adequacy of result presentation was found for a majority (71%). Few studies paid attention to clinically meaningful differences (36%). The EORTC and FACIT tools and the LCSS were most commonly applied in 56%, 18% and 13% respectively. There was sufficient detailing on domains, time points and patient compliance (&gt; 70%), but little on instrument administration methods (18%). However, HRQOL hypothesis (9%); instrument rationale (11%); verification of the cultural validity (29%); and impact of missing data (31%) were addressed to a significantly less extent than before 2002 (p &lt; .05). Conclusions: The number of RCTs incorporating HRQOL assessments in the NSCLC population has increased considerably. Despite the acceptable quality of the HRQOL methodology reporting, certain aspects remain poorly addressed. Our findings suggest the need for international standardization of HRQOL reporting, similar to the CONSORT guidelines for clinical findings.</t>
  </si>
  <si>
    <t>Clarke and Boyer</t>
  </si>
  <si>
    <t>Non-surgical therapy for patients with advanced non-small cell lung cancer</t>
  </si>
  <si>
    <t>Non-small cell lung cancer is the major cancer problem in the Western World. Treatment and prognosis are highly stage dependent, although overall only 5-10% of patients will be alive 5 years after diagnosis. Patients with early stage disease are treated with surgery alone. However, for patients with locally advanced disease there is increasing evidence that combined modality approaches, incorporating chemotherapy, radiotherapy and/or surgery result in modest improvements in survival. For patients with metastatic non- small cell lung cancer there is evidence from metaanalyses and randomised studies that chemotherapy results in improvements in both duration and quality of life. Despite these advances, there is substantial room for further improvement and therefore, wherever possible, patients should be enrolled in well designed clinical studies.</t>
  </si>
  <si>
    <t>Clegg et al</t>
  </si>
  <si>
    <t>Clinical and cost effectiveness of paclitaxel, docetaxel, gemcitabine, and vinorelbine in non-small cell lung cancer: A systematic review</t>
  </si>
  <si>
    <t>Background: Lung cancer remains a devastating disease with few effective treatment options. Recent developments in chemotherapy have led to cautious optimism. This paper reviews the evidence on the clinical and cost effectiveness of four of the new generation drugs for patients with lung cancer. Methods: A systematic review of randomised controlled trials (RCTs) identified from 11 electronic databases (including Medline, Cochrane library and Embase), reference lists and contact with experts and industry was performed to assess clinical effectiveness of paclitaxel, docetaxel, gemcitabine and vinorelbine. Clinical effectiveness was assessed using the outcomes of patient survival, quality of life, and adverse effects. Cost effectiveness was assessed by development of a costing model and presented as incremental cost per life year saved (LYS) compared with best supportive care (BSC). Results: Of the 33 RCTs included, five were judged to be of good quality, 10 of adequate quality, and 18 of poor quality. Gemcitabine, paclitaxel, and vinorelbine as first line treatment and docetaxel as second line treatment appear to be more beneficial for non-small cell lung cancer than BSC and older chemotherapy agents, increasing patient survival by 2-4 months against BSC and some comparator regimes. These gains in survival do not appear to be at the expense of quality of life. Survival gains were delivered at reasonable levels of incremental cost effectiveness for vinorelbine, vinorelbine with cisplatin, gemcitabine, gemcitabine with cisplatin, and paclitaxel with cisplatin regimens compared with BSC. Conclusion: Although the clinical benefits of the new drugs appear relatively small, their benefit to patients with lung cancer appears to be worthwhile and cost effective.</t>
  </si>
  <si>
    <t>Thorax</t>
  </si>
  <si>
    <t>http://dx.doi.org/10.1136/thorax.57.1.20</t>
  </si>
  <si>
    <t>BACKGROUND: Lung cancer remains a devastating disease with few effective treatment options. Recent developments in chemotherapy have led to cautious optimism. This paper reviews the evidence on the clinical and cost effectiveness of four of the new generation drugs for patients with lung cancer.; METHODS: A systematic review of randomised controlled trials (RCTs) identified from 11 electronic databases (including Medline, Cochrane library and Embase), reference lists and contact with experts and industry was performed to assess clinical effectiveness of paclitaxel, docetaxel, gemcitabine and vinorelbine. Clinical effectiveness was assessed using the outcomes of patient survival, quality of life, and adverse effects. Cost effectiveness was assessed by development of a costing model and presented as incremental cost per life year saved (LYS) compared with best supportive care (BSC).; RESULTS: Of the 33 RCTs included, five were judged to be of good quality, 10 of adequate quality, and 18 of poor quality. Gemcitabine, paclitaxel, and vinorelbine as first line treatment and docetaxel as second line treatment appear to be more beneficial for non-small cell lung cancer than BSC and older chemotherapy agents, increasing patient survival by 2-4 months against BSC and some comparator regimes. These gains in survival do not appear to be at the expense of quality of life. Survival gains were delivered at reasonable levels of incremental cost effectiveness for vinorelbine, vinorelbine with cisplatin, gemcitabine, gemcitabine with cisplatin, and paclitaxel with cisplatin regimens compared with BSC.; CONCLUSION: Although the clinical benefits of the new drugs appear relatively small, their benefit to patients with lung cancer appears to be worthwhile and cost effective. [References: 58]</t>
  </si>
  <si>
    <t>A rapid and systematic review of the clinical effectiveness and cost-effectiveness of paclitaxel, docetaxel, gemcitabine and vinorelbine in non-small-cell lung cancer</t>
  </si>
  <si>
    <t>BACKGROUND: The incidence of lung cancer is declining following a drop in smoking rates, but it is still the leading cause of death from cancer in England and Wales, with about 30,000 deaths a year. Survival rates for lung cancer are poor everywhere, but they appear to be better in the rest of the European Community and the USA than in the UK. Only about 5 per cent of people with lung cancer survive for 5 years, and nearly all of these are cured by surgery after fortuitously early diagnosis. At present, only a small proportion of patients (probably about 5 per cent) with non-small-cell lung cancer are being given chemotherapy. Some centres treat a greater proportion.; OBJECTIVES: This review examines the clinical effectiveness and cost-effectiveness of four of the newer drugs - vinorelbine, gemcitabine, paclitaxel and docetaxel - used for treating the most common type of lung cancer (non-small-cell lung cancer). The first three drugs are used for first-line treatment, but at present docetaxel is used only after first-line chemotherapy has failed.; METHODS: This report was based on a systematic literature review and economic modelling, supplemented by cost data. RESULTS - NUMBER AND QUALITY OF STUDIES: A reasonable number of randomised trials were found - three for docetaxel, six for gemcitabine, five for paclitaxel and 13 for vinorelbine. The quality of the trials was variable but good overall. There was a wide range of comparators. Some trials compared chemotherapy with best supportive care (BSC), which involves care that aims to control symptoms, with palliative radiotherapy if needed, but not to prolong life. Others compared the newer drugs against previous drugs or combinations. RESULTS - SUMMARY OF BENEFITS: The gains in duration of survival with the new drugs are modest - a few months - but worthwhile in a condition for which the untreated survival is only about 5 months. There are also gains in quality of life compared with BSC, because on balance the side-effects of some forms of chemotherapy have less effect on quality of life than the effects of uncontrolled spread of cancer. RESULTS - COSTS: The total cost to the NHS of using these new drugs in England and Wales might be about GBP 10 million per annum, but is subject to a number of factors. There would be non-financial constraints on any increase in chemotherapy for the next few years, such as staffing; the number of patients choosing to have the newer forms of chemotherapy is not yet known; and the costs of the drugs may fall, for example, as generic forms appear. RESULTS - COST PER LIFE-YEAR GAINED: The available data did not provide an entirely satisfactory basis for cost-effectiveness calculations. The main problem was the lack of direct comparisons of the new drugs. In order to strengthen the analysis, three different modelling approaches were used: pairwise comparisons using trial data; cost-minimisation analysis, as if all the new regimens were of equal efficacy; and cost-effectiveness analysis pooling the results of several trials with different comparators, giving indirect comparisons of the new drugs by using BSC as the common comparator. A number of different scenarios were explored through extensive sensitivity analysis in each model. Outcomes were expressed in incremental cost per life-year saved or incremental cost, versus BSC. There was insufficient evidence from which to derive cost per quality-adjusted life-year. In first-line treatment, vinorelbine, gemcitabine, and the lower-dose paclitaxel plus cisplatin combinations generally performed well against BSC under a range of different scenarios and especially when given as a maximum of 3 cycles. Incremental cost per life-year gained (LYG) versus BSC varied depending on scenario, but baseline figures based on trial data and protocols were: single-agent vinorelbine, pound 2194 per LYG; vinorelbine plus cisplatin, pound 5206; single-agent gemcitabine, pound 5690; gemcitabine plus cisplatin, pound 10,041; and paclitaxel plus cisplatin, pound 8537. In second-line chemotherapy, docetaxel gave a cost per LYG of pound 17,546, again well within the range usually accepted as cost-effective. However, in routine care, the impact of therapy would be regularly reviewed, and continuation would depend on response, side-effects, patient choice and clinical judgement. Chemotherapy would be stopped in non-responders, making chemotherapy more cost-effective. A 'real-life' scenario in which 60 per cent of patients receive only 1 or 2 cycles of chemotherapy gives much lower costs per LYG, with single-agent gemcitabine, single-agent vinorelbine, and paclitaxel plus platinum appearing to be cost-saving compared with BSC; the incremental cost of gemcitabine plus cisplatin would be pound 2478 per LYG, and of vinorelbine plus cisplatin, pound 2808. At the very least, gains in duration of survival were achieved without diminution of quality of life (at best, they improved quality) and with relatively low incremental cost. Comparisons among the individual drugs should be viewed with caution because they have had to be based on indirect comparisons. RESULTS - LI; CONCLUSIONS: The new drugs for non-small-cell lung cancer extend life by only a few months compared with BSC, but appear to do so without net loss in quality of life and at a cost per LYG that is much lower than for many other NHS activities. Depending on assumptions used, these new drugs range from being cost-effective, as conventionally accepted, to being cost-saving. CONCLUSIONS - IMPLICATIONS OF THE NEWER DRUGS: One of the present constraints on chemotherapy is availability of inpatient beds. The advent of newer and gentler forms of chemotherapy given on an outpatient basis would not only overcome this, but it would allow more patients to be treated. This might apply particularly to older patients. The treatment of more patients would increase workload for oncologists, cancer nurses and pharmacists. The Government has already announced increased expenditure on staff for cancer care. The previously pessimistic attitudes to chemotherapy in non-small-cell lung cancer are changing in the wake of the newer agents, and this shift is likely to increase referral. CONCLUSIONS - NEED FOR FURTHER RESEARCH: Recent advances in chemotherapy are welcome, but their effects remain small for patients with non-small-cell lung cancer. Much more research is needed into better drugs, better combinations, new ways of assessing the likelihood of response and especially direct comparisons between the new regimens. This research would be aided by having a greater proportion of patients involved in trials, but there will be infrastructure implications of increased participation. [References: 90]</t>
  </si>
  <si>
    <t>Collen et al</t>
  </si>
  <si>
    <t>Concurrent chemoradiation in inoperable, locally advanced non-small cell lung cancer-comparison of efficacy and toxicity in the elderly</t>
  </si>
  <si>
    <t>Clinicians are faced with the challenge of treating increasing numbers of elderly patients with locally advanced non-small cell lung cancer (LA-NSCLC) and co-morbid conditions. The benefit of combined chemoradiation in the younger patient using the concurrent modality compared with the sequential administration of both modalities has been established in several randomised trials and recent meta-analyses. Because of the underrepresentation of elderly patients in clinical trials on concurrent chemoradiation (CCRT) in LA-NSCLC, treatment guidelines for this age group are not well established. The objective of this report is to summarise the data on efficacy and toxicity of CCRT in the elderly. © Touch Briefings 2012.</t>
  </si>
  <si>
    <t>European Oncology and Haematology</t>
  </si>
  <si>
    <t>Colt et al</t>
  </si>
  <si>
    <t>Follow-up and surveillance of the patient with lung cancer after curative-intent therapy: Diagnosis and management of lung cancer, 3rd ed: American college of chest physicians evidence-based clinical practice guidelines</t>
  </si>
  <si>
    <t>Background: These guidelines are an update of the evidence-based recommendations for follow-up and surveillance of patients after curative-intent therapy for lung cancer. Particular updates pertain to whether imaging studies, health-related quality-of-life (HRQOL) measures, tumor markers, and bronchoscopy improve outcomes after curative-intent therapy. Methods: Meta-analysis of Observational Studies in Epidemiology guidelines were followed for this systematic review, including published studies on posttreatment outcomes in patients who received curative-intent therapy since the previous American College of Chest Physicians subject review. Four population, intervention, comparison, and outcome questions were formulated to guide the review. The MEDLINE and CINAHL databases were searched from June 1, 2005, to July 8, 2011, to ensure overlap with the search strategies used previously. Results: A total of 3,412 citations from MEDLINE and 431 from CINAHL were identified. Only 303 were relevant. Seventy-six of the 303 articles were deemed eligible on the basis of predefined inclusion criteria after full-text review, but only 34 provided data pertaining directly to the subject of the questions formulated to guide this review. In patients undergoing curative-intent surgical resection of non-small cell lung cancer, chest CT imaging performed at designated time intervals after resection is suggested for detecting recurrence. It is recommended that treating physicians who are able to incorporate the patient's clinical findings into decision-making processes be included in follow-up and surveillance strategies. The use of validated HRQOL instruments at baseline and during follow-up is recommended. Biomarker testing during surveillance outside clinical trials is not suggested. Surveillance bronchoscopy is suggested for patients with early central airway squamous cell carcinoma treated by curative-intent photodynamic therapy and for patients with intraluminal bronchial carcinoid tumor who have undergone curative-intent bronchoscopic treatment with Nd:YAG laser or electrocautery. Conclusions: There is a paucity of well-designed prospective studies specifically targeting follow-up and surveillance modalities aimed at improving survival or QOL after curative-intent therapy. Additional research is warranted to clarify which curative-intent treatment modalities affect HRQOL the most and to identify patients who are at the most risk for recurrence or impaired QOL after treatment. Further evidence is needed to determine how the frequency and duration of surveillance programs that include imaging studies, QOL measurements, tumor markers, or bronchoscopy affect patient morbidity, survival, HRQOL, and health-care costs. Copyright © by the American College of Chest Physicians 2013.</t>
  </si>
  <si>
    <t>Chest</t>
  </si>
  <si>
    <t>http://dx.doi.org/10.1378/chest.12-2365</t>
  </si>
  <si>
    <t>BACKGROUND: These guidelines are an update of the evidence-based recommendations for follow-up and surveillance of patients after curative-intent therapy for lung cancer. Particular updates pertain to whether imaging studies, health-related quality-of-life (HRQOL) measures, tumor markers, and bronchoscopy improve outcomes after curative-intent therapy.; METHODS: Meta-analysis of Observational Studies in Epidemiology guidelines were followed for this systematic review, including published studies on posttreatment outcomes in patients who received curative-intent therapy since the previous American College of Chest Physicians subject review. Four population, intervention, comparison, and outcome questions were formulated to guide the review. The MEDLINE and CINAHL databases were searched from June 1, 2005, to July 8, 2011, to ensure overlap with the search strategies used previously.; RESULTS: A total of 3,412 citations from MEDLINE and 431 from CINAHL were identified. Only 303 were relevant. Seventy-six of the 303 articles were deemed eligible on the basis of predefined inclusion criteria after full-text review, but only 34 provided data pertaining directly to the subject of the questions formulated to guide this review. In patients undergoing curative-intent surgical resection of non-small cell lung cancer, chest CT imaging performed at designated time intervals after resection is suggested for detecting recurrence. It is recommended that treating physicians who are able to incorporate the patient's clinical findings into decision-making processes be included in follow-up and surveillance strategies. The use of validated HRQOL instruments at baseline and during follow-up is recommended. Biomarker testing during surveillance outside clinical trials is not suggested. Surveillance bronchoscopy is suggested for patients with early central airway squamous cell carcinoma treated by curative-intent photodynamic therapy and for patients with intraluminal bronchial carcinoid tumor who have undergone curative-intent bronchoscopic treatment with Nd:YAG laser or electrocautery.; CONCLUSIONS: There is a paucity of well-designed prospective studies specifically targeting follow-up and surveillance modalities aimed at improving survival or QOL after curative-intent therapy. Additional research is warranted to clarify which curative-intent treatment modalities affect HRQOL the most and to identify patients who are at the most risk for recurrence or impaired QOL after treatment. Further evidence is needed to determine how the frequency and duration of surveillance programs that include imaging studies, QOL measurements, tumor markers, or bronchoscopy affect patient morbidity, survival, HRQOL, and health-care costs.</t>
  </si>
  <si>
    <t>Practice Guideline; Research Support, Non-U.S. Gov't</t>
  </si>
  <si>
    <t>https://dx.doi.org/10.1378/chest.12-2365</t>
  </si>
  <si>
    <t>Crandall et al</t>
  </si>
  <si>
    <t>Exercise intervention for patients surgically treated for non-small cell lung cancer (nsclc): A systematic review</t>
  </si>
  <si>
    <t>Background Surgery remains the best curative option for appropriately selected patients with lung cancer. Evidence suggests that improving cardiovascular fitness and functional capacity can accelerate post-surgery recovery and reduce mortality. However, the effect of exercise intervention for patients surgically treated for Non-Small Cell Lung Cancer [NCSLC] has not been fully examined. Purpose This review examines the literature regarding exercise intervention for patients who are surgically treated for NSCLC focussing on three key areas: methodological quality, intervention design (e.g. duration, frequency, type) and outcomes measured. Methods A search of Medline, EMBASE, CINAHL and PsychINFO was undertaken. Randomised Controlled Trials [RCTs] and non-RCTs including exercise training pre or post lung cancer resection were included. Descriptive characteristics were extracted and methodological quality assessed using Downs and Black appraisal checklist. Results Twenty studies (eight RCT's) were included: nine pre-surgical, nine post-surgical and two pre to post-surgical. The quality of evidence is questionable with many limitations (e.g. small samples, inadequate allocation concealment and a lack of clear reporting on timing, adverse events and follow-up). Regarding design of exercise intervention and outcomes measured, there was much variation between studies producing a disparate set of data. An optimal programme is still to be determined; however, suggestions are made relating to type of exercise (i.e. mixing aerobic, resistance and breathing exercises). Preliminary work from this review suggests that exercise intervention compared with usual care both pre and post-surgery is associated with improved cardiopulmonary exercise capacity, increased muscle strength and reduced fatigue, post-operative complications and hospital length of stay. Results concerning pulmonary function, quality of life, and blood gas analysis were variable and inconsistent. Conclusion In order to implement exercise intervention appropriate for patients surgically treated for NCSLC, more high quality randomised controlled trials are required and more work concerning feasibility, acceptability and effectiveness of specific interventions on outcomes is warranted.©2013 Elsevier Ltd. All rights reserved.</t>
  </si>
  <si>
    <t>Surgical Oncology</t>
  </si>
  <si>
    <t>http://dx.doi.org/10.1016/j.suronc.2014.01.001</t>
  </si>
  <si>
    <t>BACKGROUND: Surgery remains the best curative option for appropriately selected patients with lung cancer. Evidence suggests that improving cardiovascular fitness and functional capacity can accelerate post-surgery recovery and reduce mortality. However, the effect of exercise intervention for patients surgically treated for Non-Small Cell Lung Cancer [NCSLC] has not been fully examined.; PURPOSE: This review examines the literature regarding exercise intervention for patients who are surgically treated for NSCLC focussing on three key areas: methodological quality, intervention design (e.g. duration, frequency, type) and outcomes measured.; METHODS: A search of Medline, EMBASE, CINAHL and PsychINFO was undertaken. Randomised Controlled Trials [RCTs] and non-RCTs including exercise training pre or post lung cancer resection were included. Descriptive characteristics were extracted and methodological quality assessed using Downs and Black appraisal checklist.; RESULTS: Twenty studies (eight RCT's) were included: nine pre-surgical, nine post-surgical and two pre to post-surgical. The quality of evidence is questionable with many limitations (e.g. small samples, inadequate allocation concealment and a lack of clear reporting on timing, adverse events and follow-up). Regarding design of exercise intervention and outcomes measured, there was much variation between studies producing a disparate set of data. An optimal programme is still to be determined; however, suggestions are made relating to type of exercise (i.e. mixing aerobic, resistance and breathing exercises). Preliminary work from this review suggests that exercise intervention compared with usual care both pre and post-surgery is associated with improved cardiopulmonary exercise capacity, increased muscle strength and reduced fatigue, post-operative complications and hospital length of stay. Results concerning pulmonary function, quality of life, and blood gas analysis were variable and inconsistent.; CONCLUSION: In order to implement exercise intervention appropriate for patients surgically treated for NCSLC, more high quality randomised controlled trials are required and more work concerning feasibility, acceptability and effectiveness of specific interventions on outcomes is warranted.</t>
  </si>
  <si>
    <t>https://dx.doi.org/10.1016/j.suronc.2014.01.001</t>
  </si>
  <si>
    <t>Crequit et al</t>
  </si>
  <si>
    <t>Comparative efficacy and safety of second-line treatments for advanced non-small cell lung cancer with wild-type or unknown status for epidermal growth factor receptor: A systematic review and network meta-analysis</t>
  </si>
  <si>
    <t>Background: Docetaxel, pemetrexed, erlotinib, and gefitinib are recommended as second-line treatment for advanced non-small cell lung cancer (NSCLC) with wild-type or unknown status for epidermal growth factor receptor (EGFR). However, the number of published randomized clinical trials (RCTs) on this topic is increasing. Our objective was to assess the comparative effectiveness and tolerability of all second-line treatments for advanced NSCLC with wild-type or unknown status for EGFR by a systematic review and network meta-analysis. Methods: MEDLINE, EMBASE, CENTRAL, ClinicalTrials.gov, and the US Food and Drug Administration website, as well as other sources, were searched for available reports up to June 6, 2017. Two reviewers independently selected published and unpublished reports of RCTs comparing any second-line treatments, extracted data and assessed the risk of bias of all included trials. We performed a Bayesian network meta-analysis. The primary outcomes were overall survival (OS) and progression-free survival (PFS). Secondary outcomes included objective response (ObR), the number of serious adverse events, and quality of life. Results: We included 102 RCTs involving 36,058 patients (62% male, median age 61 years, 81% with stage IV cancer, 80% smokers, and 92% with performance status 0-1). We revealed a differential reporting of outcomes between efficacy and safety outcomes. Half of the trials reported safety outcomes and less than 20% quality of life. For OS, nivolumab was more effective than docetaxel (hazard ratio (HR) 0.69, 95% credible interval (CrI) 0.56-0.83), pemetrexed (0.67, 0.52-0.83), erlotinib (0.68, 0.53-0.86), and gefitinib (0.66, 0.53-0.83). Pembrolizumab, atezolizumab, and pemetrexed plus erlotinib were also significantly more effective than docetaxel, pemetrexed, erlotinib, and gefitinib. For PFS, erlotinib plus cabozantinib was more effective than docetaxel (HR 0.39, 95% CrI 0.18-0.84), pemetrexed (0.38, 0.18-0.82), erlotinib (0.37, 0.18-0.78), and gefitinib (0.38, 0.18-0.82). Cabozantinib and pemetrexed plus erlotinib were also significantly more effective than the four recommended treatments. For ObR, no treatment was significantly more effective. The effectiveness of the four recommended treatments was similar and they were ranked among the 25 less-effective treatments. For safety, evidence is insufficient to draw certain conclusions. Conclusions: Nivolumab, pembrolizumab, atezolizumab, and pemetrexed plus erlotinib may be the most effective second-line treatments for NSCLC in terms of OS. The four recommended treatments seem to have relatively poor performance. However, the impact on life expectancy of immunotherapy versus other treatments should be further explored by future analyses, and more trials comparing the novel treatments are needed to reduce uncertainty in these results. Trial registration: Registration number: PROSPERO ( CRD42015017592 ) Copyright © 2017 The Author(s).</t>
  </si>
  <si>
    <t>BMC Medicine</t>
  </si>
  <si>
    <t>http://dx.doi.org/10.1186/s12916-017-0954-x</t>
  </si>
  <si>
    <t>Crizotinib associated with ground-glass opacity predominant pattern interstitial lung disease: A retrospective observational cohort study with a systematic literature review</t>
  </si>
  <si>
    <t>BACKGROUND: Crizotinib, an oral tyrosine kinase inhibitor that targets anaplastic lymphoma kinase, has proven to offer sustained progression-free survival in anaplastic lymphoma kinase-rearranged non-small-cell lung cancers. Occurrence of severe interstitial lung disease (ILD) was one of the crucial adverse events reported in randomized clinical trials and case reports.; METHODS: In September 2011, we observed a crizotinib-associated ILD case. Following this index case, we reviewed the clinical and computed tomographic scan features of all patients treated with crizotinib in our department, between October 2010 and July 2013, comparing patients with and without ILD. A systematic literature review was performed.; RESULTS: During this period, 29 patients were treated with crizotinib, five of whom developed ILD, in addition to the index case. Two types of adverse lung reactions may be observed in patients undergoing crizotinib therapy. The first is a severe, usually fatal, ILD that occurs during the first month of treatment (n = 1). The second is a less severe ILD, occurring later in time (n = 5). It occurs gradually with only few clinical symptoms, but predominant ground-glass opacities on computed tomography, along with an intensive lymphocytic alveolitis in bronchoalveolar lavage fluid. These cases had a longer response with a median progression-free survival duration at 19.9 months (17.9-23.5) compared with 6.2 months (1.2-13.6) for controls (p = 0.04).; CONCLUSION: Forty-nine cases of crizotinib-associated ILD have been identified by the systematic review of the literature, including our six cases. Two types of adverse lung reactions may be observed with different presentation, prognosis, and treatment. Their potential mechanisms should be clarified. Nine patients with the less severe form of ILD were safely retreated.</t>
  </si>
  <si>
    <t>Case Reports; Observational Study</t>
  </si>
  <si>
    <t>https://dx.doi.org/10.1097/JTO.0000000000000577</t>
  </si>
  <si>
    <t>Epidermal growth factor receptor (egfr) tyrosine kinase inhibitors versus single agent chemotherapy as second-line treatment for non-small-cell lung cancer wild-type or unknown status for egfr</t>
  </si>
  <si>
    <t>This is a protocol for a Cochrane Review (Intervention). The objectives are as follows: The aim of this systematic review is to evaluate the effectiveness and safety of EGFR-TKIs versus single-agent chemotherapy as second-line treatments in patients with advanced NSCLC and wild-type or unknown status for EGFR. Copyright © 2018 The Cochrane Collaboration. Published by John Wiley &amp; Sons, Ltd.</t>
  </si>
  <si>
    <t>http://dx.doi.org/10.1002/14651858.CD012901</t>
  </si>
  <si>
    <t>Cruz and Tan</t>
  </si>
  <si>
    <t>Epidermal growth factor receptor inhibitors as second-line treatment in advanced non-small cell lung cancer: A meta-analysis</t>
  </si>
  <si>
    <t>Background: Overall survival in lung cancer remains poor despite availability of chemotherapy, which is limited by its toxicity and drug resistance. Advancement in research resulted to the development of targeted therapies, specifically epidermal growth factor receptor (EGFR) inhibitors. Results of clinical studies on survival benefits of EGFR inhibitors were conflicting although beneficial improvements in the quality of life and adverse effects were consistently demonstrated. The aim of our study is to determine the overall survival benefit of EGFR inhibitors alone or in combination with chemotherapy in second-line treatment of advanced non-small cell lung cancer (NSCLC). Methods: We did a meta-analysis of all randomized controlled trials involving patients with advanced NSCLC who failed at least one prior chemotherapy and were given EGFR inhibitor alone or in combination with chemotherapy compared to placebo or chemotherapy, with overall survival as an outcome. Pre-planned subgroup analysis was done on studies comparing EGFR to placebo and chemotherapy.Results: Five of the six trials included were analyzed for overall survival involving 4482 patients. Treatment with EGFR tyrosine kinase inhibitor (TKI) showed a trend towards significant survival benefit (RR=0.96, 95% CI 0.93-1.00, p=0.04) compared to placebo or chemotherapy. Preplanned subgroup analysis demonstrated significant survival benefit with EGFR-TKI versus placebo (RR=0.92, 95% CI 0.86-0.97, p=0.003) but comparable efficacy with chemotherapy (RR=1, 95% CI 0.96-1.06, p=0.84).Conclusions: Second-line treatment with EGFR-TKI demonstrated significant survival benefit versus placebo and comparable survival effect to chemotherapy. Further research should be done to identify patients' characteristics associated with good treatment response.</t>
  </si>
  <si>
    <t>Cullen</t>
  </si>
  <si>
    <t>Lung cancer * 4: Chemotherapy for non-small cell lung cancer: The end of the beginning</t>
  </si>
  <si>
    <t>The development of chemotherapy for NSCLC over the last 20 years is reviewed, particularly with regard to its palliative effects. New "fourth generation" agents designed to inhibit specific biological pathways thought to be crucial to tumour growth give cause for optimism in the future treatment of NSCLC.</t>
  </si>
  <si>
    <t>http://dx.doi.org/10.1136/thorax.58.4.352</t>
  </si>
  <si>
    <t>Lung cancer. 4: Chemotherapy for non-small cell lung cancer: The end of the beginning</t>
  </si>
  <si>
    <t>The development of chemotherapy for NSCLC over the last 20 years is reviewed, particularly with regard to its palliative effects. New "fourth generation" agents designed to inhibit specific biological pathways thought to be crucial to tumour growth give cause for optimism in the future treatment of NSCLC. [References: 80]</t>
  </si>
  <si>
    <t>Trials of radical radiotherapy versus chemotherapy plus radical radiotherapy in non-small cell lung cancer</t>
  </si>
  <si>
    <t>Currently available treatments for patients with inoperable non-small cell lung cancer have had little impact on long-term survival. Cisplatin- containing chemotherapy regimens have achieved the best response rates (ie, 30% to 50%) in this disease, but trials using these have, for the most part, been too small to detect significant improvements in survival. Two randomized trials have shown a significant impact on survival, including the largest trial published to date (353 cases). Other trials have shown a trend in favor of the combined-modality arm. The only two trials with a trend in favor of radiotherapy alone were those with the smallest number of randomized cases (48 and 65 patients). A meta-analysis of trials of cisplatin-containing chemotherapy plus radiotherapy versus radiotherapy alone is thus likely to show a small survival advantage for the combined-modality approach when published in early 1994. In addition, a multicenter trial of mitomycin/ifosfamide/cisplatin (MIC) plus radiotherapy versus radiotherapy alone being performed in the United Kingdom is expected to accrue 500 patients. Preliminary results obtained in 150 patients randomized to receive the combined modality show an objective response rate to chemotherapy of 51%, which supports the findings of the phase 2 study using this regimen. Moreover, both responders and nonresponders to MIC experienced symptomatic improvement (a parameter largely ignored in previous trials) following treatment. Consequently, the MIC trial will be large enough to detect worthwhile survival improvements, should they exist, as well as illustrate the impact of treatment on patients' symptoms.</t>
  </si>
  <si>
    <t>Custodio and de Castro</t>
  </si>
  <si>
    <t>Strategies for maintenance therapy in advanced non-small cell lung cancer: Current status, unanswered questions and future directions</t>
  </si>
  <si>
    <t>Systemic chemotherapy (CT) with platinum-based doublets result in modest improvements in both overall survival (OS) and quality of life in good performance status patients with advanced non-small cell lung cancer (NSCLC). However, although substantial progress has been made in the therapeutic options currently available for these patients, the overall outcome remains poor. Maintenance therapy for patients who achieved at least stable disease after first-line treatment has been an area of intense investigation in recent years as a way of improving outcomes in metastatic NSCLC. Several alternative strategies for prolongation of initial treatment have been evaluated. These include the prolongation of the initial combination CT regimen until disease progression, unacceptable toxicity or a predefined greater number of cycles, continuation with a lower intensity version of the first-line CT regimen or administration of a new active agent immediately after completion of the first-line therapy (switch-maintenance or early second-line therapy). Treatments that have been studied in randomized trials to date include CT, molecularly targeted agents, and immunotherapy approaches. Phase III trials have not revealed a survival benefit for extended first-line CT with combination regimens for more than 4-6 cycles. Nevertheless, early second-line therapy with pemetrexed in nonsquamous tumours and erlotinib have demonstrated to improve OS results, especially in select patient groups characterized by histology and/or molecular profile. This article reviews recent data with maintenance therapy in advanced NSCLC and discusses the implications for routine patient care and future drug development.</t>
  </si>
  <si>
    <t>https://dx.doi.org/10.1016/j.critrevonc.2011.08.003</t>
  </si>
  <si>
    <t>Cuyun Carter et al</t>
  </si>
  <si>
    <t>While there have been advances in treatment options for those with advanced non-small-cell lung cancer, unmet medical needs remain, partly due to the heterogeneity of treatment effect observed among patients. The goals of this literature review were to provide updated information to complement past reviews and to identify a comprehensive set of nongenetic prognostic and predictive baseline factors that may account for heterogeneity of outcomes in advanced non-small-cell lung cancer. A review of the literature between 2000 and 2010 was performed using PubMed, Embase, and Cochrane Library. All relevant studies that met the inclusion criteria were selected and data elements were abstracted. A classification system was developed to evaluate the level of evidence for each study. A total of 54 studies were selected for inclusion. Patient-related factors (eg, performance status, sex, and age) were the most extensively researched nongenetic prognostic factors, followed by disease stage and histology. Moderately researched prognostic factors were weight-related variables and number or site of metastases, and the least studied were comorbidities, previous therapy, smoking status, hemoglobin level, and health-related quality of life/symptom severity. The prognostic factors with the most consistently demonstrated associations with outcomes were performance status, number or site of metastases, previous therapy, smoking status, and health-related quality of life. Of the small number of studies that assessed predictive factors, those that were found to be significantly predictive of outcomes were performance status, age, disease stage, previous therapy, race, smoking status, sex, and histology. These results provide a comprehensive overview of nongenetic prognostic and predictive factors assessed in advanced non-small-cell lung cancer over the last decade. This information can be used to inform the design of future clinical trials by suggesting additional subgroups based on nongenetic factors that may be analyzed to further investigate potential prognostic and predictive factors.</t>
  </si>
  <si>
    <t>Cancer management and research</t>
  </si>
  <si>
    <t>https://dx.doi.org/10.2147/CMAR.S63603</t>
  </si>
  <si>
    <t>Dai et al</t>
  </si>
  <si>
    <t>A meta-analysis of changes and determinants of quality of life in advanced non-small cell lung cancer patients undergoing chemotherapy</t>
  </si>
  <si>
    <t>Patients with advanced non-small cell lung cancer (NSCLC) are currently treated primarily with chemotherapy. In 2011, almost 60% of newly diagnosed advanced NSCLC patients in Taiwan received chemotherapy. In these patients, chemotherapy increases survival rate and time and relieves some symptoms, but it also affects their physical and psychological functioning, impacts on social interaction, causes economic burden, and decreases quality of life (QOL).We conducted a meta-analysis of the English and Chinese (both simplified and traditional) literature on the changes and determinants of QOL measured by the EORTC QLQ-C30 in advanced NSCLC patients undergoing chemotherapy. Results from our meta-analysis of 11 studies identified from 5 databases indicated that overall QOL and physical function did not change significantly from pre-chemotherapy through cycles 1-6 of chemotherapy, but there were significant improvements in the domains of role, emotion, cognition, and social function.Our systematic review showed that better QOL was associated with younger age, better economic status, employment, religious beliefs, better performance status, low chemotherapy doses, better treatment responses, less frequent, severe, and distressing symptoms, less anxiety and depression, and stronger social support. QOL was not consistently associated with educational attainment, time since cancer diagnosis, and cancer stage.The findings of this meta-analysis and systematic review suggest that by appropriately managing high-risk NSCLC patients' symptom distress, alleviating their anxiety and depressive symptoms, and enhancing their social support, health care professionals can improve the QOL of advanced NSCLC patients undergoing chemotherapy. Copyright © 2015 The Chinese Oncology Society.</t>
  </si>
  <si>
    <t>Journal of Cancer Research and Practice</t>
  </si>
  <si>
    <t>http://dx.doi.org/10.6323/JCRP.2015.2.3.05</t>
  </si>
  <si>
    <t>Dawe et al</t>
  </si>
  <si>
    <t>Chemoradiotherapy versus radiotherapy alone in elderly patients with stage iii non-small cell lung cancer: A systematic review</t>
  </si>
  <si>
    <t>Background: Approximately 30% of non-small cell lung cancer (NSCLC) patients present with locally advanced (stage III) disease, and half are elderly (age &gt;=70). Young, fit patients with stage III NSCLC have improved survival with the use of combined chemotherapy and radiation therapy (CRT) over radiation therapy (RT) alone - HR 0.74 in a 2010 Cochrane systematic review. Elderly patients have more comorbid illnesses and suffer greater treatment toxicity, thus it is unclear whether they benefit more from CRT over RT. The objective of this systematic review is to explore the evidence base for using CRT in elderly patients with stage III NSCLC. Methods: We performed a systematic review including trials identified in MEDLINE, EMBASE and CENTRAL databases from inception to March 8, 2015, plus relevant conference proceedings since 2000. We included randomized controlled trials (RCTs) of elderly patients (&gt;=70 years old) with stage III NSCLC or elderly subgroups from individual patient meta-analyses comparing CRT versus RT alone. We excluded studies that treated patients with palliative intent, included surgical patients, or in which both arms received chemotherapy. We did not restrict language. Two reviewers independently extracted summary outcome data. Risk of bias was assessed using the Cochrane Risk of Bias tool. We used a random effects model and inverse variance method to pool time-to-event outcomes. We calculated Peto Odds Ratios (POR) using RevMan 5.3 to pool dichotomous outcomes with a zero cell and otherwise calculated Risk Ratios (RR). Results: We screened 2951 citations identifying 68 articles for full text evaluation, 16 of which have not been accessible yet. Four reports of three studies met inclusion criteria (n = 407 elderly patients). All trials were evaluated as having a high risk of bias due primarily to lack of blinding. Overall survival in elderly patients was superior in those treated with CRT compared to RT (HR 0.66, 95%CI 0.53 to 0.82, I2 0%, p 0.0009). Progression-free survival was also improved with CRT (HR 0.67, 95%CI 0.53 to 0.85, I2 0%, p 0.001). Toxicity assessments were available in two studies with 119 patients receiving CRT and 121 RT. Treatment-related death occurred in 6 (5%) with CRT and 5 (4%) with RT (RR 1.22, 95%CI 0.38 to 3.88) and grade &gt;=3 pneumonitis was seen in 6 patients in each group, (RR 1.01, 95%CI 0.34 to 3.06) - neither was significantly different between treatments. Neutropenia - 57% v 2% (POR 14.38, 95%CI 8.26 to 25.04) and thrombocytopenia - 30% v 3% (RR 7.62, 95%CI 2.09 to 27.79) were more common with CRT. Febrile neutropenia occurred in 3 (2.5%) patients with CRT and zero patients with RT, but this did not meet significance (POR 7.54, 95%CI 0.78 to 72.82). No studies included patient-reported quality of life. Conclusion: CRT in elderly patients with stage III NSCLC results in improved survival as compared to RT alone, at the expense of increased treatment-related hematologic toxicity. Quality of life assessment should be included in any future trial design. CRT can be considered for fit patients &gt;=70 years of age with stage III NSCLC.</t>
  </si>
  <si>
    <t>de Castria et al</t>
  </si>
  <si>
    <t>Cisplatin versus carboplatin in combination with third-generation drugs for advanced non-small cell lung cancer</t>
  </si>
  <si>
    <t>Background: An estimated 220,000 new cases of non-small cell lung cancer (NSCLC) and 160,000 deaths are expected to occur in the US in 2013, representing about 28% of cancer-related mortality. Approximately 75% of these people will have locally advanced or metastatic disease and will be treated in a palliative setting. Platinum-based combination chemotherapy has benefits in terms of survival and symptom control when compared with best supportive care. Objectives: To assess the efficacy and safety of carboplatin-based chemotherapy when compared with cisplatin-based chemotherapy, both in combination with a third-generation drug, in people with advanced NSCLC. To compare quality of life in people with advanced NSCLC receiving chemotherapy with cisplatin and carboplatin combined with a third-generation drug. Search methods: We searched the following electronic databases: MEDLINE (via PubMed) (1966 to 6 March 2013), EMBASE (via Ovid) (1974 to 6 March 2013), Cochrane Central Register of Controlled Trials (CENTRAL; Issue 2, 2013), and LILACS (1982 to 6 March 2013). In addition, we handsearched the proceedings of the American Society of Clinical Oncology Meetings (January 1990 to March 2013), reference lists from relevant resources and the Clinical Trial.gov database. Selection criteria: Randomised clinical trials comparing regimens with carboplatin or cisplatin combined with a third-generation drug in people with locally advanced or metastatic NSCLC. We accepted any regimen and number of cycles that included these drugs, since there is no widely accepted standard regimen. Data collection and analysis: Two review authors independently assessed search results and a third review author resolved any disagreements. We analysed the following endpoints: overall survival, one-year survival, quality of life, toxicity and response rate. Main results: We included 10 trials with 5017 people, 3973 of whom were available for meta-analysis. There was no difference between carboplatin-based and cisplatin-based chemotherapy in overall survival (hazard ratio (HR) 1.00; 95% confidence interval (CI) 0.51 to 1.97, Isup2/sup = 0%) and one-year survival rate (risk ratio (RR) 0.98; 95% CI 0.88 to 1.09, Isup2/sup = 24%). Cisplatin had higher response rates when we performed an overall analysis (RR 0.88; 95% CI 0.79 to 0.99, Isup2/sup = 3%), but trials using paclitaxel or gemcitabine plus a platin in both arms had equivalent response rates (paclitaxel: RR 0.89; 95% CI 0.74 to 1.07, Isup2/sup = 0%; gemcitabine: RR 0.92; 95% CI 0.73 to 1.16, Isup2/sup = 34%). Cisplatin caused more nausea or vomiting, or both (RR 0.46; 95% CI 0.32 to 0.67, Isup2/sup = 53%) and carboplatin caused more thrombocytopenia (RR 2.00; 95% CI 1.37 to 2.91, Isup2/sup = 21%) and neurotoxicity (RR 1.55; 95% CI 1.06 to 2.27, Isup2/sup = 0%). There was no difference in the incidence of grade III/IV anaemia (RR 1.06; 95% CI 0.79 to 1.43, Isup2/sup = 20%), neutropenia (RR 0.96; 95% CI 0.85 to 1.08, Isup2/sup = 49%), alopecia (RR 1.11; 95% CI 0.73 to 1.68, Isup2/sup = 0%) or renal toxicity (RR 0.52; 95% CI 0.19 to 1.45, Isup2/sup = 3%). Two trials performed a quality of life analysis; however, they used different methods of measurement so we could not perform a meta-analysis. Authors' conclusions: The initial treatment of people with advanced NSCLC is palliative, and carboplatin can be a treatment option. It has a similar effect on survival but a different toxicity profile when compared with cisplatin. Therefore, the choice of the platin compound should take into account the expected toxicity profile and the person's comorbidities. In addition, when used with either paclitaxel or gemcitabine, the drugs had an equivalent response rate. Copyright © 2013 The Cochrane Collaboration.</t>
  </si>
  <si>
    <t>http://dx.doi.org/10.1002/14651858.CD009256.pub2</t>
  </si>
  <si>
    <t>de Freitas and Rocha-Lima</t>
  </si>
  <si>
    <t>Therapy of advanced non-small-cell lung cancer with irinotecan and gemcitabine in combination</t>
  </si>
  <si>
    <t>Non-small-cell lung cancer is the leading cause of cancer-related deaths in the United States. Chemotherapy has been shown to improve survival and quality of life in patients with advanced disease when compared to best supportive care. Of the commonly used therapies, platinum in combination with gemcitabine, taxanes, and vinorelbine offers superior activity to single-agent platinum or older platinum combinations. In addition, single-agent gemcitabine or single-agent paclitaxel has resulted in lower survival compared to each in combination with carboplatin in 2 recently reported phase III trials. However, among themselves new doublets have shown no improvement in survival, and treatment has traditionally been chosen based on convenience and toxicity rather than efficacy. The combination of gemcitabine and irinotecan has demonstrated promising results in preclinical studies. In this review, the data available on the combination of gemcitabine and irinotecan in phase I and phase II trials are discussed.</t>
  </si>
  <si>
    <t>De Ruysscher et al</t>
  </si>
  <si>
    <t>Modified fractionation radiotherapy versus conventional radiotherapy for unresected non-small cell lung cancer patients: A cost-effectiveness analysis</t>
  </si>
  <si>
    <t>Background: Modified fractionation radiotherapy (RT), delivering multiple fractions per day or shortening the overall treatment time, improves overall survival for non-small cell lung cancer (NSCLC) patients over conventional fractionation RT (CRT). However, its cost-effectiveness is unknown. Objective: To examine and compare the cost-effectiveness of different modified RT schemes and CRT in the curative treatment of unresected NSCLC patients. Methods: A probabilistic Markov model was developed based on individual patient data from the Meta-Analysis of Radiotherapy in Lung Cancer (MAR-LC) with 10 randomized trials (N = 2000). Costs (Dutch healthcare perspective), quality-adjusted life years (QALYs) and net monetary benefits (NMB) were compared between 2 accelerated RT schemes (very accelerated (VART) and moderately accelerated (MART)), 2 hyperfractionated RT schemes (using an identical total treatment dose as CRT (HRT&lt;sup&gt;I&lt;/sup&gt;) and higher total treatment dose as CRT (HRT&lt;sup&gt;H&lt;/sup&gt;)) and CRT. The NMB was calculated by multiplying the number of QALYs by the ceiling ratio (what society is willing to pay per QALY) of 80,000 per QALY and subtracting the total costs. The treatment strategy with the highest NMB can be considered as the most cost-effective treatment. Results: All modified fractionations were more effective and costly than CRT (1.179 QALYs, 24,341). VART and MART were most effective (1.360 and 1.383 QALYs) and costed 25,735 and 26,194 respectively. HRT&lt;sup&gt;I&lt;/sup&gt; and HRT&lt;sup&gt;H&lt;/sup&gt; yielded less QALYs than the accelerated schemes (1.327 and 1.202 QALYs), and costed 26,187 and 29,688 respectively. MART had the highest NMB (84,427; 95%CI 41,708-139,698) and was thus the most cost-effective treatment followed by VART (83,071; CI 69,785-97,619). CRT had the second lowest NMB (69,997; CI 59,684-80,786). Uncertainty was considerable: MART had the highest probability of being cost-effective (43%), followed by VART (31%), HRT&lt;sup&gt;I&lt;/sup&gt; (24%), HRT&lt;sup&gt;H&lt;/sup&gt; (2%) and finally CRT (0%). Conclusion: Implementing accelerated RT is almost certainly more efficient than current practice (CRT) and should be recommended as standard RT for the curative treatment of unresected NSCLC patients.</t>
  </si>
  <si>
    <t>http://dx.doi.org/10.1093/annonc/mds408</t>
  </si>
  <si>
    <t>DeLozier et al</t>
  </si>
  <si>
    <t>Study protocol: Systematic review and meta-analysis of randomized controlled trials in first-line treatment of squamous non-small cell lung cancer</t>
  </si>
  <si>
    <t>Background: There is a high unmet need for effective treatments for patients with squamous non-small cell lung cancer (NSCLC). Eli Lilly and Company is conducting a phase III, randomized, multicenter, open-label study of gemcitabine plus cisplatin plus necitumumab (GC + N) versus gemcitabine plus cisplatin (GC) for the first-line treatment of patients with stage IV squamous NSCLC. Given GC is not the only treatment commonly used for the treatment of squamous NSCLC, this study was designed to compare the survival, toxicity, and quality of life outcomes of current treatment strategies for squamous NSCLC in the first-line setting. Methods/Design: A systematic review and meta-analysis (including indirect comparisons) of treatments used in squamous NSCLC will be conducted to assess the clinical efficacy (overall and progression-free survival), health-related quality of life (HRQoL), and safety (grade 3-4 toxicity) of GC + N compared to other treatments used in squamous NSCLC. PRISMA (Preferred Reporting Items for Systematic Reviews and Meta-Analyses) guidelines will be followed for all aspects of this study. A systematic literature review will be conducted to identify randomized controlled trials evaluating chemotherapy treatment in first-line NSCLC. Eligible articles will be restricted to randomized controlled trials (RCTs) among chemotherapy-naive advanced NSCLC cancer patients that report outcome data (survival, toxicity, or quality of life) for patients with squamous histology. Following data extraction and validation, data consistency and study heterogeneity will be assessed. A network meta-analysis will be conducted based on the available hazard ratios for overall and progression-free survival, odds ratios for published toxicity data, and mean difference of HRQoL scales. Sensitivity analyses will be conducted. Discussion: This is a presentation of the study protocol only. Results and conclusions are pending completion of this study. Copyright © 2014 DeLozier et al.; licensee BioMed Central Ltd.</t>
  </si>
  <si>
    <t>Systematic Reviews</t>
  </si>
  <si>
    <t>http://dx.doi.org/10.1186/2046-4053-3-102</t>
  </si>
  <si>
    <t>BACKGROUND: There is a high unmet need for effective treatments for patients with squamous non-small cell lung cancer (NSCLC). Eli Lilly and Company is conducting a phase III, randomized, multicenter, open-label study of gemcitabine plus cisplatin plus necitumumab (GC+N) versus gemcitabine plus cisplatin (GC) for the first-line treatment of patients with stage IV squamous NSCLC. Given GC is not the only treatment commonly used for the treatment of squamous NSCLC, this study was designed to compare the survival, toxicity, and quality of life outcomes of current treatment strategies for squamous NSCLC in the first-line setting.; METHODS/DESIGN: A systematic review and meta-analysis (including indirect comparisons) of treatments used in squamous NSCLC will be conducted to assess the clinical efficacy (overall and progression-free survival), health-related quality of life (HRQoL), and safety (grade 3-4 toxicity) of GC+N compared to other treatments used in squamous NSCLC. PRISMA (Preferred Reporting Items for Systematic Reviews and Meta-Analyses) guidelines will be followed for all aspects of this study. A systematic literature review will be conducted to identify randomized controlled trials evaluating chemotherapy treatment in first-line NSCLC. Eligible articles will be restricted to randomized controlled trials (RCTs) among chemotherapy-naive advanced NSCLC cancer patients that report outcome data (survival, toxicity, or quality of life) for patients with squamous histology. Following data extraction and validation, data consistency and study heterogeneity will be assessed. A network meta-analysis will be conducted based on the available hazard ratios for overall and progression-free survival, odds ratios for published toxicity data, and mean difference of HRQoL scales. Sensitivity analyses will be conducted.; DISCUSSION: This is a presentation of the study protocol only. Results and conclusions are pending completion of this study.; Systematic review registration: Prospero crd42014008968.</t>
  </si>
  <si>
    <t>https://dx.doi.org/10.1186/2046-4053-3-102</t>
  </si>
  <si>
    <t>Dempke</t>
  </si>
  <si>
    <t>Preclinical and clinical effects of erythropoietin in the management of anaemia in patients with non-small cell lung cancer</t>
  </si>
  <si>
    <t>The myelosuppressive toxicities of chemotherapy are one of the principle reasons for the overall failure of some agents to have a meaningful impact on responses and survival in cancer, and anaemia is a common side-effect of almost all cytostatic drugs used clinically. As regulators of haematopoietic homeostasis, cytokines mediate cellular proliferation, differentiation and survival. Among the various growth factors currently available, erythropoietin (EPO) is the principle factor responsible for the regulation of red blood cell production during steady-state conditions and for accelerating recovery following cytostatic bone marrow depletion. Many studies have provided evidence that EPO is able to correct and to prevent anaemia in approximately 64% of cancer patients with subsequent reduction of blood transfusion requirement. Among the prognostic factors for survival in patients with advanced non-small cell lung cancers (NSCLC), anaemia is associated with reduced response rates and quality of life, and a poorer prognosis. Recently, some studies suggest a possible relationship between increased haemoglobin levels and survival in NSCLC patients. Furthermore, there is evidence that NSCLC patients with high haemoglobin levels have a better outcome after radio- or chemotherapy. Although the highest rate of transfusion-dependent patients (34%) has been observed in patients suffering from NSCLC, there are no universally accepted guidelines addressing the most effective methods of monitoring NSCLC patients for anaemia. Thus, further randomized, controlled trials are needed to evaluate the effect of any therapeutic intervention against anaemia on survival and disease control in patients with NSCLC.</t>
  </si>
  <si>
    <t>Anticancer Research</t>
  </si>
  <si>
    <t>Deyo and Jarvik</t>
  </si>
  <si>
    <t>New diagnostic tests: Breakthrough approaches or expensive add-ons?</t>
  </si>
  <si>
    <t>Gould and colleagues' state-of-the-art meta-analysis on the accuracy of positron emission tomography (PET) scanning for mediastinal staging in patients with non-small-cell lung cancer supports its use. However, the effect of PET scanning on patient outcomes is unknown, which is a major shortcoming of the evidence needed to support its wider use. Improved test sensitivity and specificity alone are not enough.</t>
  </si>
  <si>
    <t>Annals of Internal Medicine</t>
  </si>
  <si>
    <t>Diaz Martinez et al</t>
  </si>
  <si>
    <t>Complete economic evaluation of nintedanib (vargatef) plus docetaxel as a second-line treatment in patients with non-small cell lung cancer in mexico</t>
  </si>
  <si>
    <t>Objectives: To compare through a cost-effectiveness model Nintedanib (Vargatef)+Docetaxel as a second line treatment in patients with non-small cell lung cancer (NSCLC) with Docetaxel and Pemetrexed in Mexico. Methods: We performed a cost-effectiveness analysis considering as comparators Docetaxel and Pemetrexed. An extrapolation and parameterization of the Kaplan Meier curves related to overall survival (OS) and progression free survival (PFS) (reported on the LUME-Lung1 and the meta-analysis by Popat, S., et.al., 2015) were considered in order to determine the effectiveness and incidence of adverse events for each alternative. The model was produced considering a time horizon of 5 years and an effectiveness measure of life-years gained (LYG) on OS. Because this is a therapy for an advanced disease, we only considered direct medical costs and an incremental cost-effectiveness analysis. As validation, we performed a deterministic and probabilistic sensitivity analysis. Results: The average cost per patient using the Nintedanib+Docetaxel therapy was $483,670 with a 1.40 LYG; Docetaxel had a cost of $355,846 and 1.17 LYG, while, Pemetrexed had a cost of $425,361 and a 1.20 LYG. Pemetrexed vs. Docetaxel had an ICER of $2,737,254 and Nintedanib+Docetaxel vs. Docetaxel an ICER $546,580. Conclusions: The evaluation leaves Nintedanib+Docetaxel as being a cost-effective, second-line treatment for patients with NSCLC given that it increases an average of three months on OS compared with Docetaxel (the cheapest alternative). Sensitivity analysis confirm the results obtained.</t>
  </si>
  <si>
    <t>Duan et al</t>
  </si>
  <si>
    <t>Effects of shengmai injection add-on therapy to chemotherapy in patients with non-small cell lung cancer: A meta-analysis</t>
  </si>
  <si>
    <t>Purpose: Shengmai injection (SMI) has shown promising outcomes in the management of non-small cell lung cancer (NSCLC). This meta-analysis aimed to investigate the add-on effects of SMI to chemotherapy in NSCLC patients. Methods: A comprehensive literature search was performed in the Cochrane Library, PubMed, Embase, CNKI, VIP, and Wanfang up to December 2017. Only randomized controlled trials (RCTs) evaluating SMI in combination with chemotherapy versus chemotherapy alone in NSCLC patients were eligible. The outcome measures were quality of life, chemotherapy-induced grade 3/4 myelosuppression or gastrointestinal reactions, and objective tumor response (equals complete response plus partial response). Pooled risk ratio (RR) with 95% confidence interval (CI) was used to evaluate dichotomous and continuous outcome, respectively. Results: A total of 15 RCTs were included and analyzed. Meta-analysis showed that SMI combined with chemotherapy was associated with a significant improvement in Karnofsky Performance Status (RR 2.36; 95% CI 1.50-3.96) compared with the chemotherapy alone. Moreover, adjunctive treatment with SMI significantly reduced grade 3/4 myelosuppression (RR 0.61; 95% CI 0.46-0.81) and gastrointestinal reactions (RR 0.64; 95% CI 0.46-0.90). However, there was no significant difference in objective tumor response (RR 1.17; 95% CI 0.99-1.37) between two groups. Conclusions: SMI add-on therapy appeared to be more effective in improving quality of life and reducing chemotherapy-induced adverse effects. However, more well-designed RCTs are warranted to confirm the findings of this meta-analysis because of the suboptimal methodological quality of the included trials. Copyright © 2018, Springer-Verlag GmbH Germany, part of Springer Nature.</t>
  </si>
  <si>
    <t>http://dx.doi.org/10.1007/s00520-018-4167-4</t>
  </si>
  <si>
    <t>PURPOSE: Shengmai injection (SMI) has shown promising outcomes in the management of non-small cell lung cancer (NSCLC). This meta-analysis aimed to investigate the add-on effects of SMI to chemotherapy in NSCLC patients.; METHODS: A comprehensive literature search was performed in the Cochrane Library, PubMed, Embase, CNKI, VIP, and Wanfang up to December 2017. Only randomized controlled trials (RCTs) evaluating SMI in combination with chemotherapy versus chemotherapy alone in NSCLC patients were eligible. The outcome measures were quality of life, chemotherapy-induced grade 3/4 myelosuppression or gastrointestinal reactions, and objective tumor response (equals complete response plus partial response). Pooled risk ratio (RR) with 95% confidence interval (CI) was used to evaluate dichotomous and continuous outcome, respectively.; RESULTS: A total of 15 RCTs were included and analyzed. Meta-analysis showed that SMI combined with chemotherapy was associated with a significant improvement in Karnofsky Performance Status (RR 2.36; 95% CI 1.50-3.96) compared with the chemotherapy alone. Moreover, adjunctive treatment with SMI significantly reduced grade 3/4 myelosuppression (RR 0.61; 95% CI 0.46-0.81) and gastrointestinal reactions (RR 0.64; 95% CI 0.46-0.90). However, there was no significant difference in objective tumor response (RR 1.17; 95% CI 0.99-1.37) between two groups.; CONCLUSIONS: SMI add-on therapy appeared to be more effective in improving quality of life and reducing chemotherapy-induced adverse effects. However, more well-designed RCTs are warranted to confirm the findings of this meta-analysis because of the suboptimal methodological quality of the included trials.</t>
  </si>
  <si>
    <t>https://dx.doi.org/10.1007/s00520-018-4167-4</t>
  </si>
  <si>
    <t>Neoadjuvant chemoradiotherapy for resectable esophageal cancer: An in-depth study of randomized controlled trials and literature review</t>
  </si>
  <si>
    <t>Surgery following neoadjuvant chemoradiotherapy (NCRT) is a common multidisciplinary treatment for resectable esophageal cancer (EC). After analyzing 12 randomized controlled trials (RCTs), we discuss the key issues of surgery in the management of resectable EC. Along with chemoradiotherapy, NCRT is recommended for patients with squamous cell carcinoma (SCC) and adenocarcinoma (AC), and most chemotherapy regimens are based on cisplatin, fluorouracil (FU), or both (CF). However, taxane-based schedules or additional studies, together with newer chemotherapies, are warranted. In nine clinical trials, post-operative complications were similar without significant differences between two treatment groups. In-hospital mortality was significantly different in only 1 out of 10 trials. Half of the randomized trials that compare NCRT with surgery in EC demonstrate an increase in overall survival or disease-free survival. NCRT offers a great opportunity for margin negative resection, decreased disease stage, and improved loco-regional control. However, NCRT does not affect the quality of life when combined with esophagectomy. Future trials should focus on the identification of optimum regimens and selection of patients who are most likely to benefit from specific treatment options. Copyright © 2014 by Cancer Biology &amp; Medicine.</t>
  </si>
  <si>
    <t>Cancer Biology and Medicine</t>
  </si>
  <si>
    <t>http://dx.doi.org/10.7497/j.issn.2095-3941.2014.03.005</t>
  </si>
  <si>
    <t>Earle and Evans</t>
  </si>
  <si>
    <t>Management issues for stage iv non-small-cell lung cancer</t>
  </si>
  <si>
    <t>Background: The management of stage IV non-small-cell lung cancer (NSCLC) has been a controversial subject over the past several decades. Data from randomized trials and from phase H trials on new cancer agents are changing physician attitudes and treatment practices. Methods: The literature on the management of metastatic lung cancer was reviewed and interpreted. Results: There is good evidence from randomized controlled trials and meta- analyses that chemotherapy provides a modest survival benefit in stage IV NSCLC. There is indirect evidence of improvement in quality of life, as systemic chemotherapy palliates cancer-related symptoms in the majority of patients. New drug combinations are likely to improve recent treatment results with less morbidity than older chemotherapy regimens. Despite the relatively high cost of these treatments, chemotherapy is cost effective in the Canadian health care environment relative to other accepted medical interventions. Conclusions: Chemotherapy will play an increasing role in the management of patients with advanced NSCLC.</t>
  </si>
  <si>
    <t>Cancer Control</t>
  </si>
  <si>
    <t>Eberhardt et al</t>
  </si>
  <si>
    <t>The role of chemoradiotherapy in the treatment of stage iii non-small-cell lung cancer</t>
  </si>
  <si>
    <t>Any therapeutic management of patients with stage III NSCLC has to take into account the marked prognostic heterogeneity and the individual comorbidity profiles within these patient groups. Unfortunately, only a few prospectively randomized investigations have been reported within recent years that may have an influence on evidence-based treatment guidelines. Therefore, within this time period, only a few general principles of care could be established for the interdisciplinary approach to these patients: (i) a combination of chemotherapy and radiotherapy should be the minimum requirement of management; (ii) concurrent application of chemotherapy and radiation therapy is accepted as an optimal therapeutic strategy and should be the first choice in patients with good performance status and an adequate comorbidity profile, unless contraindications to these more toxic protocols exist; (iii) inclusion of chemotherapy into any combined modality protocol for stage III is generally advisable; (iv) surgery as part of an interdisciplinary treatment protocol is standard of care in the small subset of patients with initially operable stage III; (v) surgery following induction therapy is possible in experienced hands/treatment groups, but its overall role still is debatable and not definitely accepted in patients with initially inoperable stage III; (vi) radiation doses, conformal application of radiation and optimal fractionation schemas are as yet not well defined; (vii) optimal chemotherapy combinations are not well defined; (viii) administration of complex bimodality or trimodality treatment protocols requires dedicated, experienced and functioning multidisciplinary treatment teams to guarantee high quality of care as well as an adequate handling of side-effects; and (ix) no molecular prognostic factor has up to now been established for these locally advanced stage subsets. Further results of important phase III trials in stage III are awaited and may influence our treatment strategies and portfolio in the future. © 2004 European Society for Medical Oncology.</t>
  </si>
  <si>
    <t>http://dx.doi.org/10.1093/annonc/mdh907</t>
  </si>
  <si>
    <t>Eckstein et al</t>
  </si>
  <si>
    <t>Tyrosine kinase inhibitors becoming generic drugs - risks and chances from a regulatory perspective</t>
  </si>
  <si>
    <t>Aim: To provide a systematic overview on: i) safety profiles; ii) pharmacokinetic parameters; and iii) regulatory framework of anti-cancer tyrosine kinase inhibitors (TKI). Methods: Search of pharmakokinetic (PK)-parameter: i) Germany's federal drug database (public domain part) was accessed in November 2013. Section 5.2 (PK) of Summary of Product Characteristics systematically was searched for available PKparameters; and ii) A search in PubMed/Medline was performed also in November 2013 using the international non-proprietary name of the respective medicinal product combined with the term 'early phase' or 'dose escalation'. PubMed search was restricted by searching only in clinical trials. Safety profile assessment: On 11 November 2013, Summary of Product Characteristics of currently marketed medicinal products was accessed. Side effects were categorized as mentioned in the table's legend by frequency for each preferred term of the systems organ class system. Source: Summary of Product Characteristics published on the Heads of Medicines Agencies homepage: http:// mri.medagencies.org/Human Results: PK-parameters and safety profiles are presented in the respective tables. Throughout the text, clinical meaning, orphan drug status and current discussion on narrow therapeutic index (NTID)-status by European committees and working parties is discussed. Conclusion: Tyrosine kinase inhibitors are a valuable addition of the therapeutic armamentarium. Especially in certain haematologic diseases, i.e. chronic myeloid leukaemia (CML)-therapy, TKI have revolutionized pharmacotherapy with survival rates not significantly different from healthy matched population. However, as their safety profile differs substantially from conventional cytostatic drugs, new side effects impact on patient's quality of life. About 10 years after first substances were authorized, patent protection will end within the next years. Thus, product specific guidance is needed to accurately perform bioequivalence studies and file marketing authorization applications for registration of TKI-generics. Copyright © 2014 Pharma Publishing and Media Europe. All rights reserved.</t>
  </si>
  <si>
    <t>European Journal of Oncology Pharmacy</t>
  </si>
  <si>
    <t>Edbrooke et al</t>
  </si>
  <si>
    <t>How is physical activity measured in lung cancer?A systematic review of outcome measures and their psychometric properties</t>
  </si>
  <si>
    <t>Physical activity (PA) levels are low in patients with lung cancer. Emerging evidence supports the use of interventions to increase PA in this population. We aimed to (1) identify and synthesize outcome measures which assess PA levels in patients with lung cancer and (2) to evaluate, synthesize and compare the psychometric properties of these measures. A systematic review of articles from searches was conducted of five electronic databases and personal records. Eligible studies were those which assessed PA using either performance-based or patient-reported measures. For aim 2, studies identified in aim 1 reporting on at least one psychometric property (validity, reliability, responsiveness or measurement error) were included. Two independent reviewers assessed eligibility and risk of bias with the COnsensus-based Standards for the selection of health status Measurement INstruments. Thirty-four studies using 21 different measures of PA were identified. Seventeen studies used performance-based measures. The Godin Leisure Time Exercise Questionnaire (GLTEQ) was the most frequently used patient-reported measure. Psychometric properties were reported for 13 of these measures and most frequently for movement sensors. Two studies reported on properties of the GLTEQ. Quality ratings for risk of bias were low. There is significant heterogeneity amongst studies regarding method of PA measurement along the lung cancer continuum. Greater consensus could be achieved by using a consensus approach such as a Delphi process. Future studies should include assessment of psychometric properties of the measurement tool being used. Currently, it is recommended where feasible, both performance-based and patient-reported measurements of PA should be undertaken. Copyright © 2017 Asian Pacific Society of Respirology</t>
  </si>
  <si>
    <t>http://dx.doi.org/10.1111/resp.12975</t>
  </si>
  <si>
    <t>Eijgelshoven et al</t>
  </si>
  <si>
    <t>Cost-effectiveness of first-line treatment of advanced metastatic non small cell lung cancer-a systematic review of economic models</t>
  </si>
  <si>
    <t>Objectives: To summarize the modeling methods used in published cost-effectiveness evaluations of first-line treatment for advanced NSCLC patients. Methods: To identify relevant studies, a systematic literature search was performed in Medline, EMBASE, Medline-In-Process and the CRD database from 2000 to 2013. In addition, Technology Appraisals (TA) were identified by searching the NICE, SMC and pCODR websites. Studies were included for review based on the following pre-defined criteria; 1) description of cost-effectiveness or cost-utility analysis; 2) inclusion of a comparison of drug interventions in first-line treatment of advanced NSCLC patients; and 3) results were expressed as cost per LY or QALY gained. Results: Out of 1009 unique citations, 21 publications and 18 TA met the inclusion criteria. The identified cost-utility and cost-effectiveness analyses were all performed from a payer perspective for a variety of countries in Europe, Asia and North America. The economic value of targeted therapies for firstline and maintenance treatment for advanced NSCLC patients were evaluated for different subpopulations according to histology type (non-squamous, squamous). The most commonly used modeling approach was the state-transition model with health states reflecting stable disease, progression, and death. Transitions between these health states were based on either fixed or time varying transition probabilities. Cost-effectiveness analyses that were based on a synthesis of clinical efficacy evidence primarily relied on the constant hazard ratio assumption. The impact of structural modeling assumptions on cost-effectiveness findings was frequently not reported. Conclusions: Based on a review of published costeffectiveness evaluations, it was concluded that the rational for certain modeling choices are frequently not provided. In particular, choices pertaining to methods for clinical evidence synthesis and the impact on cost-effectiveness findings need to be justified in a more structured way.</t>
  </si>
  <si>
    <t>http://dx.doi.org/10.1016/j.jval.2013.08.527</t>
  </si>
  <si>
    <t>Ellis et al</t>
  </si>
  <si>
    <t>Use of gemcitabine in non-small-cell lung cancer</t>
  </si>
  <si>
    <t>Question: What is the role of gemcitabine (Gemzar), alone or in combination, in the treatment of patients with locally advanced or metastatic non-small-cell lung cancer (NSCLC)? Perspectives: Evidence was selected and reviewed by one member of the Lung Cancer Disease Site Group (Lung DSG) of the Cancer Care Ontario Practice Guidelines Initiative (CCOPGI) and by methodologists. The present practice guideline report has been reviewed and approved by the Lung DSG, which comprises medical and radiation oncologists, surgeons, a medical sociologist, and two community representatives. External review by Ontario practitioners was obtained through a mailed survey. Final approval of the practice guideline report was obtained from the Practice Guidelines Coordinating Committee. The Cancer Care Ontario Practice Guidelines Initiative has a formal standardised process to ensure the currency of each guideline report. The process consists of periodic review and evaluation of the scientific literature and, where appropriate, integration of that literature with the original guideline information. Methodology: A systematic search of the MEDLINE (1966 through June 2002), CANCERLIT (1975 through June 2002), and Cochrane Library (Issue 2, 2002) databases, and of abstracts published in the proceedings of the annual meetings of the American Society of Clinical Oncology (1998 through 2001) was undertaken, seeking evidence relevant to the present practice guideline report. Randomised clinical trials of gemcitabine as first-line chemotherapy, alone or in combination with other chemotherapy agents, compared with best supportive care (BSC) or another chemotherapy regimen, and randomised or phase II trials of gemcitabine alone or in combination as second-line chemotherapy were eligible for inclusion in the present report. Results: Literature Search Results: The DSG located 30 randomised clinical trials (14 reported in abstract form) involving gemcitabine alone or in combination with other chemotherapy agents as first-line chemotherapy for locally advanced or metastatic NSCLC. Among the randomised trials, 4 compared singleagent gemcitabine with BSC or another chemotherapy regimen; 13 compared a gemcitabine/platinum combination with another chemotherapy regimen; 2 compared different doses or schedules of cisplatin combined with gemcitabine; 7 involved triplet regimens containing gemcitabine and a platinum agent; and 4 compared a non-platinum-based gemcitabine combination with another chemotherapy regimen. The DSG also found 13 fully published phase II trials of gemcitabine alone or in combination as secondline chemotherapy. Key Evidence: In the ten clinical trials that compared cisplatin/gemcitabine with other chemotherapy regimens (most commonly cisplatin/vinorelbine or a platinum/taxane combination), the response rates for the cisplatin/gemcitabine regimen varied from 22% to 67%, with a range in median survival from 8.1 months to 9.8 months. Among those ten trials, three of the largest trials (including two reported in abstract form) detected similar response rates and survival for cisplatin/gemcitabine as compared with cisplatin/ vinorelbine, cisplatin/paclitaxel, carboplatin/ paclitaxel, and cisplatin/docetaxel. The cisplatin/ gemcitabine combination had a longer time-to-progression as compared with cisplatin/paclitaxel in one of those studies (4.2 months vs. 3.4 months, p = 0.001), but that finding was not associated with improvement in median survival (8.1 months vs. 7.8 months) or 1-year survival (36% vs. 31%). Seven randomised trials included gemcitabine as part of a three-drug, first-line chemotherapy regimen. Two of three trials by the Southern Italy Cooperative Oncology Group (which may include some of the same data) detected improved response rates and survival for cisplatin with gemcitabine and either vinorelbine or paclitaxel as compared with two drug combinations. Three additional large randomised trials published in abstract form showed no benefit from three-drug combinations as compared with two-drug combinations. One small rando ised trial, also published in abstract form, detected a higher response rate for a triplet regimen of gemcitabine/carboplatin/ paclitaxel as compared with a doublet regimen of carboplatin/paclitaxel (61% vs. 28%, p = 0.017). Thirteen phase II trials of gemcitabine alone or in combination as second-line chemotherapy showed response rates of 3%-33% and a median survival of 3.9-11 months. Harms: The toxicity of cisplatin/gemcitabine varied in comparison with other regimens. Grades 3 or 4 thrombocytopoenia and anaemia generally occurred more often with cisplatin/gemcitabine. The difference was reported as significant for thrombocytopoenia when compared with cisplatin/etoposide (55% vs. 13%, p = 0.0457), mitomycin/ifosfamide/cisplatin (38% vs. 12%, p &lt; 0.001), cisplatin/vinorelbine (16% vs. &lt; 1%, p &lt; 0.05), and cisplatin/paclitaxel (50% vs. 6%, p &lt; 0.05), and for anaemia when compared with cisplatin/paclitaxel (28% vs. 13%, p &lt; 0.05). The frequency of neutropoenia was more variable, although it was more common with cisplatin/etoposide (76% vs. 64%, p = 0.0009) and cisplatin/vinorelbine (44% vs. 16%, p &lt; 0.05) than with cisplatin/gemcitabine. Practice Guideline: These recommendations apply to adult patients with locally advanced or metastatic NSCLC who are considered candidates for first-line or second-line chemotherapy. Cisplatin/gemcitabine can be recommended as one of several options for a first-line chemotherapy regimen in patients with locally advanced or metastatic NSCLC. Evidence is insufficient to recommend adding a third drug to a gemcitabine/platinum combination. Evidence is insufficient to recommend routinely substituting carboplatin for cisplatin in combination with gemcitabine. At present, evidence is insufficient to recommend gemcitabine combined with a taxane as first-line therapy for NSCLC. There is currently no evidence from randomised clinical trials that second-line chemotherapy with gemcitabine is associated with any improvement in survival.</t>
  </si>
  <si>
    <t>Current Oncology</t>
  </si>
  <si>
    <t>Ellis</t>
  </si>
  <si>
    <t>Anti-angiogenesis in personalized therapy of lung cancer</t>
  </si>
  <si>
    <t>Upregulation of angiogenesis is a frequent occurrence in lung cancer and is reported to represent a negative prognostic factor. This provides a rationale for the development and evaluation of anti-angiogenic agents. To date bevacizumab, a monoclonal antibody directed against serum VEGF, is the only anti-angiogenic agent that has demonstrated improved overall survival for patients with lung cancer. Meta-analysis of trials of bevacizumab in combination with platinum-based chemotherapy for NSCLC, show a 10 % reduction in the risk of death (HR 0.90, 95 % CI 0.81-0.99). However, therapy with bevacizumab is limited to NSCLC patients with non-squamous histology, good performance status, no brain metastases and the absence of bleeding or thrombotic disorders. More recently, similar survival was observed in a non bevacizumab containing regimen of carboplatin, pemetrexed and maintenance pemetrexed. Multiple oral anti-angiogenic compounds have been evaluated in NSCLC, both in fi rst-line therapy, or upon disease progression. The majority of agents have shown some evidence of activity, but none have clearly demonstrated improvements in overall survival. Increased toxicities have been observed, including an increased risk of death for some agents, limiting their development. Promising data exist for sunitinib in patients with heavily pre-treated NSCLC, and nintedanib in combination with docetaxel, as second-line therapy for NSCLC. However, these fi ndings require validation. Currently, there is no established role for anti- angiogenic therapy in SCLC, although there is some promise for sunitinib as maintenance therapy following platinum and etoposide chemotherapy. The challenge for anti-angiogenic therapy is to understand whether treatment effects in a subpopulation, are lost among a larger unselected population of patients. There is a need for additional translational research to identify predictive biomarkers for anti-angiogenic therapy. Copyright © Springer International Publishing Switzerland 2016.</t>
  </si>
  <si>
    <t>Advances in Experimental Medicine and Biology</t>
  </si>
  <si>
    <t>http://dx.doi.org/10.1007/978-3-319-24223-1_5</t>
  </si>
  <si>
    <t>Use of the epidermal growth factor receptor inhibitors gefitinib, erlotinib, afatinib, dacomitinib, and icotinib in the treatment of non-small-cell lung cancer: A systematic review</t>
  </si>
  <si>
    <t>Introduction This systematic review addresses the use of epidermal growth factor receptor (egfr) inhibitors in three populations of advanced non-small-cell lung cancer (nsclc) patients-unselected, selected, and molecularly selected-in three treatment settings: first line, second line, and maintenance. Methods Ninety-six randomized controlled trials found using the medline and embase databases form the basis of this review. Results In the first-line setting, data about the efficacy of egfr tyrosine kinase inhibitors (tkis) compared with platinum-based chemotherapy are inconsistent. Results from studies that selected patients based on clinical characteristics are also mixed. There is high-quality evidence that an egfr tki is preferred over a platinum doublet as initial therapy for patients with an activating mutation of the EGFR gene. The egfr tkis are associated with a higher likelihood of response, longer progression-free survival, and improved quality of life. Multiple trials of second-line therapy have compared an egfr tki with chemotherapy. Meta-analysis of those data demonstrates similar progressionfree and overall survival. There is consequently no preferred sequence for second-line egfr tki or second-line chemotherapy. The egfr tkis have also been evaluated as switch-maintenance therapy. No molecular marker could identify patients in whom a survival benefit was not observed; however, the magnitude of the benefit was modest. Conclusions Determination of EGFR mutation status is essential to making appropriate treatment decisions in patients with nsclc. Patients who are EGFR mutation-positive should be treated with an egfr tki as first-line therapy. An egfr tki is still appropriate therapy in patients who are EGFR wild-type, but the selected agent should be administered as second- or third-line therapy. Copyright © 2015 Multimed Inc.</t>
  </si>
  <si>
    <t>http://dx.doi.org/10.3747/co.22.2566</t>
  </si>
  <si>
    <t>The role of the epidermal growth factor receptor tyrosine kinase inhibitors as therapy for advanced, metastatic, and recurrent nonsmall-cell lung cancer: A canadian national consensus statement</t>
  </si>
  <si>
    <t>Purpose: To provide consensus recommendations on the use of epidermal growth factor receptor tyrosine kinase inhibitors (EGFR-TKIs) in patients with advanced or metastatic non-small-cell lung cancer (NSCLC). Methods: Using a systematic literature search, phase II trials, randomized phase III trials, and meta-analyses were identified for inclusion. Results: A total of forty-six trials were included. Clear evidence is available that EGFR-TKIs should not be administered concurrently with platinum-based chemotherapy as first-line therapy in advanced or metastatic NSCLC. Evidence is currently insufficient to recommend single-agent EGFR-TKIs as first-line therapy either in unselected populations or in populations selected on the basis of molecular or clinical characteristics. Following failure of platinum-based chemotherapy, the evidence suggests that second-line EGFR-TKIs or second-line chemotherapy result in similar survival. Quality of life and symptom improvement for patients treated with an EGFR-TKI appear better than they do for patients treated with second-line docetaxel. Sequence of therapy may not appear to be important, but if survival is the outcome of interest, the goal should be to optimize the number of patients receiving three lines of therapy. Based on available data, molecular markers and clinical characteristics do not appear to be predictive of a differential survival benefit from an EGFR-TKI and therefore those factors should not be used to select patients for EGFR-TKI therapy. Conclusions: The EGFR-TKIs represent an additional therapy in the treatment of advanced or metastatic NSCLC. The results of ongoing clinical trials may define the optimal role for these agents and the effectiveness of combinations of these agents with other targeted agents. Copyright © 2009 Multimed Inc.</t>
  </si>
  <si>
    <t>Immune checkpoint inhibitors for patients with advanced non-small-cell lung cancer: A systematic review</t>
  </si>
  <si>
    <t>Second-line treatment options are limited for patients with advanced non-small-cell lung cancer (NSCLC). Standard therapy includes the cytotoxic agents docetaxel and pemetrexed, and the epidermal growth factor receptor (EGFR) tyrosine kinase inhibitors erlotinib and gefitinib. Immune checkpoint inhibitors are a new class of treatment that have shown durable overall radiologic response rates and have been well tolerated. The objective of this systematic review was to investigate the efficacy of immune checkpoint inhibitors compared with other chemotherapies in patients with advanced NSCLC. Medline, Embase, and PubMed were searched for randomized controlled trials comparing treatment with immune checkpoint inhibitors against treatment with chemotherapy in patients with stage IIIB or IV NSCLC. Nine randomized controlled trials with 15 publications were included. A significant overall survival benefit of second-line nivolumab (nonsquamous: hazard ratio [HR] = 0.72, 95% confidence interval [CI], 0.60-0.77; P &lt;.001; squamous: HR = 0.59, 95% CI, 0.44-0.79; P &lt;.001) or second-line atezolizumab (HR = 0.73, 95% CI, 0.62-0.87; P =.0003) or second-line pembrolizumab (in patients with programmed cell death ligand 1 [PD-L1]-positive tumors) (pembrolizumab 2 mg/kg HR = 0.71, 95% CI, 0.58-0.88; P =.0008; pembrolizumab 10 mg/kg HR = 0.61, 95% CI, 0.49-0.75; P &lt;.0001) or first-line pembrolizumab (HR = 0.60, 95% CI, 0.41-0.89; P =.005) compared with chemotherapy was found. The adverse effects were mainly higher in the chemotherapy arms. For patients with advanced stage IIIB/IV NSCLC, the improvement in overall survival outweighed the harms and supported the use of first-line pembrolizumab (in patients with &gt;= 50% PD-L1-positive tumors) or second-line nivolumab, atezolizumab, or pembrolizumab (in patients with PD-L1-positive tumors). Copyright © 2017 Elsevier Inc.</t>
  </si>
  <si>
    <t>http://dx.doi.org/10.1016/j.cllc.2017.02.001</t>
  </si>
  <si>
    <t>Enstone et al</t>
  </si>
  <si>
    <t>Societal burden and impact on health related quality of life (hrqol) of non-small cell lung cancer (nsclc) in europe</t>
  </si>
  <si>
    <t>Objectives: NSCLC accounts for approximately 85% of lung cancers globally and is associated with poor prognosis and a substantial burden to patients, societies and economies. Two systematic literature reviews (SLRs) were conducted to explore NSCLC and the associated societal burden (indirect and direct costs; SLR1) and impacts on patient HRQoL (SLR2) across Europe. Methods: Both SLRs were conducted using the OVID search engine and reviewed: Medline in process (PubMed) and Embase (OVID) for SLR 1 and 2, EconLit (EBSCOhost) and NHS Economic Evaluation Database for SLR1, and PsycINFO for SLR2. Searches were limited to human studies, English language and the past 10 years (July 2004 to July 2014 [SLR1] and June 2014 [SLR2]). Additional pragmatic searches were conducted of oncology organisation websites and conference proceedings of the American Society of Clinical Oncology (ASCO) Annual Meetings (2009-2014). Results: Six publications on indirect costs (including lost productivity) and 18 on direct costs were identified through SLR1. Indirect costs were high in relation to total costs. Reporting of direct costs was diverse; in-patient stay, diagnostic/staging and treatment costs including medication and surgery were identified as major cost drivers. SLR2 identified 59 publications; HRQoL was reduced in patients with NSCLC when compared to the general population. Specific domains affected included emotional functioning (notably, depression and anxiety) and physical functioning. Generally, impacts were more unfavourable for patients with late-stage or progressive NSCLC and those receiving later lines of treatment. Conclusions: Data suggest the societal burden of NSCLC is substantial; however heterogeneity in study designs, reporting and evaluation methods limit cost comparisons. While NSCLC differentially impacts domains of HRQoL, the impact on daily activities, work, cognitive function and social functioning was not commonly reported. Further research to explore particular HRQoL domains and quantify the societal burden of NSCLC is ongoing.</t>
  </si>
  <si>
    <t>Evans</t>
  </si>
  <si>
    <t>Chemotherapy in advanced non-small cell lung cancer</t>
  </si>
  <si>
    <t>Although patients with advanced non-small cell lung cancer (NSCLC) cannot be cured, cytotoxic chemotherapy in patients with reasonable performance status can improve overall survival and quality of life. No one regimen has demonstrated superior efficacy results, and platinum-based doublets remain the current standard of care. The toxicity profiles of acceptable regimens differ, allowing treatment to be tailored to a specific patient. The duration of first-line chemotherapy should not exceed four to six cycles. Second- and third-line treatment regimens also have established survival benefits, which has led to increasing improvements in overall survival for patients with advanced NSCLC. Treatment approaches in patients with borderline performance status remain controversial. Although the optimal treatment approach for elderly patients has not yet been established, it is clear that the elderly do benefit from chemotherapy, and fit elderly patients can be treated with the same regimens as younger patients. It is critical that all patients with advanced NSCLC be referred to medical oncologists. Patients considering chemotherapy must have a clear understanding of the expected benefits, limitations, and toxicities. Copyright © 2005 by Thieme Medical Publishers, Inc.</t>
  </si>
  <si>
    <t>Seminars in Respiratory and Critical Care Medicine</t>
  </si>
  <si>
    <t>http://dx.doi.org/10.1055/s-2005-871989</t>
  </si>
  <si>
    <t>Feld et al</t>
  </si>
  <si>
    <t>Use of the epidermal growth factor receptor inhibitors gefitinib and erlotinib in the treatment of non-small cell lung cancer: A systematic review</t>
  </si>
  <si>
    <t>INTRODUCTION: Inhibition of the epidermal growth factor receptor is a promising therapy in the treatment of non-small cell lung cancer (NSCLC). In this systematic review, we evaluated the role of the epidermal growth factor receptor inhibitors gefitinib and erlotinib in the treatment of patients with advanced NSCLC. METHODS: Relevant randomized trials published as articles or abstracts were identified through a systematic search of the literature from 1975 to November 2005 by two independent reviewers. RESULTS: Twelve randomized trials met the predefined eligibility criteria for this systematic review. Four large placebo-controlled trials demonstrated that the addition of gefitinib or erlotinib to platinum-based first-line chemotherapy did not significantly improve overall survival or time-to-disease progression. A large placebo-controlled trial revealed a clinically and statistically significant survival benefit for erlotinib therapy as second- or third-line systemic therapy. The results of a single placebo-controlled trial and two phase II trials suggest that modest tumor response rates and symptom control can be achieved with gefitinib as second-line or subsequent therapy; however, a statistically significant survival benefit was not found for gefitinib compared with placebo. CONCLUSION: There is strong evidence to recommend against the use of gefitinib or erlotinib in combination with chemotherapy or as maintenance therapy after chemotherapy and radiation as a first-line treatment for advanced NSCLC. Erlotinib monotherapy is an effective treatment that can prolong survival for patients with advanced NSCLC whose disease has relapsed or recurred after prior chemotherapy. Although a significant survival benefit has not been demonstrated for gefitinib in a placebo-controlled study, the two randomized phase II trials suggest that gefitinib may provide clinically important symptomatic benefits. © 2006International Association for the Study of Lung Cancer.</t>
  </si>
  <si>
    <t>http://dx.doi.org/10.1097/01243894-200605000-00018</t>
  </si>
  <si>
    <t>INTRODUCTION: Inhibition of the epidermal growth factor receptor is a promising therapy in the treatment of non-small cell lung cancer (NSCLC). In this systematic review, we evaluated the role of the epidermal growth factor receptor inhibitors gefitinib and erlotinib in the treatment of patients with advanced NSCLC.; METHODS: Relevant randomized trials published as articles or abstracts were identified through a systematic search of the literature from 1975 to November 2005 by two independent reviewers.; RESULTS: Twelve randomized trials met the predefined eligibility criteria for this systematic review. Four large placebo-controlled trials demonstrated that the addition of gefitinib or erlotinib to platinum-based first-line chemotherapy did not significantly improve overall survival or time-to-disease progression. A large placebo-controlled trial revealed a clinically and statistically significant survival benefit for erlotinib therapy as second- or third-line systemic therapy. The results of a single placebo-controlled trial and two phase II trials suggest that modest tumor response rates and symptom control can be achieved with gefitinib as second-line or subsequent therapy; however, a statistically significant survival benefit was not found for gefitinib compared with placebo.; CONCLUSION: There is strong evidence to recommend against the use of gefitinib or erlotinib in combination with chemotherapy or as maintenance therapy after chemotherapy and radiation as a first-line treatment for advanced NSCLC. Erlotinib monotherapy is an effective treatment that can prolong survival for patients with advanced NSCLC whose disease has relapsed or recurred after prior chemotherapy. Although a significant survival benefit has not been demonstrated for gefitinib in a placebo-controlled study, the two randomized phase II trials suggest that gefitinib may provide clinically important symptomatic benefits. [References: 55]</t>
  </si>
  <si>
    <t>Ferguson</t>
  </si>
  <si>
    <t>Optimal management when unsuspected n2 nodal disease is identified during thoracotomy for lung cancer: Cost-effectiveness analysis</t>
  </si>
  <si>
    <t>OBJECTIVES: Whether to proceed with lung resection when N2 nodal disease is identified at the time of thoracotomy for lung cancer is controversial. A decision analysis model was developed to address this question.; METHODS: A meta-analysis was performed on data from reports published between 1990 and 2002 evaluating survival for (1) patients who were treated by initial resection for clinically unsuspected N2 nodal disease (initial resection) and (2) survival for patients undergoing resection after neoadjuvant therapy for N2 nodal disease (no initial resection). Hospital cost data for surgery were derived from our institution, and cost data for chemotherapy and radiation therapy were obtained from current literature. A decision model was developed to compare initial resection to no initial resection from the perspective of the medical center using survival, quality-adjusted life years survival, and cost-effectiveness as outcomes.; RESULTS: The no initial resection option provided better median survival (2.1 versus 1.7 years), quality-adjusted life years (1.8 versus 1.3), and cost-effectiveness, with an incremental cost-effectiveness ratio of 17,119 dollars/quality-adjusted life year. Outcomes were influenced by survival estimates for each treatment option.; CONCLUSIONS: When N2 nodal disease is discovered during thoracotomy, the approach of delaying resection until after neoadjuvant therapy provides the best survival and is more cost-effective. This is likely due to the beneficial effects of neoadjuvant therapy and the exclusion of patients with more aggressive disease from the surgical candidate pool.</t>
  </si>
  <si>
    <t>Journal of Thoracic &amp; Cardiovascular Surgery</t>
  </si>
  <si>
    <t>Meta-Analysis</t>
  </si>
  <si>
    <t>Ferguson and Lehman</t>
  </si>
  <si>
    <t>Sleeve lobectomy or pneumonectomy: Optimal management strategy using decision analysis techniques</t>
  </si>
  <si>
    <t>BACKGROUND: The choice between sleeve lobectomy and pneumonectomy is controversial for patients with early-stage lung cancer and who have acceptable lung function.; METHODS: We performed a meta-analysis of results of sleeve lobectomy and pneumonectomy published in English from 1990 to 2003. A decision model was developed with 5-year survival, quality-adjusted life years (QALY), and cost effectiveness as the outcomes, and sensitivity analyses were performed.; RESULTS: The model favored sleeve lobectomy (3.5 percentage point survival advantage) when the reward was 5-year survival; the results were influenced primarily by the 5-year survival rates for patients who did not develop recurrent cancer. Sleeve lobectomy was strongly favored when the reward was QALY (1.53 QALY advantage). Sleeve lobectomy was more cost effective than pneumonectomy, and had an incremental cost effectiveness ratio of $1,300/QALY.; CONCLUSIONS: In patients with anatomically appropriate early-stage lung cancer, sleeve lobectomy offers better long-term survival and quality of life than does pneumonectomy and is more cost effective.</t>
  </si>
  <si>
    <t>Annals of Thoracic Surgery</t>
  </si>
  <si>
    <t>Fernandez-Lopez et al</t>
  </si>
  <si>
    <t>Trends in phase iii randomized controlled clinical trials on the treatment of advanced non-small-cell lung cancer</t>
  </si>
  <si>
    <t>The objective of this review was to analyze trends in outcomes and in the quality of phase III randomized controlled trials on advanced NSCLC published between 2000 and 2012, selecting 76 trials from a total of 122 retrieved in a structured search. Over the study period, the number of randomized patients per trial increased by 14 per year (P = 0.178). The sample size significantly increased between 2000 and 2012 in trials of targeted agents (460.1 vs. 740.8 patients, P = 0.009), trials of &gt;1 drug (360.4 vs. 584.8, P = 0.014), and those including patients with good performance status (675.3 vs. 425.6; P = 0.003). Quality of life was assessed in 46 trials (60.5%), and significant improvements were reported in 10 of these (21.7%). Platinum-based regimens were the most frequently investigated (86.8% of trials). Molecular-targeted agents were studied in 25.0% of chemotherapy arms, and the percentage of trials including these agents increased each year. The median (interquartile range) overall survival (MOS) was 9.90 (3.5) months with an increase of 0.384 months per year of publication (P &lt; 0.001). A statistically significant improvement in MOS was obtained in only 13 (18.8%) trials. The median progression-free survival was 4.9 (1.9) months, with a nonsignificant increase of 0.026 months per year (P &gt; 0.05). There has been a continuous but modest improvement in the survival of patients with advanced NSCLC over the past 12 years. Nevertheless, the quality of clinical trials and the benefit in outcomes should be carefully considered before the incorporation of novel approaches into clinical practice.</t>
  </si>
  <si>
    <t>Cancer Medicine</t>
  </si>
  <si>
    <t>https://dx.doi.org/10.1002/cam4.782</t>
  </si>
  <si>
    <t>Fidias and Novello</t>
  </si>
  <si>
    <t>Strategies for prolonged therapy in patients with advanced non-small-cell lung cancer</t>
  </si>
  <si>
    <t>Purpose: A key challenge in the treatment of advanced non-small-cell lung cancer (NSCLC) is improving outcomes for patients who have achieved at least stable disease after standard first-line therapy. Although current guidelines recommend a maximum of six cycles of first-line therapy, even in responding patients, recent trials have shown benefit with maintenance therapy. Methods: We reviewed the English literature for randomized controlled trials on prolonged therapy for NSCLC conducted between January 1999 and January 2010. The search was supplemented by a review of abstracts presented at the American Society of Clinical Oncology annual meetings (2004 to 2010), the World Lung Cancer Conference (2007 to 2009), and the 2009 Joint European CanCer Organisation-European Society for Medical Oncology conference. Results: Several alternative strategies for prolongation of chemotherapy have been tested: these can be broadly categorized as continuation (prolongation of the first-line regimen until disease progression, unacceptable toxicity, or administration of a predefined greater number of treatment cycles), switch-maintenance (administration of an active agent immediately after completion of the initial course of chemotherapy), and continuation-maintenance (ongoing administration of a lower intensity version of the first-line chemotherapy regimen). These approaches differ from traditional second line, which is defined as treatment administered after documented clinical progression subsequent to first-line therapy. Conclusion: There are no data to support continuation chemotherapy in advanced NSCLC. Switch-maintenance trials with erlotinib and pemetrexed have demonstrated an improvement in overall survival. Thus far, continuation- maintenance has shown an improvement in progression-free survival, without an overall survival advantage. © 2010 by American Society of Clinical Oncology.</t>
  </si>
  <si>
    <t>http://dx.doi.org/10.1200/JCO.2010.30.7074</t>
  </si>
  <si>
    <t>Fischer and Mortensen</t>
  </si>
  <si>
    <t>The role of positron emission tomography for evaluation of lung nodules and staging lung cancer</t>
  </si>
  <si>
    <t>Positron emission tomography with computed tomography (PET/CT) and the clinical use of this imaging technology has developed rapidly during the last decade, especially in the field of lung cancer. This review includes a brief introduction to the technology; including limitations and pitfalls as well as practical considerations with regard to patient preparation and scan acquisition. Through a presentation of recent meta-analyses as well as clinical studies, the role of PET/CT in diagnosing and staging patients with non-small cell lung cancer will be described and discussed. © 2012 Springer Science+Business Media, LLC.</t>
  </si>
  <si>
    <t>Current Respiratory Care Reports</t>
  </si>
  <si>
    <t>http://dx.doi.org/10.1007/s13665-011-0007-4</t>
  </si>
  <si>
    <t>Fiteni et al</t>
  </si>
  <si>
    <t>Methodology of health-related quality of life analysis in phase iii advanced non-small-cell lung cancer clinical trials: A critical review</t>
  </si>
  <si>
    <t>BACKGROUND: Health-related quality of life (HRQoL) is recognized as a component endpoint for cancer therapy approvals. The aim of this review was to evaluate the methodology of HRQoL analysis and reporting in phase III clinical trials of first-line chemotherapy in advanced non-small cell lung cancers (NSCLC).; METHODS: A search in MEDLINE databases identified phase III clinical trials in first-line chemotherapy for advanced NSCLC, published between January 2008 to December 2014. Two authors independently extracted information using predefined data abstraction forms.; RESULTS: A total of 55 phase III advanced NSCLC trials were identified. HRQoL was declared as an endpoint in 27 studies (49%). Among these 27 studies, The EORTC questionnaire Quality of Life Questionnaire C30 was used in 13 (48%) of the studies and The Functional Assessment of Cancer Therapy-General was used in 12 (44%) trials. The targeted dimensions of HRQoL, the minimal clinically important difference and the statistical approaches for dealing with missing data were clearly specified in 13 (48.1%), 9 (33.3%) and 5 (18.5%) studies, respectively. The most frequent statistical methods for HRQoL analysis were: the mean change from baseline (33.3%), the linear mixed model for repeated measures (22.2%) and time to HRQoL score deterioration (18.5%). For each targeted dimension, the results for each group, the estimated effect size and its precision were clearly reported in 4 studies (14.8%), not clearly reported in 11 studies (40.7%) and not reported at all in 12 studies (44.4%).; CONCLUSIONS: This review demonstrated the weakness and the heterogeneity of the measurement, analysis, and reporting of HRQoL in phase III advanced NSCLC trials. Precise and uniform recommendations are needed to compare HRQoL results across publications and to provide understandable messages for patients and clinicians.</t>
  </si>
  <si>
    <t>BMC Cancer</t>
  </si>
  <si>
    <t>https://dx.doi.org/10.1186/s12885-016-2152-1</t>
  </si>
  <si>
    <t>Florou et al</t>
  </si>
  <si>
    <t>Clinical significance of smoking cessation in subjects with cancer: A 30-year review</t>
  </si>
  <si>
    <t>BACKGROUND: Despite the established causal relationship between tobacco smoking and cancer, many cancer patients continue to smoke after diagnosis. This partly reflects ignorance of the beneficial effects of smoking cessation, even after diagnosis. The aim of this study was to demonstrate the effects of continuing or quitting smoking in patients with diagnosed cancer. METHODS: The study was based on a review of medical databases (PubMed Central, MEDLINE, Cochrane Library) in the last 30 y. All articles included in the present analysis were in English. RESULTS: In subjects with early-stage lung cancer, continued smoking after diagnosis is associated with an increased risk of all-cause mortality and decreased survival. Research has demonstrated significant differences in actuarial overall survival favoring the non-smoking group among subjects with lung cancer. In subjects with oral cancer, smoking cessation or reduction leads to a significant reduction in mortality. There is also evidence that tobacco smoking aggravates and prolongs radiotherapyinduced complications. Of particular importance is evidence that continued smoking is associated with adverse effects during anti-cancer treatment. Smoking promotes tumor progression and increases resistance to chemotherapy due to nicotine-induced resistance to apoptosis by modulating mitochondrial signaling. Continued smoking is also related to inferior outcomes of treatment with novel targeted therapies such as erlotinib. Smoking in subjects with gastric and lung cancer is also associated with an increased risk of developing second primary tumors. Quitting smoking after lung cancer diagnosis is associated with a better performance status, whereas persistent smokers have worse overall quality of life. Subjects who continue to smoke despite being diagnosed with cancer report more severe pain than subjects who have never smoked and greater pain-related functional impairment. CONCLUSIONS: Continued smoking after cancer diagnosis is related to reduced treatment efficacy and reduced survival, increased risk for second primary malignancies, and deterioration of quality of life. Copyright © 2014 Daedalus Enterprises.</t>
  </si>
  <si>
    <t>Respiratory Care</t>
  </si>
  <si>
    <t>http://dx.doi.org/10.4187/respcare.02559</t>
  </si>
  <si>
    <t>Ford et al</t>
  </si>
  <si>
    <t>Systematic review of the clinical effectiveness and cost-effectiveness, and economic evaluation, of denosumab for the treatment of bone metastases from solid tumours</t>
  </si>
  <si>
    <t>Background: Denosumab offers an alternative, or additional, treatment for the prevention of skeletalrelated events (SREs) in patients with bone metastases from solid tumours. Objectives: The aim of this review was to assess the clinical effectiveness and cost-effectiveness of denosumab, within its licensed indication, for the prevention of SREs in patients with bone metastases from solid tumours. Data sources: Databases searched were MEDLINE (1948 to April 2011), EMBASE (1980 to March 2011), The Cochrane Library (all sections; Issue 1, 2011) and Web of Science with Conference Proceedings (1970 to May 2011). Review methods: Only randomised controlled trials (RCTs) assessing denosumab, bisphosphonates (BPs) or best supportive care (BSC) in patients with bone metastases were included. Systematic reviews and observational studies were used for safety and quality-of-life assessments. Study quality was assessed using the Cochrane risk of bias tool. Studies suitable for meta-analysis were synthesised using network metaanalysis (NMA). A systematic review was conducted for cost, quality-of-life and cost-effectiveness studies. The results of this informed the cost-utility modelling. This principally estimated the cost-effectiveness of denosumab relative to zoledronic acid for when BPs are currently recommended and relative to BSC when BPs are not recommended or are contraindicated. Results: A literature search identified 39 studies (eight suitable for NMA). Denosumab was effective in delaying time to first SRE and reducing the risk of multiple SREs compared with zoledronic acid. Generally speaking, denosumab was similar to zoledronic acid for quality of life, pain, overall survival and safety. The NMA demonstrated that denosumab was more effective in delaying SREs than placebo, but was limited by numerous uncertainties. Cost-utility modelling results for denosumab relative to zoledronic acid were driven by the availability of the patient access scheme (PAS) for denosumab. Without this, denosumab was not estimated to be cost-effective compared with zoledronic acid. With it, the cost-effectiveness ranged between dominance for breast and prostate cancer, to between 5400 and 15,300 per quality-adjusted life-year (QALY) for other solid tumours (OSTs) including non-small cell lung cancer (NSCLC) and 12,700 per QALY for NSCLC. Owing to small patient gains estimated, the cost-effectiveness of denosumab was very sensitive to the zoledronic acid price. Denosumab was not estimated to be cost-effective compared with BSC. Limitations: Only subgroup data were available for denosumab for NSCLC, and OSTs excluding NSCLC. The NMA was subject to numerous uncertainties. Owing to small patient gains estimated, the costeffectiveness of denosumab was very sensitive to the zoledronic acid price. Conclusion: Denosumab, compared with zoledronic acid and placebo, is effective in delaying SREs, but is similar with regard to quality of life and pain. Cost-effectiveness showed that without the PAS denosumab was not estimated to be cost-effective relative to either zoledronic acid or BSC. With the PAS, denosumab was estimated to be cost-effective relative to zoledronic acid but not BSC. Study registration: PROSPERO number CRD42011001418. Funding: The National Institute for Health Research Health Technology Assessment programme. © Queen's Printer and Controller of HMSO 2013.</t>
  </si>
  <si>
    <t>http://dx.doi.org/10.3310/hta17290</t>
  </si>
  <si>
    <t>BACKGROUND: Denosumab offers an alternative, or additional, treatment for the prevention of skeletal-related events (SREs) in patients with bone metastases from solid tumours.; OBJECTIVES: The aim of this review was to assess the clinical effectiveness and cost-effectiveness of denosumab, within its licensed indication, for the prevention of SREs in patients with bone metastases from solid tumours.; DATA SOURCES: Databases searched were MEDLINE (1948 to April 2011), EMBASE (1980 to March 2011), The Cochrane Library (all sections; Issue 1, 2011) and Web of Science with Conference Proceedings (1970 to May 2011).; REVIEW METHODS: Only randomised controlled trials (RCTs) assessing denosumab, bisphosphonates (BPs) or best supportive care (BSC) in patients with bone metastases were included. Systematic reviews and observational studies were used for safety and quality-of-life assessments. Study quality was assessed using the Cochrane risk of bias tool. Studies suitable for meta-analysis were synthesised using network meta-analysis (NMA). A systematic review was conducted for cost, quality-of-life and cost-effectiveness studies. The results of this informed the cost-utility modelling. This principally estimated the cost-effectiveness of denosumab relative to zoledronic acid for when BPs are currently recommended and relative to BSC when BPs are not recommended or are contraindicated.; RESULTS: A literature search identified 39 studies (eight suitable for NMA). Denosumab was effective in delaying time to first SRE and reducing the risk of multiple SREs compared with zoledronic acid. Generally speaking, denosumab was similar to zoledronic acid for quality of life, pain, overall survival and safety. The NMA demonstrated that denosumab was more effective in delaying SREs than placebo, but was limited by numerous uncertainties. Cost-utility modelling results for denosumab relative to zoledronic acid were driven by the availability of the patient access scheme (PAS) for denosumab. Without this, denosumab was not estimated to be cost-effective compared with zoledronic acid. With it, the cost-effectiveness ranged between dominance for breast and prostate cancer, to between 5400 and 15,300 per quality-adjusted life-year (QALY) for other solid tumours (OSTs) including non-small cell lung cancer (NSCLC) and 12,700 per QALY for NSCLC. Owing to small patient gains estimated, the cost-effectiveness of denosumab was very sensitive to the zoledronic acid price. Denosumab was not estimated to be cost-effective compared with BSC.; LIMITATIONS: Only subgroup data were available for denosumab for NSCLC, and OSTs excluding NSCLC. The NMA was subject to numerous uncertainties. Owing to small patient gains estimated, the cost-effectiveness of denosumab was very sensitive to the zoledronic acid price.; CONCLUSION: Denosumab, compared with zoledronic acid and placebo, is effective in delaying SREs, but is similar with regard to quality of life and pain. Cost-effectiveness showed that without the PAS denosumab was not estimated to be cost-effective relative to either zoledronic acid or BSC. With the PAS, denosumab was estimated to be cost-effective relative to zoledronic acid but not BSC.; STUDY REGISTRATION: PROSPERO number CRD42011001418.; FUNDING: The National Institute for Health Research Health Technology Assessment programme.</t>
  </si>
  <si>
    <t>https://dx.doi.org/10.3310/hta17290</t>
  </si>
  <si>
    <t>Fossella et al</t>
  </si>
  <si>
    <t>New options in the treatment of non-small cell lung cancer</t>
  </si>
  <si>
    <t>The options for treating non-small cell lung cancer (NSCLC) were expanded by the introduction of the taxanes. As a single agent, docetaxel produced response rates ranging from 15 to 22% in evaluable patients in the second-line setting, with median duration of responses ranging from 5.6 to 7.5 months. To confirm the results observed in the phase II studies, a phase III trial was conducted. Three-hundred and seventy-three patients with advanced NSCLC who had failed prior platinum-based chemotherapy were randomized to receive docetaxel 100 mg/m&lt;sup&gt;2&lt;/sup&gt;, docetaxel 75 mg/m&lt;sup&gt;2&lt;/sup&gt; or a reference arm consisting of vinorelbine or ifosfamide. Efficacy, safety and quality of life (using the Lung Cancer Symptom Scale) were assessed. Data from this study are forthcoming and may confirm the benefits provided by the inclusion of docetaxel in the second-line treatment of NSCLC. Docetaxel is also an active single agent in the first-line setting, with response rates ranging from 24 to 38% in evaluable patients, with a median survival of 6-13 months. Based on the single-agent activity, it was logical to evaluate the efficacy of docetaxel in combination with other active agents. As such, docetaxel has been studied in with numerous other agents such as vinorelbine, gemcitabine, platinums, etc. Notably cisplatin and carboplatin has shown promising rates of response and response duration in phase [I trials. These combinations have now entered randomized phase III study. [(c) 1999 Lippincott Williams and Wilkins].</t>
  </si>
  <si>
    <t>Anti-Cancer Drugs</t>
  </si>
  <si>
    <t>Fossella and Rigas</t>
  </si>
  <si>
    <t>The use of docetaxel (taxotere) in patients with advanced non-small cell lung cancer previously treated with platinum-containing chemotherapy regimens</t>
  </si>
  <si>
    <t>Several phase II studies have evaluated docetaxel (Taxotere; Rhone- Poulenc Rorer, Antony, France) at a dose of 100 mg/m&lt;sup&gt;2&lt;/sup&gt; administered as a 1- hour intravenous infusion every 3 weeks in the second-line treatment of non- small cell lung cancer (NSCLC). Two early phase II studies conducted at the University of Texas M.D. Anderson Cancer Center enrolled NSCLC patients who had failed prior platinum-containing regimen, and response rates of 22% and 17%, respectively, were observed in evaluable patients. The estimated 1-year survival rate for both studies was 40%. In the later phase II studies, patients who had received prior NSCLC treatment were enrolled and response rates ranged from 15% to 22% in evaluable patients. A phase III randomized study was conducted based on these encouraging data. In this first randomized phase III trial of second-line chemotherapy for advanced NSCLC, patients who had been previously exposed to at least one course of platinum-containing chemotherapy received docetaxel at 100 mg/m&lt;sup&gt;2&lt;/sup&gt; or 75 mg/m&lt;sup&gt;2&lt;/sup&gt; versus a control regimen of vinorelbine or ifosfamide. This is the first phase III study that has compared the benefits of different chemotherapies in the second-line treatment of NSCLC. Data from this phase III study are forthcoming. These results may provide important objective indications of the quality of life benefits that can be achieved in patients with NSCLC in the second-line setting with an active agent such as docetaxel.</t>
  </si>
  <si>
    <t>Fragoulakis et al</t>
  </si>
  <si>
    <t>Economic evaluation of gefitinib for first-line treatment of egfr mutation positive advanced non-small cell lung cancer patients in greece</t>
  </si>
  <si>
    <t>OBJECTIVES: To investigate the cost-effectiveness of Gefitinib relative to the other alternatives used for the first line treatment of EGFR mutation positive advanced lung cancer patients, including: gemcitabine/carboplatin, paclitaxel/carboplatin, vinolerbin/cisplatin, gemcitabine/cisplatin and pemetrexed/cisplatin, from a provider and payer perspective in Greece METHODS: A probabilistic Markov model was constructed with four health states: treatment response, stable disease, disease progression and death. Objective response rates, hazard ratios and utility decrements for Gefitinib relative to paclitaxel/carboplatin were obtained from a head-to-head trial (IPASS), while meta-analysis was used to estimate corresponding data for remaining comparators. Utilities were applied to estimate Quality Adjusted Life Years (QALYs). The databases of several hospitals were analyzed to estimate resource utilization. Unit prices were obtained from the most up to date official resources and reflect 2011. Outcomes were bootstrapped 5,000 times to deal with uncertainty and to construct uncertainty intervals (UI). A discounting rate of 3.5% was applied for all outcomes. RESULTS: Mean QALYs were: 1.10 (95%UI:0.89- 1.28), 1.04 (95%UI:0.87-1.19), 0.95 (95%UI:0.80-1.05), 0.91 (95%UI:0.76-1.10), 0.90 (95%UI:0.77-1.00) and 0.87 (95%UI:0.73-0.99) for gefitinib, pemetrexed/cisplatin, gemcitabine/cisplatin, gemcitabine/carboplatin, paclitaxel/carboplatin and vinolerbin/ cisplatin respectively. From a provider perspective, total treatment cost per patient was: 61,865 (95%UI:52,848-71,444), 72,817 (95%UI:65,213-80,014), 59,270 (95%UI:52,830-65,530), 60,842 (95%UI:50,113-71,343), 58,081 (95%UI: 53,237-62,628) and 54,468 (95%UI:46,874-62,245), respectively. Hence, gefinitib dominates all other options apart from vinolerbin/cisplatin, which is the least costly option. The incremental cost per QALY gained with gefitinib relative to vinolerbin/ cisplatin, was limited to 9,662. Similar were the results from a payer perspective. The incremental cost per QALY gained in this case was 27,369. Probabilistic analysis indicated that at a 50,000 willingness to pay threshold gefitinib was cost-effective in 90% of cases in both perspectives of analysis. CONCLUSIONS: Gefitinib may represent a cost-effective choice, compared with alternative used in the first line treatment of mutation positive non-small cell lung cancer patients in Greece.</t>
  </si>
  <si>
    <t>http://dx.doi.org/10.1016/j.jval.2011.08.1211</t>
  </si>
  <si>
    <t>Fulton et al</t>
  </si>
  <si>
    <t>A systematic review of analyses of the concept of quality of life in nursing: Exploring how form of analysis affects understanding</t>
  </si>
  <si>
    <t>Quality of life is central to nursing and commonly aimed at the preservation of health-related quality of life. Few rigorous studies address concept development of health-related quality of life. The purpose of this article was to explore quality of life as it is used in nursing by systematically reviewing published concept development. The results found the need for a more robust and rigorous study of the concept and suggest that forms of analysis be used that explicitly explore the concept in context using empirical data along with a broad and clearly defined literature.</t>
  </si>
  <si>
    <t>Advances in Nursing Science</t>
  </si>
  <si>
    <t>https://dx.doi.org/10.1097/ANS.0b013e318253728c</t>
  </si>
  <si>
    <t>Ganguli et al</t>
  </si>
  <si>
    <t>The impact of second-line agents on patients' health-related quality of life in the treatment for non-small cell lung cancer: A systematic review</t>
  </si>
  <si>
    <t>PURPOSE: In advanced non-small cell lung cancer (NSCLC), progressive disease burdens patients considerably. Second-line (2L) chemotherapy improves survival marginally but humanistic outcomes (i.e., quality of life, QOL) are underreported. The impact of 2L therapy remains an important consideration for patients and caregivers, and there have been QOL reviews for 1L, but not 2L, therapies. This review assessed QOL outcomes of approved, guideline-supported 2L chemotherapy with docetaxel, erlotinib, gefitinib, and pemetrexed in advanced NSCLC. METHODS: Clinical trial reports of approved, guideline-supported 2L or maintenance therapy for NSCLC published from 2000 to 2010 were identified from PubMed/Medline and clinical meetings. Outcomes were stratified by overall QOL impact, domain/symptom-specific effects, effect over time, and subgroup effects. RESULTS: Of 145 studies identified, 24 full-text articles were retained. Studies with docetaxel versus best supportive care (n = 1) and active comparators (n = 4) reported non-significant overall QOL improvements, as did studies of gefitinib versus placebo and active comparator (n = 7). Overall QOL improvements were seen for gefitinib versus docetaxel (n = 2) and gefitinib in a single-arm study (n = 1). At the symptom level, studies of docetaxel (n = 4/7), gefitinib (n = 7/9), and pemetrexed (n = 1) reported non-significant results. Subgroup analyses indicated improved QOL outcomes for gefitinib-treated responders versus non-responders, worse QOL for gefitinib-treated smokers versus placebo, worse QOL for gefitinib-treated Asian patients versus placebo, and longer time to symptom deterioration in erlotinib versus placebo-treated elderly patients. CONCLUSIONS: Significant improvements in overall QOL with 2L chemotherapy for advanced NSCLC were infrequent. Single-arm studies and those with less toxic regimens more commonly provided statistically significant improvements in QOL outcomes. Methodological heterogeneity impedes cross-study QOL comparisons.</t>
  </si>
  <si>
    <t>Quality of life research : an international journal of quality of life aspects of treatment, care and rehabilitation</t>
  </si>
  <si>
    <t>http://dx.doi.org/10.1007/s11136-012-0229-0</t>
  </si>
  <si>
    <t>PURPOSE: In advanced non-small cell lung cancer (NSCLC), progressive disease burdens patients considerably. Second-line (2L) chemotherapy improves survival marginally but humanistic outcomes (i.e., quality of life, QOL) are underreported. The impact of 2L therapy remains an important consideration for patients and caregivers, and there have been QOL reviews for 1L, but not 2L, therapies. This review assessed QOL outcomes of approved, guideline-supported 2L chemotherapy with docetaxel, erlotinib, gefitinib, and pemetrexed in advanced NSCLC.; METHODS: Clinical trial reports of approved, guideline-supported 2L or maintenance therapy for NSCLC published from 2000 to 2010 were identified from PubMed/Medline and clinical meetings. Outcomes were stratified by overall QOL impact, domain/symptom-specific effects, effect over time, and subgroup effects.; RESULTS: Of 145 studies identified, 24 full-text articles were retained. Studies with docetaxel versus best supportive care (n = 1) and active comparators (n = 4) reported non-significant overall QOL improvements, as did studies of gefitinib versus placebo and active comparator (n = 7). Overall QOL improvements were seen for gefitinib versus docetaxel (n = 2) and gefitinib in a single-arm study (n = 1). At the symptom level, studies of docetaxel (n = 4/7), gefitinib (n = 7/9), and pemetrexed (n = 1) reported non-significant results. Subgroup analyses indicated improved QOL outcomes for gefitinib-treated responders versus non-responders, worse QOL for gefitinib-treated smokers versus placebo, worse QOL for gefitinib-treated Asian patients versus placebo, and longer time to symptom deterioration in erlotinib versus placebo-treated elderly patients.; CONCLUSIONS: Significant improvements in overall QOL with 2L chemotherapy for advanced NSCLC were infrequent. Single-arm studies and those with less toxic regimens more commonly provided statistically significant improvements in QOL outcomes. Methodological heterogeneity impedes cross-study QOL comparisons.</t>
  </si>
  <si>
    <t>Quality of Life Research</t>
  </si>
  <si>
    <t>https://dx.doi.org/10.1007/s11136-012-0229-0</t>
  </si>
  <si>
    <t>Ganti et al</t>
  </si>
  <si>
    <t>Treatment of non-small cell lung cancer in the older patient</t>
  </si>
  <si>
    <t>Lung cancer is a disease of the elderly, with a median age at diagnosis of 70 years. However, there is a dearth of good quality evidence to guide treatment in this population and most of the data are extrapolated from younger patients. Current research is directed toward establishing simplified instruments to quantify fitness of older patients for various forms of therapy. Although current evidence suggests that outcomes after standard therapy are similar to those seen in younger patients, older patients have an increased incidence of adverse events. Until better predictive markers are available to guide treatment, therapy should be individualized using available instruments, including a comprehensive geriatric assessment. If an older patient is deemed to be fit, it is reasonable to use the treatment options recommended for younger individuals. This article summarizes the available data on the treatment of non-small cell lung cancer in the older patient. © JNCCN-Journal of the National Comprehensive Cancer Network.</t>
  </si>
  <si>
    <t>JNCCN Journal of the National Comprehensive Cancer Network</t>
  </si>
  <si>
    <t>Gazala et al</t>
  </si>
  <si>
    <t>A systematic review and meta-analysis to assess patient-reported outcomes after lung cancer surgery</t>
  </si>
  <si>
    <t>The main objective of this review was to systematically review, assess, and report on the studies that have assessed health related quality of life (HRQOL) after VATS and thoracotomy for resection of lung cancer. We performed a systematic review of six databases. The Downs and Black tool was used to assess the risk of bias. Five studies were included. In general, patients undergoing VATS have a better HRQOL when compared to thoracotomy; however, there was a high risk of bias in the included studies. The consistent use of a lung cancer specific questionnaire for measuring HRQOL after surgery is encouraged.</t>
  </si>
  <si>
    <t>Thescientificworldjournal</t>
  </si>
  <si>
    <t>Comparative Study; Meta-Analysis; Review</t>
  </si>
  <si>
    <t>https://dx.doi.org/10.1155/2013/789625</t>
  </si>
  <si>
    <t>Gebbia et al</t>
  </si>
  <si>
    <t>Non small cell lung cancer patients with ecog ps2: Unsolved questions and lessons from clinical trials</t>
  </si>
  <si>
    <t>http://dx.doi.org/10.1093/annonc/mdi921</t>
  </si>
  <si>
    <t>Treatment of advanced non-small cell lung cancer: Chemotherapy with or without cisplatin?</t>
  </si>
  <si>
    <t>http://dx.doi.org/10.1093/annonc/mdj933</t>
  </si>
  <si>
    <t>Genova et al</t>
  </si>
  <si>
    <t>Pemetrexed for the treatment of non-small cell lung cancer</t>
  </si>
  <si>
    <t>Introduction: Non-small cell lung cancer (NSCLC) is a major cause of cancer-related death worldwide. Although advanced NSCLC is still incurable, various anti-neoplastic agents have become available for the treatment of this disease. Pemetrexed, a multi-target folate antagonist, has improved the survival of non-squamous NSCLC patients. Currently, pemetrexed is approved for first-line treatment in combination with a platinum derivate, for second-line treatment as a single agent and, more recently, as maintenance treatment after first-line chemotherapy. Areas covered: The authors analyzed the state of the art of pemetrexed through a review of the literature. Clinical trials and meta-analyses involving pemetrexed in NSCLC were evaluated. Pemetrexed improved survival of non-squamous NSCLC in first-line, maintenance, and second-line treatments; this benefit is limited to non-squamous histology. Because pemetrexed has become part of the standard of care, current clinical trials are designed to compare it to other investigational combinations. Limited data on resectable disease are available, and additional clinical trials are being conducted. Expert opinion: Pemetrexed has shown effectiveness and a favorable toxicity profile. Histology-driven indications and the relationship of pemetrexed with thymidylate synthase expression suggest that a more precise definition of predictive biomarkers could be further investigated. © 2013 Informa UK, Ltd.</t>
  </si>
  <si>
    <t>http://dx.doi.org/10.1517/14656566.2013.802774</t>
  </si>
  <si>
    <t>Gentzler et al</t>
  </si>
  <si>
    <t>The changing landscape of phase ii/iii metastatic nsclc clinical trials and the importance of biomarker selection criteria</t>
  </si>
  <si>
    <t>Over the last decade, new cytotoxic treatments and targeted therapies have altered treatment paradigms for patients with metastatic non-small cell lung cancer (NSCLC).We sought to analyze the impact of histology and biomarker selection criteria on outcomes of clinical trials in metastatic NSCLC reported over the last decade at the American Society of Clinical Oncology (ASCO) Annual Meeting. Data were collected from ASCO abstracts of Phase II-IV clinical trials for patients with metastatic NSCLC from 2004-2014. 770 of 2, 989 identified metastatic NSCLC category abstracts met selection criteria. Despite a decline in the number of abstracts from 107 to 46 abstracts annually over this period, the proportion of trials with positive progression free survival (PFS) and overall survival (OS) outcomes has increased significantly. Trials with histology selection (6%) or molecular biomarker (15%) criteria were more likely to result in an improvement in PFS than those without selection criteria (21% vs. 8%, p50.0001 and 31% vs. 10%, p&lt;0.0001, respectively). These data demonstrate profound changes in the clinical trial landscape over the last 10 years with significantly increasing proportion of trials with positive outcomes. These changes are likely attributed to the use of histology and biomarker selection criteria in clinical trial design. Copyright © 2014 American Cancer Society.</t>
  </si>
  <si>
    <t>Cancer</t>
  </si>
  <si>
    <t>http://dx.doi.org/10.1002/cncr.28956</t>
  </si>
  <si>
    <t>Gerber and Schiller</t>
  </si>
  <si>
    <t>Maintenance chemotherapy for advanced non-small-cell lung cancer: New life for an old idea</t>
  </si>
  <si>
    <t>Although well established for the treatment of certain hematologic malignancies, maintenance therapy has only recently become a treatment paradigm for advanced non-small-cell lung cancer. Maintenance therapy, which is designed to prolong a clinically favorable state after completion of a predefined number of induction chemotherapy cycles, has two principal paradigms. Continuation maintenance therapy entails the ongoing administration of a component of the initial chemotherapy regimen, generally the nonplatinum cytotoxic drug or a molecular targeted agent. With switch maintenance (also known as sequential therapy), a new and potentially non-cross-resistant agent is introduced immediately on completion of first-line chemotherapy. Potential rationales for maintenance therapy include increased exposure to effective therapies, decreasing chemotherapy resistance, optimizing efficacy of chemotherapeutic agents, antiangiogenic effects, and altering antitumor immunity. To date, switch maintenance therapy strategies with pemetrexed and erlotinib have demonstrated improved overall survival, resulting in US Food and Drug Administration approval for this indication. Recently, continuation maintenance with pemetrexed was found to prolong overall survival as well. Factors predicting benefit from maintenance chemotherapy include the degree of response to first-line therapy, performance status, the likelihood of receiving further therapy at the time of progression, and tumor histology and molecular characteristics. Several aspects of maintenance therapy have raised considerable debate in the thoracic oncology community, including clinical trial end points, the prevalence of second-line chemotherapy administration, the role of treatment-free intervals, quality of life, economic considerations, and whether progression-free survival is a worthy therapeutic goal in this disease setting. © 2013 by American Society of Clinical Oncology.</t>
  </si>
  <si>
    <t>http://dx.doi.org/10.1200/JCO.2012.43.7459</t>
  </si>
  <si>
    <t>Although well established for the treatment of certain hematologic malignancies, maintenance therapy has only recently become a treatment paradigm for advanced non-small-cell lung cancer. Maintenance therapy, which is designed to prolong a clinically favorable state after completion of a predefined number of induction chemotherapy cycles, has two principal paradigms. Continuation maintenance therapy entails the ongoing administration of a component of the initial chemotherapy regimen, generally the nonplatinum cytotoxic drug or a molecular targeted agent. With switch maintenance (also known as sequential therapy), a new and potentially non-cross-resistant agent is introduced immediately on completion of first-line chemotherapy. Potential rationales for maintenance therapy include increased exposure to effective therapies, decreasing chemotherapy resistance, optimizing efficacy of chemotherapeutic agents, antiangiogenic effects, and altering antitumor immunity. To date, switch maintenance therapy strategies with pemetrexed and erlotinib have demonstrated improved overall survival, resulting in US Food and Drug Administration approval for this indication. Recently, continuation maintenance with pemetrexed was found to prolong overall survival as well. Factors predicting benefit from maintenance chemotherapy include the degree of response to first-line therapy, performance status, the likelihood of receiving further therapy at the time of progression, and tumor histology and molecular characteristics. Several aspects of maintenance therapy have raised considerable debate in the thoracic oncology community, including clinical trial end points, the prevalence of second-line chemotherapy administration, the role of treatment-free intervals, quality of life, economic considerations, and whether progression-free survival is a worthy therapeutic goal in this disease setting.</t>
  </si>
  <si>
    <t>Research Support, N.I.H., Extramural; Research Support, Non-U.S. Gov't; Review</t>
  </si>
  <si>
    <t>https://dx.doi.org/10.1200/JCO.2012.43.7459</t>
  </si>
  <si>
    <t>Gilligan et al</t>
  </si>
  <si>
    <t>Preoperative chemotherapy in patients with resectable non-small cell lung cancer: Results of the mrc lu22/nvalt 2/eortc 08012 multicentre randomised trial and update of systematic review</t>
  </si>
  <si>
    <t>Background: Although surgery offers the best chance of cure for patients with non-small cell lung cancer (NSCLC), the overall 5-year survival rate is modest, and improvements are urgently needed. In the 1990s, much interest was generated from two small trials that reported striking results with neo-adjuvant chemotherapy, and therefore our intergroup randomised trial was designed to investigate whether, in patients with operable non-small cell lung cancer of any stage, outcomes could be improved by giving platinum-based chemotherapy before surgery. Methods: Patients were randomised to receive either surgery alone (S), or three cycles of platinum-based chemotherapy followed by surgery (CT-S). Before randomisation, clinicians chose the chemotherapy that would be given from a list of six standard regimens. The primary outcome measure was overall survival, which was analysed on an intention-to-treat basis. This study is registered as an International Standard Randomised Controlled Trial, number ISRCTN25582437. Results: 519 patients were randomised (S: 261, CT-S: 258) from 70 centres in the UK, Netherlands, Germany, and Belgium. Most (61%) were clinical stage I, with 31% stage II, and 7% stage III. Neo-adjuvant chemotherapy was feasible (75% of patients received all three cycles of chemotherapy), resulted in a good response rate (49% [95% CI 43%-55%]) and down-staging in 31% (25%-37%) of patients, and did not alter the type or completeness of the surgery (lobectomy: S: 56%, CT-S: 60%, complete resection: S: 80%, CT-S: 82%). Post-operative complications were not increased in the CT-S group, and no impairment of quality of life was observed. However, there was no evidence of a benefit in terms of overall survival (hazard ratio [HR] 1.02, 95% CI 0.80-1.31, p=0.86). Updating the systematic review by addition of the present result suggests a 12% relative survival benefit with the addition of neoadjuvant chemotherapy (1507 patients, HR 0.88, 95% CI 0.76-1.01, p=0.07), equivalent to an absolute improvement in survival of 5% at 5 years. Interpretation: Although there was no evidence of a difference in overall survival with neo-adjuvant chemotherapy, the result is statistically consistent with previous trials, and therefore adds considerable weight to the current evidence. © 2007 Elsevier Ltd. All rights reserved.</t>
  </si>
  <si>
    <t>http://dx.doi.org/10.1016/S0140-6736%2807%2960714-4</t>
  </si>
  <si>
    <t>BACKGROUND: Although surgery offers the best chance of cure for patients with non-small cell lung cancer (NSCLC), the overall 5-year survival rate is modest, and improvements are urgently needed. In the 1990s, much interest was generated from two small trials that reported striking results with neo-adjuvant chemotherapy, and therefore our intergroup randomised trial was designed to investigate whether, in patients with operable non-small cell lung cancer of any stage, outcomes could be improved by giving platinum-based chemotherapy before surgery.; METHODS: Patients were randomised to receive either surgery alone (S), or three cycles of platinum-based chemotherapy followed by surgery (CT-S). Before randomisation, clinicians chose the chemotherapy that would be given from a list of six standard regimens. The primary outcome measure was overall survival, which was analysed on an intention-to-treat basis. This study is registered as an International Standard Randomised Controlled Trial, number ISRCTN25582437.; RESULTS: 519 patients were randomised (S: 261, CT-S: 258) from 70 centres in the UK, Netherlands, Germany, and Belgium. Most (61%) were clinical stage I, with 31% stage II, and 7% stage III. Neo-adjuvant chemotherapy was feasible (75% of patients received all three cycles of chemotherapy), resulted in a good response rate (49% [95% CI 43%-55%]) and down-staging in 31% (25%-37%) of patients, and did not alter the type or completeness of the surgery (lobectomy: S: 56%, CT-S: 60%, complete resection: S: 80%, CT-S: 82%). Post-operative complications were not increased in the CT-S group, and no impairment of quality of life was observed. However, there was no evidence of a benefit in terms of overall survival (hazard ratio [HR] 1.02, 95% CI 0.80-1.31, p=0.86). Updating the systematic review by addition of the present result suggests a 12% relative survival benefit with the addition of neoadjuvant chemotherapy (1507 patients, HR 0.88, 95% CI 0.76-1.01, p=0.07), equivalent to an absolute improvement in survival of 5% at 5 years; INTERPRETATION: Although there was no evidence of a difference in overall survival with neo-adjuvant chemotherapy, the result is statistically consistent with previous trials, and therefore adds considerable weight to the current evidence. [References: 23]</t>
  </si>
  <si>
    <t>Multicenter Study; Randomized Controlled Trial; Research Support, Non-U.S. Gov't; Review</t>
  </si>
  <si>
    <t>Glimelius et al</t>
  </si>
  <si>
    <t>The swedish council on technology assessment in health care (sbu) systematic overview of chemotherapy effects in some major tumour types - summary and conclusions</t>
  </si>
  <si>
    <t>This report by The Swedish Council on Technology Assessment in Health Care (SBU) reviews, classifies, and grades the scientific literature on cancer chemotherapy in some major tumour types, describes the practice of chemotherapy in Sweden, compares practice with scientific knowledge, and analyses the costs and cost-effectiveness of chemotherapy. The report is intended primarily for decision-makers at various levels, both practitioners and administrators. It is also of interest for the medical profession. The extensive body of scientific literature was reviewed according to strict criteria that reflected the scientific weight of the literature. Sixteen experts representing different disciplines (oncology, surgery, internal medicine, health economy and quality of life research) participated in the literature review. Each section was discussed within the project group and was reviewed by at least one, but usually two international researchers. Additional input was provided by national experts representing different scientific disciplines. For the final evaluation to be as close to the objective truth as possible, a concerted effort was made to guarantee objectivity and thorough assessment of current knowledge about the effects of chemotherapy on the selected cancers. The tumour types selected for this assessment include firstly those types where three investigations had shown an increased use of chemotherapy in Sweden during the latest decade. These were non-small cell lung cancer (NSCLC), gastric cancer, pancreatic cancer, colorectal cancer and urinary bladder cancer. Secondly, the two tumour types comprising the greatest number of patients treated with chemotherapy in Sweden, breast cancer and haematological malignancies, were included. Among the haematological malignancies, the most prevalent ones, acute myeloid leukaemia (AML), chronic lymphocytic leukaemia (CLL), Hodgkin's disease (HD), aggressive non-Hodgkin's lymphoma (NHL) of the large B-cell type and indolent NHL of follicular type were evaluated. These constitute about 75% of all haematological malignancies. Thirdly, ovarian cancer was included since chemotherapy has been extensively used and since, at the time of the planning of this overview, a group of very expensive drugs, the taxanes, had preliminarily shown promising results. A wealth of scientific literature has been published on cancer therapy. The review presented in this report is limited to scientific studies judged to be important for evaluating chemotherapy efficacy. Assessments of the content and quality of these studies, and a critical summary of the results in all stages of the selected tumours, have never before been attempted in this way. However, similar comprehensive overviews of certain stages of the tumours have previously been made. These overviews were also critically evaluated. Totally 1496 studies involving 558743 patients were reviewed. The survey of practice of chemotherapy use involved all departments of surgery, urology, gynaecology, internal medicine including haematologic units, pulmonary medicine and general and gynaecologic oncology at 16 hospitals in two health care regions in Sweden, covering 39% of the Swedish population. During the 4 weeks of the survey, all patients with the diagnoses concerned who received chemotherapy were registered. The study included 1590 patients. The working group's general conclusions are summarised in the following points * The literature on the effects of chemotherapy is extensive. Chemotherapy has a well-documented role in the curative and palliative treatment of patients with several types of cancer. The use of chemotherapy is of utmost importance for the possibility of cure in certain tumour types. In other tumours, chemotherapy increases the possibility of cure when added to local and regional treatments, particularly surgery. In the instances of no possibility of cure, chemotherapy may to a variable extent improve both patient survival and well-being. * In Sweden chemotherapy is largely used in accordance with that documented in the scien ific literature. The extent of both over- and under-treatment seems to be limited but cannot be excluded at the individual patient level. * The literature-based knowledge is scientifically of lower quality in the most chemotherapy sensitive tumours than in tumours showing more limited sensitivity. In the more sensitive tumours, positive effects on a symptomatic stage and survival were seen several decades ago. In those days, clinical treatment studies did not fulfil the current high quality requirements. * Small life-prolonging effects of chemotherapy are sometimes very well documented in large, high quality scientific studies. Some of these studies have also documented palliative effects in a comparably limited proportion of the patients. It is of great importance to initiate a discussion whether such treatment should be recommended cancer patients in routine health care in Sweden. * The survey shows that in the instances where the literature shows small but convincing treatment effects, the use of chemotherapy is restrictive in Sweden. It is likely that this reflects the doctors' priorities of what treatments should be offered patients in routine care. It might, however, also represent an appropriate adaptation to the fact that the favourable effects have mostly been observed in selected patients with good prognosis. The patients' decisions after open information on treatment benefit and side-effects may also contribute to a limited use. Whether the same treatment benefit would be obtained in the 'whole' group of patients is not known. If such treatment should be offered all patients without medical contraindications, according to what has been demonstrated in prospective randomised trials, the number of treatments and the cost for chemotherapy would increase substantially. * Clinical trial protocols or written guidelines should preferably be widely applied as a basis for treatment decisions and for assessment of the clinical benefit from new treatments. A greater need exists for controlled clinical trials, which, when appropriate, should also include an assessment of impact on patients' quality of life (QoL) and economic consequences in conjunction with cancer treatment. This knowledge is, particularly in the palliative situation, essential for determining future recommendations, and choosing among alternative forms of treatment. Such studies usually require international collaboration. Assessment of QoL is clearly in need of further methodological development to be able to report reliable data. * The total drug cost for chemotherapy in Sweden is estimated at approximately 280 million Swedish kronor (SEK) in 1998. This represents 4% of the costs for cancer care and 1.7% of the costs for all medicinal products in Sweden. * The cost-effectiveness of chemotherapy has been studied, but these studies are mostly of low quality. They suggest, however, that chemotherapy is cost-effective, in terms of cost per life year saved, in comparison with other well-established routine treatments in a number of other diseases. * Since the treatment of cancer is far from successful, there is a need for further research. The survey showed that only about 10% of the treatments were given within clinical trial protocols aimed at further elucidating treatment effects. This figure should be considerably higher.</t>
  </si>
  <si>
    <t>Acta Oncologica</t>
  </si>
  <si>
    <t>http://dx.doi.org/10.1080/02841860151116169</t>
  </si>
  <si>
    <t>Goffin et al</t>
  </si>
  <si>
    <t>First-line systemic chemotherapy in the treatment of advanced non-small cell lung cancer: A systematic review</t>
  </si>
  <si>
    <t>INTRODUCTION:: Non-small cell lung cancer (NSCLC) frequently presents at an incurable stage, and a majority of patients will be considered for palliative chemotherapy at some point in their disease. This article reviews the growing evidence for first-line treatment in NSCLC. METHODS:: Studies of first-line chemotherapy regimens including new agents (docetaxel, gemcitabine, irinotecan, paclitaxel, pemetrexed, and vinorelbine) and targeted agents (bevacizumab, erlotinib, and gefitinib) were identified through Medline, Embase, the Cochrane databases, and web sites of guideline organizations. RESULTS:: Two evidence-based guidelines, 10 systematic reviews, and forty-six randomized trials were eligible for inclusion. Randomized studies suggest that platinum-based doublets (platinum plus new agent) are the standard of care for first-line systemic therapy. No one new agent is clearly superior for use in combination with a platinum agent. The survival advantage of platinum-based doublets over nonplatinum combinations or older combinations is modest. The addition of bevacizumab to carboplatin and paclitaxel has shown improved survival, although multiple exclusion criteria limit the applicability of these data to a subset of patients. In patients at least 70 years of age or with Eastern Collaborative Oncology Group performance status 2, a new single agent is an alternative. Treatment beyond four to six cycles impedes quality of life without prolonging life. Emerging data suggest that the choice of chemotherapy agent may be influenced by histologic subtype. CONCLUSION:: In NSCLC, a combination of a platinum agent plus a new agent continues to be the standard of care. As differences between regimens are small, toxicity and patient preference should help guide regimen choice. © 2010 by the International Association for the Study of Lung Cancer.</t>
  </si>
  <si>
    <t>http://dx.doi.org/10.1097/JTO.0b013e3181c6f035</t>
  </si>
  <si>
    <t>INTRODUCTION: Non-small cell lung cancer (NSCLC) frequently presents at an incurable stage, and a majority of patients will be considered for palliative chemotherapy at some point in their disease. This article reviews the growing evidence for first-line treatment in NSCLC.; METHODS: Studies of first-line chemotherapy regimens including new agents (docetaxel, gemcitabine, irinotecan, paclitaxel, pemetrexed, and vinorelbine) and targeted agents (bevacizumab, erlotinib, and gefitinib) were identified through Medline, Embase, the Cochrane databases, and web sites of guideline organizations.; RESULTS: Two evidence-based guidelines, 10 systematic reviews, and forty-six randomized trials were eligible for inclusion. Randomized studies suggest that platinum-based doublets (platinum plus new agent) are the standard of care for first-line systemic therapy. No one new agent is clearly superior for use in combination with a platinum agent. The survival advantage of platinum-based doublets over nonplatinum combinations or older combinations is modest. The addition of bevacizumab to carboplatin and paclitaxel has shown improved survival, although multiple exclusion criteria limit the applicability of these data to a subset of patients. In patients at least 70 years of age or with Eastern Collaborative Oncology Group performance status 2, a new single agent is an alternative. Treatment beyond four to six cycles impedes quality of life without prolonging life. Emerging data suggest that the choice of chemotherapy agent may be influenced by histologic subtype.; CONCLUSION: In NSCLC, a combination of a platinum agent plus a new agent continues to be the standard of care. As differences between regimens are small, toxicity and patient preference should help guide regimen choice. [References: 83]</t>
  </si>
  <si>
    <t>https://dx.doi.org/10.1097/JTO.0b013e3181c6f035</t>
  </si>
  <si>
    <t>Goldkuhle et al</t>
  </si>
  <si>
    <t>Nivolumab for adults with hodgkin's lymphoma (a rapid review using the software robotreviewer)</t>
  </si>
  <si>
    <t>Background: Hodgkin's lymphoma (HL) is a cancer of the lymphatic system, and involves the lymph nodes, spleen and other organs such as the liver, lung, bone or bone marrow, depending on the tumour stage. With cure rates of up to 90%, HL is one of the most curable cancers worldwide. Approximately 10% of people with HL will be refractory to initial treatment or will relapse; this is more common in people with advanced stage or bulky disease. Standard of care for these people is high-dose chemotherapy and autologous stem cell transplantation (ASCT), but only 55% of participants treated with high-dose chemotherapy and ASCT are free from treatment failure at three years, with an overall survival (OS) of about 80% at three years. Checkpoint inhibitors that target the interaction of the programmed death (PD)-1 immune checkpoint receptor, and its ligands PD-L1 and PD-L2, have shown remarkable activity in a wide range of malignancies. Nivolumab is an anti-(PD)-1 monoclonal antibody and currently approved by the US Food and Drug Administration (FDA) for the treatment of melanoma, non-small cell lung cancer, renal cell carcinoma and, since 2016, for classical Hodgkin's lymphoma (cHL) after treatment with ASCT and brentuximab vedotin. Objectives: To assess the benefits and harms of nivolumab in adults with HL (irrespective of stage of disease). Search methods: We searched CENTRAL, MEDLINE, Embase, International Pharmaceutical Abstracts, conference proceedings and six study registries from January 2000 to May 2018 for prospectively planned trials evaluating nivolumab. Selection criteria: We included prospectively planned trials evaluating nivolumab in adults with HL. We excluded trials in which less than 80% of participants had HL, unless the trial authors provided the subgroup data for these participants in the publication or after we contacted the trial authors. Data collection and analysis: Two review authors independently extracted data and assessed potential risk of bias. We used the software RobotReviewer to extract data and compared results with our findings. As we did not identify any randomised controlled trials (RCTs) or non-RCTs, we did not meta-analyse data. Main results: Our search found 782 potentially relevant references. From these, we included three trials without a control group, with 283 participants. In addition, we identified 14 ongoing trials evaluating nivolumab, of which two are randomised. Risk of bias of the three included studies was moderate to high. All of the participants were in relapsed stage, most of them were heavily pretreated and had received at least two previous treatments, most of them had also undergone ASCT. As we did not identify any RCTs, we could not use the software RobotReviewer to assess risk of bias. The software identified correctly that one study was not an RCT and did not extract any trial data, but extracted characteristics of the other two studies (although also not RCTs) in a sufficient way. Two studies with 260 participants evaluated OS. After six months, OS was 100% in one study and median OS (the timepoint when only 50% of participants were alive) was not reached in the other trial after a median follow-up of 18 months (interquartile range (IQR) 15 to 22 months) (very low certainty evidence, due to observational trial design, heterogenous patient population in terms of pretreatments and various follow-up times (downgrading by 1 point)). In one study, one out of three cohorts reported quality of life. It was unclear whether there was an effect on quality of life as only a subset of participants filled out the follow-up questionnaire (very low certainty evidence). Three trials (283 participants) evaluated progression-free survival (PFS) (very low certainty evidence). Six-month PFS ranged between 60% and 86%, and median PFS ranged between 12 and 18 months. All three trials (283 participants) reported complete response rates, ranging from 12% to 29%, depending on inclusion criteria and participants' previous treatments (very low certainty evidence). One trial (243 participant ) reported drug-related grade 3 or 4 adverse events (AEs) only after a median follow-up of 18 months (IQR 15 to 22 months); these were fatigue (23%), diarrhoea (15%), infusion reactions (14%) and rash (12%). The other two trials (40 participants) reported 23% to 52% grade 3 or 4 AEs after six months' follow-up (very low certainty evidence). Only one trial (243 participants) reported drug-related serious AEs; 2% of participants developed infusion reactions and 1% pneumonitis (very low certainty evidence). None of the studies reported treatment-related mortality. Authors' conclusions: To date, data on OS, quality of life, PFS, response rate, or short- and long-term AEs are available from small uncontrolled trials only. The three trials included heavily pretreated participants, which had previously undergone regimens of BV or ASCT. For these participants, median OS was not reached after follow-up times of at least 16 months (more than 50% of participants with a limited life expectancy were alive at this timepoint). Only one cohort out of three only reported quality of life, with limited follow-up data so that meaningful conclusions were not possible. Serious adverse events occurred rarely. Currently, data are too sparse to make a clear statement on nivolumab for people with relapsed or refractory HL except for heavily pretreated people, which had previously undergone regimens of BV or ASCT. When interpreting these results, it is important to consider that proper RCTs should confirm these findings. As there are 14 ongoing trials evaluating nivolumab, of which two are RCTs, it is possible that an update of this review will be published in the near future and that this update will show different results to those reported here. Copyright © 2018 The Cochrane Collaboration.</t>
  </si>
  <si>
    <t>http://dx.doi.org/10.1002/14651858.CD012556.pub2</t>
  </si>
  <si>
    <t>Goss et al</t>
  </si>
  <si>
    <t>Azd9291 in pretreated patients with t790m-positive advanced non-small cell lung cancer (nsclc): Phase ii pooled analysis</t>
  </si>
  <si>
    <t>Purpose: AZD9291 is a potent oral irreversible epidermal growth factor receptor tyrosine kinase inhibitor (EGFR-TKI), selective for both EGFR-TKI-sensitizing (EGFRm) and T790M resistance mutations. We report pooled results from 2 global phase II studies in pretreated patients with EGFRm advanced non-small cell lung cancer with centrally confirmed T790M positive status: the AURA study phase II extension (NCT01802632) and the AURA2 phase II study (NCT02094261). Material and Methods: Eligible patients had measurable disease, World Health Organization performance status (WHO PS) 0/1, and acceptable organ function; stable brain metastases were allowed. A tumor sample was taken after most recent disease progression for prospective confirmation of T790M positive status (Cobas EGFR Mutation Test, Roche, Basel, Switzerland). Patients received AZD9291 at 80 mg once daily. Data cut-off (DCO) was May 1, 2015. Results: In total, 411 patients were dosed (full analysis set [FAS]), and 398 were evaluable for response, as 13 dosed patients had no measurable disease at baseline by independent central review (ICR). EGFRm subtypes were: Ex19del, 68%; L858R, 29%; and other, 3%. Median age was 63 years; female sex, 68%; Asian, 60%; WHO PS 0/1/2, 37%/63%/0.2%; second-line/&gt;= third-line, 31%/69%. At DCO, median treatment exposure was 7.7 months, and 296 (72%) patients remain on treatment. Objective response rate (ORR) by ICR was 66% (263/398; 95% confidence interval [CI], 61-71); disease control rate was 91% (362/398; 95% CI, 88-94). Consistent ORRs occurred across lines of therapy (second-line, 67% [83/124; 95% CI, 58-75]; &gt;=third-line, 66% [180/274; 95% CI, 60-71]), ethnicity (Asian, 70% [166/237; 95% CI, 64-76]; non Asian, 60% [97/161; 95% CI, 52-68]), and EGFR mutation (Ex19del, 70% [188/270; (Figure presented). 95% CI, 64-75]; L858R, 59% [66/112; 95% CI, 49-68]). Median progression-free survival in the FAS (N = 411) was 9.7 months (95% CI, 8.3-NC) as evaluated by ICR. The most common all-causality adverse events (AEs) were diarrhea (42%; 1%, &gt;=Gr 3) and rash (41%; 0.5%, &gt;=Gr 3); 121 (29%) patients experienced &gt;=Gr 3 AEs. Interstitial lung disease was reported in 11 (3%) patients, 4 of which were fatal (1%) and were considered possibly causally related to AZD9291 by the investigator. Twenty-three patients (6%) discontinued treatment due to an AE. Conclusions: In the evaluable-for-response population (n = 398), AZD9291 demonstrated a 66% ORR by ICR that was generally consistent across all subgroups. The tolerability profile observed in both phase II studies was confirmed by the pooled data.</t>
  </si>
  <si>
    <t>Journal of Vascular and Interventional Radiology</t>
  </si>
  <si>
    <t>http://dx.doi.org/10.1016/j.jvir.2016.01.090</t>
  </si>
  <si>
    <t>Gralla and Griesinger</t>
  </si>
  <si>
    <t>Interpreting clinical trials in lung cancer: Impact of methodology and endpoints</t>
  </si>
  <si>
    <t>The design and analysis of clinical trials are crucial if we are confidently to answer important questions regarding the treatment of patients with non-small cell lung cancer. Survival, response, and quality of life (QoL) are considered the key endpoints of oncology clinical trials. Survival is the primary endpoint of most randomized, phase III clinical trials, but small improvements in survival are difficult to detect without a sufficiently large sample size. Meta-analysis is a useful technique to increase statistical precision and better estimate the magnitude of a treatment effect. Although survival data guide treatment choice, the objective response is generally the parameter used to evaluate treatment in the clinic, despite its inherent unreliability. The objective response rate remains an important outcome for early phase clinical trials. QoL, which is a particularly important trial endpoint if survival differences are unlikely may, however, be a more relevant outcome in the clinic. Several validated QoL tools are available for use both in trials and in daily practice, but many clinicians do not routinely assess QoL when evaluating an individual patient's response to treatment. Recent advances in electronic technology make capturing QoL data at each office visit not only possible but practical, reliable, and useful for both patients and clinicians. Therefore, although survival, response, and QoL can all be relevant clinical trial endpoints, QoL may be the most relevant endpoint to assess in the clinic. © 2007International Association for the Study of Lung Cancer.</t>
  </si>
  <si>
    <t>http://dx.doi.org/10.1097/01.JTO.0000269734.27047.3e</t>
  </si>
  <si>
    <t>The design and analysis of clinical trials are crucial if we are confidently to answer important questions regarding the treatment of patients with non-small cell lung cancer. Survival, response, and quality of life (QoL) are considered the key endpoints of oncology clinical trials. Survival is the primary endpoint of most randomized, phase III clinical trials, but small improvements in survival are difficult to detect without a sufficiently large sample size. Meta-analysis is a useful technique to increase statistical precision and better estimate the magnitude of a treatment effect. Although survival data guide treatment choice, the objective response is generally the parameter used to evaluate treatment in the clinic, despite its inherent unreliability. The objective response rate remains an important outcome for early phase clinical trials. QoL, which is a particularly important trial endpoint if survival differences are unlikely may, however, be a more relevant outcome in the clinic. Several validated QoL tools are available for use both in trials and in daily practice, but many clinicians do not routinely assess QoL when evaluating an individual patient's response to treatment. Recent advances in electronic technology make capturing QoL data at each office visit not only possible but practical, reliable, and useful for both patients and clinicians. Therefore, although survival, response, and QoL can all be relevant clinical trial endpoints, QoL may be the most relevant endpoint to assess in the clinic. [References: 24]</t>
  </si>
  <si>
    <t>Granger</t>
  </si>
  <si>
    <t>Pulmonary rehabilitation</t>
  </si>
  <si>
    <t>This presentation will outline the rationale, role and evidence supporting pulmonary rehabilitation for people with lung cancer. Lung cancer is associated with high disease burden and physical hardship. Individuals with lung cancer experience complex symptoms, which can include dyspnoea, fatigue and pain. These frequently lead to a cycle of inactivity and functional decline. Individuals with lung cancer are less physically active than similar aged healthy peers at time of diagnosis, with less than 40% meeting the physical activity guidelines.1 Following diagnosis, physical activity levels are lowest whilst patients undergo treatment and do not recover back to pre-treatment levels within six months.1 Progressive functional decline occurs over this time, with reduction in exercise capacity and muscle strength.1 In lung cancer, reduced exercise performance is associated with poorer functional independence, worse cancer treatment tolerability and higher all-cause mortality.2 People with lung cancer, who are less physically active, have worse symptoms, and poorer exercise capacity and health-related quality of life (HRQoL) compared to those who are more active.1 There is a strong need for pulmonary rehabilitation for this patient group.3 There are well-established guidelines regarding exercise for people with cancer.4 The guidelines state that people with cancer should engage in 30 minutes of moderate intensity physical activity on five or more days of the week and muscle strengthening exercises at least twice a week. This is supported by research which demonstrates that exercise is associated with improved exercise capacity, physical function, muscle strength, HRQoL, symptoms and depression in many cancer types.4 The evidence for pulmonary rehabilitation specifically in non-small cell lung cancer (NSCLC) is growing rapidly.3,5,6 Studies consistently demonstrate that pulmonary rehabilitation and exercise training is safe in lung cancer.3 Pulmonary rehabilitation can be applied at any stage along the disease spectrum. The majority of evidence currently exists in the pre- and post-operative settings, however there is now growing evidence for pulmonary rehabilitation in advanced stage disease.3 Prehabilitation is exercise training delivered before treatment. This is a relatively new concept in lung cancer. A recent Cochrane review5 of exercise training for patients before surgery for NSCLC, included five randomized controlled trials (RCTs), and found pre-operative exercise training compared to usual care (no exercise) was associated with a 67% reduced risk of patients developing a postoperative pulmonary complication, fewer days that patients needed an intercostal catheter (mean difference MD -3.33 days, 95%CI -5.35 to -1.30); shorter post-operative hospital stay (MD -4.24 days, 95%CI -5.43 to -3.06) and improvement in exercise capacity (6-minute walk test MD 18.23m, 95%CI8.50 to 27.96 m). Recently Licker and colleagues found that preoperative high-intensity interval training and resistance training improved exercise performance, as compared with an exercise and lifestyle advice group who experienced deterioration in exercise capacity while waiting for surgery.7 The Cochrane review concluded the overall quality of evidence is low and more high-quality trials are needed.5 Pulmonary rehabilitation following treatment with curative intent is associated with improvements in exercise capacity, muscle function and fatigue.3 The Cochrane review of exercise training after lung resection included three RCTs, and found significant improvements in exercise capacity in favor of the intervention compared to usual care (no exercise) (6-minute walk test MD 50m, 95% CI 15 to 85).6 More recently, Edvardsen and colleagues found a 20-week high intensity endurance and resistance training program compared to usual care, commencing 5-7 weeks post-operatively, was associated with improved exercise capacity, quadriceps muscle strength and mass, and physical function.8 There is less evidence published to date on pulmonary rehabilitation in advance disease, however the early evidence suggests that exercise may be effective at increasing exercise capacity, function and HRQoL, and reducing symptoms3 There are a number of current RCTs in progress at the moment specifically investigating exercise in inoperable or advanced lung cancer. The specific exercise training prescription in lung cancer has varied in the studies completed to date. It is likely that a combination of aerobic and resistance training is required for maximum effect to target both skeletal muscle function and cardiorespiratory fitness; both of which contribute to poor exercise performance in lung cancer.9 Similarly, the duration of programs (weeks to months) and delivery (inpatient, outpatient, home based) has varied. Further research is required to confirm the optimal timing, prescription and delivery of pulmonary rehabilitation for people with lung cancer. In most countries, pulmonary rehabilitation is not currently part of routine clinical practice for people with lung cancer. As the evidence base grows our next challenge is to translate findings into clinical practice.10.</t>
  </si>
  <si>
    <t>Granger et al</t>
  </si>
  <si>
    <t>Exercise intervention to improve exercise capacity and health related quality of life for patients with non-small cell lung cancer: A systematic review</t>
  </si>
  <si>
    <t>Context: The role of exercise intervention for patients with Non-small cell lung cancer (NSCLC) has not been systematically reviewed to date. Objective: To identify, evaluate and synthesize the evidence examining (1) the effect of exercise intervention on exercise capacity, health related quality of life (HRQoL), physical activity levels, cancer symptoms and mortality for patients with NSCLC; and (2) the safety and feasibility of exercise intervention for a population with NSCLC. Data sources: A systematic review of articles using the electronic databases MEDLINE (1950-2010), CINAHL (1982-2010), EMBASE (1980-2010), TRIP (1997-2010), Science Direct (1994-2010), PubMed (1949-2010), Cochrane Library (2010), Expanded Academic ASAP (1994-2010), Meditext Informit (1995-2010), PEDRO (1999-2010) and DARE (2010). Additional studies were identified by manually cross referencing all full text reports and personal files were searched. No publication date restrictions were imposed. Eligibility criteria for study selection: Randomised controlled trials (RCTs), case-control studies and case series assessing exercise intervention to improve exercise capacity, HRQoL, level of daily physical activity, cancer symptoms or mortality of patients with NSCLC were included. Only articles available in English and published in a peer reviewed journal were included. Data extraction: A data collection form was developed by one reviewer and data extracted. Data extraction was cross checked by a second reviewer. Results and data synthesis: 16 studies on 13 unique patient groups totalling 675 patients with NSCLC met the inclusion criteria. The majority of studies were case series (n= 9) and two RCTs were included. Studies exercising participants pre-operatively reported improvements in exercise capacity but no change in HRQoL immediately post exercise intervention. Studies exercising participants post-treatment (surgery, chemotherapy or radiotherapy) demonstrated improvements in exercise capacity but conflicting results with respect to the impact on HRQoL immediately post exercise intervention. Heterogeneity among studies was observed and a meta-analysis was deemed inappropriate. PRISMA guidelines were followed in reporting this systematic review. Conclusion: Exercise intervention for patients with NSCLC is safe before and after cancer treatment. Interventions pre-operatively or post-cancer treatment are associated with positive benefits on exercise capacity, symptoms and some domains of HRQoL. The majority of studies are small case series therefore results should be viewed with caution until larger RCTs are completed. Further research is required to establish the effect of exercise during and after cancer treatment and in the advanced stage of disease, the optimum type of exercise training and the optimum setting for delivery. © 2011.</t>
  </si>
  <si>
    <t>http://dx.doi.org/10.1016/j.lungcan.2011.01.006</t>
  </si>
  <si>
    <t>CONTEXT: The role of exercise intervention for patients with Non-small cell lung cancer (NSCLC) has not been systematically reviewed to date.; OBJECTIVE: To identify, evaluate and synthesize the evidence examining (1) the effect of exercise intervention on exercise capacity, health related quality of life (HRQoL), physical activity levels, cancer symptoms and mortality for patients with NSCLC; and (2) the safety and feasibility of exercise intervention for a population with NSCLC.; DATA SOURCES: A systematic review of articles using the electronic databases MEDLINE (1950-2010), CINAHL (1982-2010), EMBASE (1980-2010), TRIP (1997-2010), Science Direct (1994-2010), PubMed (1949-2010), Cochrane Library (2010), Expanded Academic ASAP (1994-2010), Meditext Informit (1995-2010), PEDRO (1999-2010) and DARE (2010). Additional studies were identified by manually cross referencing all full text reports and personal files were searched. No publication date restrictions were imposed. ELIGIBILITY CRITERIA FOR STUDY SELECTION: Randomised controlled trials (RCTs), case-control studies and case series assessing exercise intervention to improve exercise capacity, HRQoL, level of daily physical activity, cancer symptoms or mortality of patients with NSCLC were included. Only articles available in English and published in a peer reviewed journal were included.; DATA EXTRACTION: A data collection form was developed by one reviewer and data extracted. Data extraction was cross checked by a second reviewer. RESULTS AND DATA SYNTHESIS: 16 studies on 13 unique patient groups totalling 675 patients with NSCLC met the inclusion criteria. The majority of studies were case series (n=9) and two RCTs were included. Studies exercising participants pre-operatively reported improvements in exercise capacity but no change in HRQoL immediately post exercise intervention. Studies exercising participants post-treatment (surgery, chemotherapy or radiotherapy) demonstrated improvements in exercise capacity but conflicting results with respect to the impact on HRQoL immediately post exercise intervention. Heterogeneity among studies was observed and a meta-analysis was deemed inappropriate. PRISMA guidelines were followed in reporting this systematic review.; CONCLUSION: Exercise intervention for patients with NSCLC is safe before and after cancer treatment. Interventions pre-operatively or post-cancer treatment are associated with positive benefits on exercise capacity, symptoms and some domains of HRQoL. The majority of studies are small case series therefore results should be viewed with caution until larger RCTs are completed. Further research is required to establish the effect of exercise during and after cancer treatment and in the advanced stage of disease, the optimum type of exercise training and the optimum setting for delivery.</t>
  </si>
  <si>
    <t>https://dx.doi.org/10.1016/j.lungcan.2011.01.006</t>
  </si>
  <si>
    <t>Greenhalgh et al</t>
  </si>
  <si>
    <t>Erlotinib and gefitinib for treating non-small cell lung cancer that has progressed following prior chemotherapy (review of nice technology appraisals 162 and 175): A systematic review and economic evaluation</t>
  </si>
  <si>
    <t>Background Lung cancer is the most common cancer worldwide and is the second most diagnosed cancer in the UK after breast cancer (12.9% of all cancer cases). It is also the most common cause of death in the UK. In 2010, 42,000 people in the UK were diagnosed with lung cancer and there were 35,000 registered deaths from lung cancer. The majority of cases (80%) are diagnosed in people over 60 years of age. The treatment options for patients with non-small cell lung cancer (NSCLC) depend on the stage of disease, disease histology, epidermal growth factor receptor (EGFR) mutation status, performance status, comorbidities and patient preferences. Patients with stage III or IV disease, good performance status and for whom curative treatment is not an option, may be initially offered chemotherapy to improve survival, disease control and quality of life. A proportion of this group of patients (33%) will go on to receive further chemotherapy treatment following disease progression after first-line therapy. It is this patient group that is of relevance to this appraisal. Two oral anticancer treatments, used within their licensed indications are the focus of this review: erlotinib [Tarceva&lt;sup&gt;&lt;/sup&gt;, Roche (UK) Ltd] and gefitinib (IRESSA&lt;sup&gt;&lt;/sup&gt;, AstraZeneca). Both are EGFR tyrokinase inhibitors that block the signal pathways involved in cell proliferation. Objectives The remit of this review is to appraise the clinical effectiveness and cost-effectiveness of erlotinib and gefitinib within their licensed indications for the treatment of NSCLC after disease progression following prior chemotherapy [review of National Institute for Health and Care Excellence (NICE) technology appraisals TA162 and TA175]. Methods Four electronic databases were searched for randomised controlled trials (RCTs) and economic evaluations (EEs). Studies that compared the use of erlotinib or gefitinib with each other or with the use of docetaxel or best supportive care (BSC) were considered. Patients with NSCLC whose disease had progressed following prior chemotherapy were included. Outcomes for clinical effectiveness included overall survival (OS), progression-free survival (PFS), response rate (RR) and adverse events (AEs). Cost-effectiveness outcomes included incremental cost per life-year gained and incremental cost per quality-adjusted life-year (QALY) gained. Two reviewers independently screened all titles and/or abstracts including EEs, applied inclusion criteria to relevant publications and quality assessed the included (clinical) studies. The results of the data extraction and (clinical) quality assessment are summarised as a narrative description. No meta-analysis or network meta-analyses were undertaken. This report contains reference to confidential information provided as part of the NICE appraisal process. This information has been removed from the report and the results, discussions and conclusions of the report do not include the confidential information. These sections are clearly marked in the report. Copyright © Queen's Printer and Controller of HMSO 2015.</t>
  </si>
  <si>
    <t>http://dx.doi.org/10.3310/hta19470</t>
  </si>
  <si>
    <t>BACKGROUND: Lung cancer is the second most diagnosed cancer in the UK. Over 70% of lung cancers are non-small cell lung cancers (NSCLCs). Patients with stage III or IV NSCLC may be offered treatment to improve survival, disease control and quality of life. One-third of these patients receive further treatment following disease progression; these treatments are the focus of this systematic review.; OBJECTIVES: To appraise the clinical effectiveness and cost-effectiveness of erlotinib [Tarceva(), Roche (UK) Ltd] and gefitinib (IRESSA(), AstraZeneca) compared with each other, docetaxel or best supportive care (BSC) for the treatment of NSCLC after disease progression following prior chemotherapy. The effectiveness of treatment with gefitinib was considered only for patients with epidermal growth factor mutation-positive (EGFR M+) disease.; DATA SOURCES: Four electronic databases (EMBASE, MEDLINE, The Cochrane Library, PubMed) were searched for randomised controlled trials (RCTs) and economic evaluations. Manufacturers' evidence submissions to the National Institute for Health and Care Excellence were also considered.; REVIEW METHODS: Outcomes for three distinct patient groups based on EGFR mutation status [EGFR M+, epidermal growth factor mutation negative (EGFR M-) and epidermal growth factor mutation status unknown (EGFR unknown)] were considered. Heterogeneity of the data precluded statistical analysis. A de novo economic model was developed to compare treatments (incremental cost per quality-adjusted life-year gained).; RESULTS: Twelve trials were included in the review. The use of gefitinib was compared with chemotherapy (n=6) or BSC (n=1), and the use of erlotinib was compared with chemotherapy (n=3) or BSC (n=1). One trial compared the use of gefitinib with the use of erlotinib. No trials included solely EGFR M+ patients; all data were derived from retrospective subgroup analyses from six RCTs [Kim ST, Uhm JE, Lee J, Sun JM, Sohn I, Kim SW, et al. Randomized phase II study of gefitinib versus erlotinib in patients with advanced non-small cell lung cancer who failed previous chemotherapy. Lung Cancer 2012;75:82-8, V-15-32, Tarceva In Treatment of Advanced NSCLC (TITAN), BR.21, IRESSA Survival Evaluation in Lung cancer (ISEL) and IRESSA NSCLC Trial Evaluating REsponse and Survival versus Taxotere (INTEREST)]. These limited data precluded conclusions regarding the clinical effectiveness of any treatment for EGFR M+ patients. For EGFR M- patients, data were derived from the TArceva Italian Lung Optimization tRial (TAILOR) trial and Docetaxel and Erlotinib Lung Cancer Trial (DELTA). Retrospective data were also derived from subgroup analyses of BR.21, Kim et al., TITAN, INTEREST and ISEL. The only statistically significant reported results were for progression-free survival (PFS) for TAILOR and DELTA, and favoured docetaxel over erlotinib [TAILOR hazard ratio (HR) 1.39, 95% confidence interval (CI) 1.06 to 1.82; DELTA HR 1.44, 95% CI 1.08 to 1.92]. In EGFR unknown patients, nine trials (INTEREST, IRESSA as Second-line Therapy in Advanced NSCLC - KoreA, Li, Second-line Indication of Gefitinib in NSCLC, V-15-32, ISEL, DELTA, TITAN and BR.21) reported overall survival data and only one (BR.21) reported a statistically significant result favouring the use of erlotinib over BSC (HR 0.7, 95% CI 0.58 to 0.85). For PFS, BR.21 favoured the use of erlotinib when compared with BSC (HR 0.61, 95% CI 0.51 to 0.74) and the use of gefitinib was favoured when compared with BSC (HR 0.82, 95% CI 0.73 to 0.92) in ISEL. Limitations in the clinical data precluded assessment of cost-effectiveness of treatments for an EGFR M+ population by the Assessment Group (AG). The AG's economic model suggested that for the EGFR M- population, the use of erlotinib was not cost-effective compared with the use of docetaxel and compared with BSC. For EGFR unknown patients, the use of erlotinib was not cost-effective when compared with BSC.; CONCLUSIONS/FUTURE WORK: The lack of clinical data available for distinct patient populations limited the conclusions of the assessment. Future trials should distinguish between patients with EGFR M+ and EGFR M- disease.; FUNDING: The National Institute for Health Research Health Technology Assessment programme.</t>
  </si>
  <si>
    <t>https://dx.doi.org/10.3310/hta19470</t>
  </si>
  <si>
    <t>First-line treatment of advanced epidermal growth factor receptor (egfr) mutation positive non-squamous non-small cell lung cancer</t>
  </si>
  <si>
    <t>Background: Epidermal growth factor receptor (EGFR) mutation positive (M+) non-small cell lung cancer (NSCLC) is emerging as an important subtype of lung cancer comprising 10% to 15% of non-squamous tumours. This subtype is more common in women than men and is less associated with smoking. Objectives: To assess the clinical effectiveness of single -agent or combination EGFR therapies used in the first-line treatment of people with locally advanced or metastatic EGFR M+ NSCLC compared with other cytotoxic chemotherapy (CTX) agents used alone or in combination, or best supportive care (BSC). The primary outcome was overall survival. Secondary outcomes included progression-free survival, response rate, toxicity, and quality of life. Search methods: We conducted electronic searches of the the Cochrane Register of Controlled Trials (CENTRAL) (2015, Issue 6), MEDLINE (1946 to 1 June 2015), EMBASE (1980 to 1 June 2015), and ISI Web of Science (1899 to 1 June 2015). We also searched the conference abstracts of the American Society for Clinical Oncology and the European Society for Medical Oncology (1 June 2015); Evidence Review Group submissions to the National Institute for Health and Care Excellence; and the reference lists of retrieved articles. Selection criteria: Parallel randomised controlled trials comparing EGFR-targeted agents (alone or in combination with cytotoxic agents or BSC) with cytotoxic chemotherapy (single or doublet) or BSC in chemotherapy-naive patients with locally advanced or metastatic (stage IIIB or IV) EGFR M+ NSCLC unsuitable for treatment with curative intent. Data collection and analysis: Two review authors independently identified articles, extracted data, and carried out the 'Risk of bias' assessment. We conducted meta-analyses using a fixed-effect model unless there was substantial heterogeneity, in which case we also performed a random-effects analysis as a sensitivity analysis. Main results: Nineteen trials met the inclusion criteria. Seven of these exclusively recruited people with EGFR M+ NSCLC; the remainder recruited a mixed population and reported results for people with EGFR M+ NSCLC as subgroup analyses. The number of participants with EGFR M+ tumours totalled 2317, of whom 1700 were of Asian origin. Overall survival (OS) data showed inconsistent results between the included trials that compared EGFR-targeted treatments against cytotoxic chemotherapy or placebo. Erlotinib was the intervention treatment used in eight trials, gefitinib in seven trials, afatinib in two trials, and cetuximab in two trials. The findings of one trial (FASTACT 2) did report a statistically significant OS gain for participants treated with erlotinib plus cytotoxic chemotherapy when compared to cytotoxic chemotherapy alone, but this result was based on a small number of participants (n = 97). For progression-free survival (PFS), a pooled analysis of 3 trials (n = 378) demonstrated a statistically significant benefit for erlotinib compared with cytotoxic chemotherapy (hazard ratio (HR) 0.30; 95% confidence interval (CI) 0.24 to 0.38). In a pooled analysis with 491 participants administered gefitinib, 2 trials (IPASS and NEJSG) demonstrated a statistically significant PFS benefit of gefitinib compared with cytotoxic chemotherapy (HR 0.39; 95% CI 0.32 to 0.48). Afatinib (n = 709) showed a statistically significant PFS benefit when compared with chemotherapy in a pooled analysis of 2 trials (HR 0.42; 95% CI 0.34 to 0.53). Commonly reported grade 3/4 adverse events for afatinib, erlotinib, and gefitinib monotherapy were rash and diarrhoea. Myelosuppression was consistently worse in the chemotherapy arms, fatigue and anorexia were also associated with some chemotherapies. No statistically significant PFS or OS benefit for cetuximab plus cytotoxic chemotherapy (n = 81) compared to chemotherapy alone was reported in either of the two trials. Six trials reported on quality of life and symptom improvement using different methodologies. For each of erlotinib, gefitinib, and afatinib, 2 trials showed improvement in one r more indices for the tyrosine-kinase inhibitor (TKI) compared to chemotherapy. The quality of evidence was high for the comparisons of erlotinib and gefitinib with cytotoxic chemotherapy and for the comparison of afatinib with cytotoxic chemotherapy. Authors' conclusions: Erlotinib, gefitinib, and afatinib are all active agents in EGFR M+ NSCLC patients, and demonstrate an increased tumour response rate and prolonged progression-free survival compared to cytotoxic chemotherapy. We also found a beneficial effect of the TKI compared to cytotoxic chemotherapy. However, we found no increase in overall survival for the TKI when compared with standard chemotherapy. Cytotoxic chemotherapy is less effective in EGFR M+ NSCLC than erlotinib, gefitinib, or afatinib and is associated with greater toxicity. There were no data supporting the use of monoclonal antibody therapy. Copyright © 2016 The Cochrane Collaboration.</t>
  </si>
  <si>
    <t>http://dx.doi.org/10.1002/14651858.CD010383.pub2</t>
  </si>
  <si>
    <t>BACKGROUND: Epidermal growth factor receptor (EGFR) mutation positive (M+) non-small cell lung cancer (NSCLC) is emerging as an important subtype of lung cancer comprising 10% to 15% of non-squamous tumours. This subtype is more common in women than men and is less associated with smoking.; OBJECTIVES: To assess the clinical effectiveness of single -agent or combination EGFR therapies used in the first-line treatment of people with locally advanced or metastatic EGFR M+ NSCLC compared with other cytotoxic chemotherapy (CTX) agents used alone or in combination, or best supportive care (BSC). The primary outcome was overall survival. Secondary outcomes included progression-free survival, response rate, toxicity, and quality of life.; SEARCH METHODS: We conducted electronic searches of the the Cochrane Register of Controlled Trials (CENTRAL) (2015, Issue 6), MEDLINE (1946 to 1 June 2015), EMBASE (1980 to 1 June 2015), and ISI Web of Science (1899 to 1 June 2015). We also searched the conference abstracts of the American Society for Clinical Oncology and the European Society for Medical Oncology (1 June 2015); Evidence Review Group submissions to the National Institute for Health and Care Excellence; and the reference lists of retrieved articles.; SELECTION CRITERIA: Parallel randomised controlled trials comparing EGFR-targeted agents (alone or in combination with cytotoxic agents or BSC) with cytotoxic chemotherapy (single or doublet) or BSC in chemotherapy-naive patients with locally advanced or metastatic (stage IIIB or IV) EGFR M+ NSCLC unsuitable for treatment with curative intent.; DATA COLLECTION AND ANALYSIS: Two review authors independently identified articles, extracted data, and carried out the 'Risk of bias' assessment. We conducted meta-analyses using a fixed-effect model unless there was substantial heterogeneity, in which case we also performed a random-effects analysis as a sensitivity analysis.; MAIN RESULTS: Nineteen trials met the inclusion criteria. Seven of these exclusively recruited people with EGFR M+ NSCLC; the remainder recruited a mixed population and reported results for people with EGFR M+ NSCLC as subgroup analyses. The number of participants with EGFR M+ tumours totalled 2317, of whom 1700 were of Asian origin.Overall survival (OS) data showed inconsistent results between the included trials that compared EGFR-targeted treatments against cytotoxic chemotherapy or placebo.Erlotinib was the intervention treatment used in eight trials, gefitinib in seven trials, afatinib in two trials, and cetuximab in two trials. The findings of one trial (FASTACT 2) did report a statistically significant OS gain for participants treated with erlotinib plus cytotoxic chemotherapy when compared to cytotoxic chemotherapy alone, but this result was based on a small number of participants (n = 97). For progression-free survival (PFS), a pooled analysis of 3 trials (n = 378) demonstrated a statistically significant benefit for erlotinib compared with cytotoxic chemotherapy (hazard ratio (HR) 0.30; 95% confidence interval (CI) 0.24 to 0.38).In a pooled analysis with 491 participants administered gefitinib, 2 trials (IPASS and NEJSG) demonstrated a statistically significant PFS benefit of gefitinib compared with cytotoxic chemotherapy (HR 0.39; 95% CI 0.32 to 0.48).Afatinib (n = 709) showed a statistically significant PFS benefit when compared with chemotherapy in a pooled analysis of 2 trials (HR 0.42; 95% CI 0.34 to 0.53).Commonly reported grade 3/4 adverse events for afatinib, erlotinib, and gefitinib monotherapy were rash and diarrhoea. Myelosuppression was consistently worse in the chemotherapy arms, fatigue and anorexia were also associated with some chemotherapies.No statistically significant PFS or OS benefit for cetuximab plus cytotoxic chemotherapy (n = 81) compared to chemotherapy alone was reported in either of the two trials.Six trials reported on quality of life and symptom improvement using different methodologies. For each of erlotinib, gefitinib, and afatinib, 2 trials showed improvement in one or more indices for the tyrosine-kinase inhibitor (TKI) compared to chemotherapy.The quality of evidence was high for the comparisons of erlotinib and gefitinib with cytotoxic chemotherapy and for the comparison of afatinib with cytotoxic chemotherapy.; AUTHORS' CONCLUSIONS: Erlotinib, gefitinib, and afatinib are all active agents in EGFR M+ NSCLC patients, and demonstrate an increased tumour response rate and prolonged progression-free survival compared to cytotoxic chemotherapy. We also found a beneficial effect of the TKI compared to cytotoxic chemotherapy. However, we found no increase in overall survival for the TKI when compared with standard chemotherapy. Cytotoxic chemotherapy is less effective in EGFR M+ NSCLC than erlotinib, gefitinib, or afatinib and is associated with greater toxicity. There were no data supporting the use of monoclonal antibody therapy.</t>
  </si>
  <si>
    <t>https://dx.doi.org/10.1002/14651858.CD010383.pub2</t>
  </si>
  <si>
    <t>Gridelli</t>
  </si>
  <si>
    <t>Chemotherapy of non-small cell lung cancer in the elderly</t>
  </si>
  <si>
    <t>Around one-third of all patients with non-small cell lung cancer (NSCLC) are over the age of 70. Elderly patients tolerate chemotherapy poorly because of impaired organ function and co-morbidities. For this reason, these patients are often not considered eligible for aggressive cisplatin-based chemotherapy. A multidimensional geriatric evaluation is important to plan appropriate treatments. At present, there are no indications for adjuvant and neoadjuvant chemotherapy. Combined chemo-radiotherapy in locally advanced disease increases toxicity and seems determine no survival advantage as compared to radiation therapy alone. In advanced disease, single agent vinorelbine proves to be active and well-tolerated, and compared to best supportive care, improves survival and perhaps quality of life. Gemcitabine is active and well tolerated as well. Taxanes are in advanced phase of evaluation. A phase III randomized trial showed that polychemotherapy with gemcitabine+vinorelbine does not improve any outcome as compared to single agent chemotherapy with vinorelbine or gemcitabine. In clinical practice, single agent chemotherapy should remain the standard treatment. The choice of the drug should be based on the toxicity profile of each drug and type of co-morbid conditions. In the near future, new therapeutic strategies and biological agents could improve present results. © 2002 Elsevier Science Ireland Ltd. All rights reserved.</t>
  </si>
  <si>
    <t>Gridelli et al</t>
  </si>
  <si>
    <t>Treatment of advanced non-small-cell lung cancer in the elderly: Results of an international expert panel</t>
  </si>
  <si>
    <t>The best treatment for elderly patients with advanced non-small-cell lung cancer (NSCLC) is still debated. To guide clinical management of these patients and suggest the priorities for clinical research in this field, an International Expert Panel met in Naples, Italy, on April 19 to 20, 2004. Results and conclusions based on a review of evidence available in the literature to date are presented in this article. A comprehensive geriatric assessment is recommended to better define prognosis and to predict tolerance to treatment. In the first randomized study dedicated to elderly NSCLC patients, single-agent vinorelbine showed superiority over supportive care alone, both in terms of survival and quality of life. In a large randomized trial, gemcitabine plus vinorelbine failed to show any advantage over either agent alone. Subset analyses suggest that the efficacy of platinum-based combination chemotherapy is similar in fit older and younger patients, with an acceptable increase in toxicity for elderly patients. These data should be interpreted cautiously because retrospective subgroup analyses are encumbered by selection bias; hence, randomized trials dedicated to platinum-based chemotherapy for nonselected elderly patients are warranted. Several promising biologic therapies are under investigation; however, with present data, target-based agents as first-line treatment for elderly NSCLC patients are not yet recommended. Clinical research, with trials specifically designed for elderly patients, is mandatory. With the current evidence, single-agent chemotherapy with a third-generation drug (vinorelbine, gemcitabine, a taxane) should be the recommended option for nonselected elderly patients with advanced NSCLC. Platinum-based chemotherapy is a viable option for fit patients with adequate organ function. Best supportive care remains important, in addition to chemotherapy or as the exclusive option for patients who are unsuitable for more aggressive treatment. © 2005 by American Society of Clinical Oncology.</t>
  </si>
  <si>
    <t>http://dx.doi.org/10.1200/JCO.2005.00.224</t>
  </si>
  <si>
    <t>Treatment of advanced non-small-cell lung cancer patients with ecog performance status 2: Results of an european experts panel</t>
  </si>
  <si>
    <t>Background: Platinum-based combination chemotherapy is currently recommended as the standard treatment for patients with advanced non-small-cell lung cancer (NSCLC), but its benefit seems limited to fit patients with a performance status (PS) of 0 or 1. For PS2 patients, there is no consensus on standard treatment. With the aims of reviewing the evidence supporting each of these therapeutic options, possibly reaching a consensus for treatment of PS2 patients affected by advanced NSCLC in clinical practice, and suggesting the priorities for clinical research in this field, an European Experts Panel took place in Avellino, Italy in April 2003. Results and conclusions: On the basis of current evidence, chemotherapy treatment appears justified for patients with advanced NSCLC and PS2. Single-agent chemotherapy (gemcitabine, vinorelbine, taxanes) could be the preferred option, although carboplatin-based or low-dose cisplatin-based doublets may represent alternative options. Stronger evidence is expected from new clinical research specifically focused on PS2 patients. Single-agent chemotherapy should be the standard arm against which experimental treatments are tested in randomised trials dedicated to PS2 patients. High priority should be given to the evaluation of tolerability and efficacy of platinum-based combinations, and to the testing of new biological agents. Another research priority is the improvement of supportive care. Patients strongly need symptomatic improvement: end points such as symptom relief, clinical benefit and quality of life should have a central position in trials dedicated to PS2 NSCLC patients. © 2004 European Society for Medical Oncology.</t>
  </si>
  <si>
    <t>http://dx.doi.org/10.1093/annonc/mdh087</t>
  </si>
  <si>
    <t>BACKGROUND: Platinum-based combination chemotherapy is currently recommended as the standard treatment for patients with advanced non-small-cell lung cancer (NSCLC), but its benefit seems limited to fit patients with a performance status (PS) of 0 or 1. For PS2 patients, there is no consensus on standard treatment. With the aims of reviewing the evidence supporting each of these therapeutic options, possibly reaching a consensus for treatment of PS2 patients affected by advanced NSCLC in clinical practice, and suggesting the priorities for clinical research in this field, an European Experts Panel took place in Avellino, Italy in April 2003.; RESULTS: and conclusions On the basis of current evidence, chemotherapy treatment appears justified for patients with advanced NSCLC and PS2. Single-agent chemotherapy (gemcitabine, vinorelbine, taxanes) could be the preferred option, although carboplatin-based or low-dose cisplatin-based doublets may represent alternative options. Stronger evidence is expected from new clinical research specifically focused on PS2 patients. Single-agent chemotherapy should be the standard arm against which experimental treatments are tested in randomised trials dedicated to PS2 patients. High priority should be given to the evaluation of tolerability and efficacy of platinum-based combinations, and to the testing of new biological agents. Another research priority is the improvement of supportive care. Patients strongly need symptomatic improvement: end points such as symptom relief, clinical benefit and quality of life should have a central position in trials dedicated to PS2 NSCLC patients.</t>
  </si>
  <si>
    <t>Meta-Analysis; Research Support, Non-U.S. Gov't</t>
  </si>
  <si>
    <t>Treatment of stage i-iii non-small-cell lung cancer in the elderly</t>
  </si>
  <si>
    <t>Elderly patients with stage I-III non-small-cell lung cancer (NSCLC) constitute a peculiar patient population and need specific therapeutic approaches. Limited resections are an attractive alternative for elderly patients with resectable NSCLC because of the potential reduction in postoperative complications. Curative radiation therapy is an acceptable alternative for elderly patients who are unfit for or refuse surgery. Hypofractionated stereotactic body radiation therapy is of particular interest for this population because of its favorable tolerance. Elderly patients may tolerate chemotherapy poorly because of comorbidity and organ failure. The survival benefit obtained with adjuvant platinum-based chemotherapy in the younger population may vanish or decrease in the elderly because of a potential higher toxic death rate or lower compliance to treatment. The efficacy and feasibility of adjuvant chemotherapy for elderly patients need to be investigated in specific trials. Neoadjuvant chemotherapy remains an experimental approach under investigation in the general patient population, and consequently should not be considered in clinical practice in the elderly. Retrospective analyses on chemoradiation in elderly patients should be considered globally ambiguous and at risk of selection bias. Only specifically designed prospective studies will elucidate the real role and feasibility of this combined approach in the treatment of unselected elderly patients.</t>
  </si>
  <si>
    <t>Oncology</t>
  </si>
  <si>
    <t>Gridelli and Shepherd</t>
  </si>
  <si>
    <t>Chemotherapy for elderly patients with non-small cell lung cancer: A review of the evidence</t>
  </si>
  <si>
    <t>Chemotherapy for elderly patients with non-small cell lung cancer (NSCLC) has been questioned due to the perceived potential for higher toxicity in this population, possibly attributable to progressive organ failure and comorbidities. This nonsystematic review presents the authors' selection of key evidence for the use of chemotherapy for elderly patients with NSCLC. To date, single-agent chemotherapy with agents such as vinorelbine, gemcitabine, docetaxel, and paclitaxel has been a reasonable option. Data on nonplatinum-based combinations are limited, but recent investigations of gemcitabine plus vinorelbine failed to show superiority over either agent alone. Retrospective subset analyses from large randomized trials suggest that the efficacy and tolerability of platinum-based combination chemotherapy are similar in both the elderly and their younger counterparts. Further phase III trials that specifically examine platinum-based combinations in selected elderly NSCLC patients are therefore warranted. The potential impact of new targeted therapies-alone or in combination with chemotherapy-is being investigated.</t>
  </si>
  <si>
    <t>http://dx.doi.org/10.1378/chest.128.2.947</t>
  </si>
  <si>
    <t>Grossi</t>
  </si>
  <si>
    <t>Management of non-small cell lung in cancer patients with stable disease</t>
  </si>
  <si>
    <t>Disease stabilization after first-line chemotherapy, also known as induction chemotherapy, is defined, according to the Response Evaluation Criteria in Solid Tumours (RECIST), as having neither sufficient shrinkage to qualify as a partial response (PR) nor sufficient increase to qualify as progressive disease (PD). In oncology, stable disease (SD) has often been viewed as an equivocal result and is therefore of unclear clinical value. In SD patients with advanced non-small cell lung cancer (NSCLC)who have already received four cycles of first-line chemotherapy with platinum agents plus a third-generation agent (gemcitabine, vinorelbine, docetaxel or paclitaxel) or pemetrexed, the continuation of the original treatment is not recommended according to the American Society of Clinical Oncology (ASCO) guidelines. The ASCO guidelines recommend maintenance with bevacizumab or cetuximab, as tolerated until progression, only for platinum-based chemotherapy combined with bevacizumab or cetuximab. Several trials and a meta-analysis have, however, suggested a role for maintenance treatment in patients without progression after induction chemotherapy. The National Comprehensive Cancer Network guidelines recently suggested that maintenance therapy may be considered after four to six cycles of induction platinum doublets for patients with tumour responses or SD, and recommended first-line treatment with epidermal growth factor receptor (EGFR) tyrosine kinase inhibitors in EGFR mutated patients to continue until PD. More recently, two randomized clinical trials that compared pemetrexed or erlotinib with a placebo demonstrated a better overall survival in favour of maintenance therapy. In subgroup analyses for both trials, patients with SD after first-line induction chemotherapy had pronounced survival benefits when erlotinib or pemetrexed maintenance therapy was given, although this result was not achieved in patients with a complete response or PR after induction chemotherapy. The management of patients with SD after first-line chemotherapy is an important issue because only a minority of patients with advanced NSCLC experience tumour shrinkage after standard platinum-based chemotherapy. Many more patients experience either SD or PD. The notion that the prognosis of SD patients varies greatly due to the complexity of SD should, however, be taken into careful consideration for the treatment decision. Therefore, suggestions for the further classification of SD are urgently needed to enable the use of an alternative therapy at an early time. Adis © 2012 Springer International Publishing AG. All rights reserved.</t>
  </si>
  <si>
    <t>http://dx.doi.org/10.2165/1163013-S0-000000000-00000</t>
  </si>
  <si>
    <t>Grossi et al</t>
  </si>
  <si>
    <t>Future scenarios for the treatment of advanced non-small cell lung cancer: Focus on taxane-containing regimens</t>
  </si>
  <si>
    <t>Despite recent progress in the development of new molecularly targeted agents, the chemotherapy regimens considered standard at the end of the last century-that is, two-drug combinations consisting of either cisplatin or carboplatin plus a third-generation agent (docetaxel, paclitaxel, gemcitabine, or vinorelbine)-remain the primary treatment option for advanced non-small cell lung cancer (NSCLC) patients. Most recently, the existing standard of care has been amended to reflect the significant survival advantage of cisplatin-pemetrexed over cisplatin- gemcitabine as first-line treatment of nonsquamous NSCLC. The addition of a biological drug (bevacizumab, cetuximab) or the use of a singleagent epidermal growth factor receptor inhibitor may further improve outcomes in selected patients. It has become increasingly clear, primarily through recent meta-analyses, that although the therapeutic equivalence of any combination of a platinum agent plus either gemcitabine, vinorelbine, docetaxel, or paclitaxel has been long accepted, each regimen has different side effects and therapeutic outcomes that allow clinicians to select the most appropriate treatment for chemotherapy- naive patients with stage IIIB/IV NSCLC. In this review, we evaluate the available evidence and explore the role and importance of various modern chemotherapy regimens, with the aim of optimizing treatment selection and combination with biological agents. Emphasis is placed on the role of taxanes (docetaxel versus paclitaxel) in this changing landscape. © Alpha Med Press.</t>
  </si>
  <si>
    <t>Oncologist</t>
  </si>
  <si>
    <t>http://dx.doi.org/10.1634/theoncologist.2010-0322</t>
  </si>
  <si>
    <t>Grundmann et al</t>
  </si>
  <si>
    <t>The value of bioelectrical impedance analysis and phase angle in the evaluation of malnutrition and quality of life in cancer patients - a comprehensive review</t>
  </si>
  <si>
    <t>Bioelectrical impedance analysis (BIA) and especially its derived parameter phase angle have been widely used in different populations. The variability of BIA measures has often been cited as a major limitation for its clinical use in evaluating nutritional status and overall health of patients. Cancer patients often present with malnourishment and cachexia, which complicate the course of treatment and affect outcomes. PubMed, CINAHL, EBSCO and Cochrane Library have been searched for relevant publications in English for BIA in cancer patients. Out of 197 total results, 27 original research articles related to BIA measures in cancer patients were included in this review. Studies indicate that the use of BIA and phase angle measures can benefit in the clinical management of cancer patients in multiple ways: in the prevention; diagnosis; prognosis; and outcomes related to treatments that affect nutritional and overall health status. Phase angle and fat-free mass measures were most commonly evaluated and correlated with nutritional status and survival rate. One limitation of BIA measures is the high interpatient variability which requires careful interpretation of results in the context of the individual patient rather than comparison with population data. The BIA and phase angle provide practitioners for the evaluation of nutritional and overall health status in cancer patients with a convenient and non-invasive technique and should be encouraged. Copyright © 2015 Macmillan Publishers Limited.</t>
  </si>
  <si>
    <t>European Journal of Clinical Nutrition</t>
  </si>
  <si>
    <t>http://dx.doi.org/10.1038/ejcn.2015.126</t>
  </si>
  <si>
    <t>Guo et al</t>
  </si>
  <si>
    <t>Shenyi capsule () plus chemotherapy versus chemotherapy for non-small cell lung cancer: A systematic review of overlapping meta-analyses</t>
  </si>
  <si>
    <t>Objective: To assist decision-makers interpret and choose among conflfl icting meta-analyses, as well as to offer treatment recommendations based on current best evidence by performing a systematic review of overlapping meta-analyses regarding Shenyi Capsule (, SC) plus chemotherapy versus chemotherapy of non-small cell lung cancer (NSCLC). Methods: A literature search was conducted to select systematic reviews comparing SC plus chemotherapy with chemotherapy for NSCLC. Meta-analyses only composed of randomized controlled trials (RCTs) met the inclusion criteria. Two authors individually estimated the quality of meta-analysis and extracted data. The Jadad decision algorithm was applied to guarantee which meta-analysis provided the best original evidence. Results: A total of 5 meta-analyses were included. All the studies composed of RCTs or quasi-RCTs and were regarded as level-II evidence. The scores of the Assessment of Multiple Systematic Reviews ranged from 3 to 6 (median 4). A high-quality meta-analysis with more RCTs was chosen, which suggested that SC plus chemotherapy could increase incidence of short-term efficacy, improve the quality of life and survival rate in comparison to chemotherapy. However, there was no statistically significant difference between SC plus chemotherapy and chemotherapy regarding chemotherapy-induced side effect, such as liver and kidney function obstacle, leukopenia, hemoglobin decrement and gastrointestinal adverse reaction. Conclusions: Based on the best available evidence, treatment effect of SC plus chemotherapy was better than chemotherapy and did not increase side effects. Therefore, SC plus chemotherapy may be superior to chemotherapy for treating NSCLC. However, due to some limitations, SC plus chemotherapy should be cautiously considered, and further high-quality meta-analyses are needed. Copyright © 2017, Chinese Association of the Integration of Traditional and Western Medicine.</t>
  </si>
  <si>
    <t>Chinese Journal of Integrative Medicine</t>
  </si>
  <si>
    <t>http://dx.doi.org/10.1007/s11655-017-2951-5</t>
  </si>
  <si>
    <t>Habraken et al</t>
  </si>
  <si>
    <t>Health-related quality of life in end-stage copd and lung cancer patients</t>
  </si>
  <si>
    <t>Historically, palliative care has been developed for cancer patients and is not yet generally available for patients suffering from chronic life-limiting illnesses, such as chronic obstructive pulmonary disease (COPD). To examine whether COPD patients experience similar or worse disease burden in comparison with non-small cell lung cancer (NSCLC) patients, we compared the health-related quality of life (HRQOL) scores of severe COPD patients with those of advanced NSCLC patients. We also formally updated previous evidence in this area provided by a landmark study published by Gore et al. in 2000. In updating this previous evidence, we addressed the methodological limitations of this study and a number of confounding variables. Eighty-two GOLD IV COPD patients and 19 Stage IIIb or IV NSCLC patients completed generic and disease-specific HRQOL questionnaires. We used an individual patient data meta-analysis to integrate the new and existing evidence (total n=201). Finally, to enhance between-group comparability, we performed a sensitivity analysis using a subgroup of patients with a similar degree of "terminality," namely those who had died within one year after study entry. Considerable differences in HRQOL were found for physical functioning, social functioning, mental health, general health perceptions, dyspnea, activities of daily living, and depression. All differences favored the NSCLC patients. The sensitivity analysis, using only terminal NSCLC and COPD patients, confirmed these findings. In conclusion, end-stage COPD patients experience poor HRQOL comparable to or worse than that of advanced NSCLC patients. We discuss these findings in the light of the notion that these COPD patients may have a similar need for palliative care.</t>
  </si>
  <si>
    <t>Journal of Pain &amp; Symptom Management</t>
  </si>
  <si>
    <t>https://dx.doi.org/10.1016/j.jpainsymman.2008.07.010</t>
  </si>
  <si>
    <t>Historically, palliative care has been developed for cancer patients and is not yet generally available for patients suffering from chronic life-limiting illnesses, such as chronic obstructive pulmonary disease (COPD). To examine whether COPD patients experience similar or worse disease burden in comparison with non-small cell lung cancer (NSCLC) patients, we compared the health-related quality of life (HRQOL) scores of severe COPD patients with those of advanced NSCLC patients. We also formally updated previous evidence in this area provided by a landmark study published by Gore et al. in 2000. In updating this previous evidence, we addressed the methodological limitations of this study and a number of confounding variables. Eighty-two GOLD IV COPD patients and 19 Stage IIIb or IV NSCLC patients completed generic and disease-specific HRQOL questionnaires. We used an individual patient data meta-analysis to integrate the new and existing evidence (total n = 201). Finally, to enhance between-group comparability, we performed a sensitivity analysis using a subgroup of patients with a similar degree of "terminality," namely those who had died within one year after study entry. Considerable differences in HRQOL were found for physical functioning, social functioning, mental health, general health perceptions, dyspnea, activities of daily living, and depression. All differences favored the NSCLC patients. The sensitivity analysis, using only terminal NSCLC and COPD patients, confirmed these findings. In conclusion, end-stage COPD patients experience poor HRQOL comparable to or worse than that of advanced NSCLC patients. We discuss these findings in the light of the notion that these COPD patients may have a similar need for palliative care. © 2009 U.S. Cancer Pain Relief Committee.</t>
  </si>
  <si>
    <t>Journal of Pain and Symptom Management</t>
  </si>
  <si>
    <t>http://dx.doi.org/10.1016/j.jpainsymman.2008.07.010</t>
  </si>
  <si>
    <t>Harper</t>
  </si>
  <si>
    <t>Update on gemcitabine/carboplatin in patients with advanced non-small cell lung cancer</t>
  </si>
  <si>
    <t>Platinum-based chemotherapy regimens comprise a standard treatment approach for patients with advanced and metastatic non-small cell lung cancer (NSCLC). Based on results from randomized studies and meta-analyses, it has been established that such therapy significantly improves survival and maintains or improves quality of life relative to best supportive care. Combinations of cisplatin or carboplatin with gemcitabine, a newer-generation nucleoside antimetabolite with single-agent activity of 20% to 26% in advanced NSCLC, have shown antitumor activity and are well tolerated. In many studies in the advanced-disease setting, carboplatin has replaced cisplatin because of its improved nonhematologic toxicity profile and greater ease of administration. Encouraging results in the phase II setting have led to the design and implementation of several phase III studies of gemcitabine/carboplatin in the treatment of patients with advanced NSCLC. Results of three phase III trials involving more than 900 patients not previously treated with chemotherapy are discussed herein. These studies compared gemcitabine/carboplatin versus gemcitabine alone, gemcitabine/carboplatin versus gemcitabine/cisplatin, and gemcitabine/carboplatin versus mitomycin/ifosfamide/cisplatin (MIP), a regimen commonly used in Europe. Results show that gemcitabine/carboplatin efficacy was equivalent or superior to that achieved with single-agent gemcitabine or other platinum-based treatments. The regimen was well tolerated overall, and available data from one study show a significant improvement in quality of life. Thus, gemcitabine/carboplatin appears to be a viable option in the first-line treatment of advanced NSCLC. The results of one study reviewed suggest that gemcitabine/carboplatin can be considered for the treatment of patients over 70 years old. © 2003 Elsevier Inc. All rights reserved.</t>
  </si>
  <si>
    <t>Platinum-based chemotherapy regimens comprise a standard treatment approach for patients with advanced and metastatic non-small cell lung cancer (NSCLC). Based on results from randomized studies and meta-analyses, it has been established that such therapy significantly improves survival and maintains or improves quality of life relative to best supportive care. Combinations of cisplatin or carboplatin with gemcitabine, a newer-generation nucleoside antimetabolite with single-agent activity of 20% to 26% in advanced NSCLC, have shown antitumor activity and are well tolerated. In many studies in the advanced-disease setting, carboplatin has replaced cisplatin because of its improved nonhematologic toxicity profile and greater ease of administration. Encouraging results in the phase II setting have led to the design and implementation of several phase III studies of gemcitabine/carboplatin in the treatment of patients with advanced NSCLC. Results of three phase III trials involving more than 900 patients not previously treated with chemotherapy are discussed herein. These studies compared gemcitabine/carboplatin versus gemcitabine alone, gemcitabine/carboplatin versus gemcitabine/cisplatin, and gemcitabine/carboplatin versus mitomycin/ifosfamide/cisplatin (MIP), a regimen commonly used in Europe. Results show that gemcitabine/carboplatin efficacy was equivalent or superior to that achieved with single-agent gemcitabine or other platinum-based treatments. The regimen was well tolerated overall, and available data from one study show a significant improvement in quality of life. Thus, gemcitabine/carboplatin appears to be a viable option in the first-line treatment of advanced NSCLC. The results of one study reviewed suggest that gemcitabine/carboplatin can be considered for the treatment of patients over 70 years old. [References: 55]</t>
  </si>
  <si>
    <t>Hatz and Klotz</t>
  </si>
  <si>
    <t>Consequences of pneumonectomy in the early and late phases</t>
  </si>
  <si>
    <t>Pneumonectomy can represent the appropriate surgical treatment option in advanced or centrally localized non-small cell lung cancer (NSCLC). A satisfactory oncologic tumor surgery can be reached in these cases although pneumonectomy is associated with a significantly higher mortality and morbidity than less extensive resection of the lung parenchyma.The aim of this article is a systematic review and the presentation of possible postoperative consequences of pneumonectomy in the early and late phases, which depend not only on the underlying disease but are also primarily affected by the state and function of the remaining contralateral lung parenchyma. Cardiopulmonary complications, especially pneumonia, pulmonary embolism, cardiac arrhythmia or myocardial infarction lead to increased 30-day mortality in the early postoperative period. Moreover, advanced ages over 70 years can be identified as a significant risk factor for poor quality of life after pneumonectomy. © Springer-Verlag Berlin Heidelberg 2013.</t>
  </si>
  <si>
    <t>Chirurg</t>
  </si>
  <si>
    <t>http://dx.doi.org/10.1007/s00104-012-2434-3</t>
  </si>
  <si>
    <t>He et al</t>
  </si>
  <si>
    <t>Injectable chinese herbal formula kang'ai for nonsmall cell lung cancer: Trial sequential analysis of 2,259 participants from 31 randomized controlled trials</t>
  </si>
  <si>
    <t>Objective: The aim was to evaluate the efficacy and safety of Kang' ai (KA) injection for patients with nonsmall cell lung cancer (NSCLC). Furthermore, to identify if more trials are needed before reliable conclusions could be drawn with regard to these outcomes. Materials and Methods: We searched the Cochrane library, PubMed, EMBASE, VIP, CBMdisc, and CNKI in September 2012, and then an additional updated search was conducted in January 2013. Only relevant randomized controlled trials (RCTs) on KA injection plus first-line cisplatin-based chemotherapy in the treatment of NSCLC were identified. Trials' data was reviewed and extracted by two reviewers independently. The quality of included studies was assessed according to a statement from Cochrane Handbook. RevMan 5 Software and Trial sequential analysis (TSA) software were applied for data analyses. Results: A total of 31 RCTs involving 2259 patients were included. The results of meta-analysis showed that compared with chemotherapy alone, the combination of KA injection plus chemotherapy had a statistically significant benefit in improving clinical response rate (relative risk [RR] =1.29, 95% confidence interval [CI]: 1.17-1.41, P &lt; 0.00001), clinical benefit rate (RR = 1.19, 95% CI: 1.14-1.25, P &lt; 0.00001) and quality of life (RR = 1.79, 95% CI: 1.63-1.98, P &lt; 0.00001); hematological toxicity (white blood cell) (RR = 0.71, 95% CI: 0.66-0.76, P &lt; 0.00001) and nonhematological toxicity (nausea and vomiting) (RR = 0.73, 95% CI: 0.65-0.83, P &lt; 0.00001) were improved as well. TSA showed that all cumulative Z-score crossed their monitoring boundaries, demonstrating that no more trials are needed before reliable conclusions could be drawn. Conclusion: Current evidence presented that KA injection might improve the therapeutic effect when combined with chemotherapy. Moreover, no more trials are needed in future according to TSA. Nevertheless, additional randomized studies investigating KA injection are needed to be further evaluated.</t>
  </si>
  <si>
    <t>Journal of Cancer Research and Therapeutics</t>
  </si>
  <si>
    <t>http://dx.doi.org/10.4103/0973-1482.150411</t>
  </si>
  <si>
    <t>OBJECTIVE: The aim was to evaluate the efficacy and safety of Kang' ai (KA) injection for patients with nonsmall cell lung cancer (NSCLC). Furthermore, to identify if more trials are needed before reliable conclusions could be drawn with regard to these outcomes.; MATERIALS AND METHODS: We searched the Cochrane library, PubMed, EMBASE, VIP, CBMdisc, and CNKI in September 2012, and then an additional updated search was conducted in January 2013. Only relevant randomized controlled trials (RCTs) on KA injection plus first-line cisplatin-based chemotherapy in the treatment of NSCLC were identified. Trials' data was reviewed and extracted by two reviewers independently. The quality of included studies was assessed according to a statement from Cochrane Handbook. RevMan 5 Software and Trial sequential analysis (TSA) software were applied for data analyses.; RESULTS: A total of 31 RCTs involving 2259 patients were included. The results of meta-analysis showed that compared with chemotherapy alone, the combination of KA injection plus chemotherapy had a statistically significant benefit in improving clinical response rate (relative risk [RR] =1.29, 95% confidence interval [CI]: 1.17-1.41, P &lt; 0.00001), clinical benefit rate (RR = 1.19, 95% CI: 1.14-1.25, P &lt; 0.00001) and quality of life (RR = 1.79, 95% CI: 1.63-1.98, P &lt; 0.00001); hematological toxicity (white blood cell) (RR = 0.71, 95% CI: 0.66-0.76, P &lt; 0.00001) and nonhematological toxicity (nausea and vomiting) (RR = 0.73, 95% CI: 0.65-0.83, P &lt; 0.00001) were improved as well. TSA showed that all cumulative Z-score crossed their monitoring boundaries, demonstrating that no more trials are needed before reliable conclusions could be drawn.; CONCLUSION: Current evidence presented that KA injection might improve the therapeutic effect when combined with chemotherapy. Moreover, no more trials are needed in future according to TSA. Nevertheless, additional randomized studies investigating KA injection are needed to be further evaluated.</t>
  </si>
  <si>
    <t>Journal of Cancer Research &amp; Therapeutics</t>
  </si>
  <si>
    <t>https://dx.doi.org/10.4103/0973-1482.150411</t>
  </si>
  <si>
    <t>Hendriks et al</t>
  </si>
  <si>
    <t>Effect of bisphosphonates, denosumab, and radioisotopes on bone pain and quality of life in patients with non-small cell lung cancer and bone metastases: A systematic review</t>
  </si>
  <si>
    <t>Bone metastases are common in patients with non-small cell lung cancer (NSCLC), often causing pain and a decrease in quality of life (QoL). The effect of bone-targeted agents is evaluated by reduction in skeletal-related events in which neither pain nor QoL are included. Radioisotopes can be administered for more diffuse bone pain that is not eligible for palliative radiotherapy. The evidence that bone-targeted agents relieve pain or improve QoL is not solid. We performed a systematic review of the effect of bone-targeted agents on pain and QoL in patients with NSCLC. Our systematic literature search included original articles or abstracts reporting on bisphosphonates, denosumab, or radioisotopes or combinations thereof in patients with bone metastases (&gt;=5 patients with NSCLC), with pain, QoL, or both serving as the primary or secondary end point. Of the twenty-five eligible studies, 13 examined bisphosphonates (one also examined denosumab) and 12 dealt with radioisotopes. None of the randomized studies on bisphosphonates or denosumab evaluated pain and QoL as the primary end point. In the single-arm studies of bisphosphonates a decrease in pain or analgesic consumption was found for 38% to 77% of patients. QoL was included in five of 13 studies, but improvement was found in only two. No high-level evidence that bisphosphonates or denosumab reduce pain or improve QoL was found. Although the data are limited, radioisotopes seem to reduce pain with a rapid onset of action and duration of response of 1 to 3 months. The evidence that bisphosphonates or denosumab reduce or prevent pain in patients with NSCLC and bone metastases or that they have an influence on QoL is very weak. Radioisotopes can be used to reduce diffuse pain, although there is no high-level evidence supporting such use.</t>
  </si>
  <si>
    <t>https://dx.doi.org/10.1016/j.jtho.2015.10.001</t>
  </si>
  <si>
    <t>Bone metastases are common in patients with non-small cell lung cancer (NSCLC), often causing pain and a decrease in quality of life (QoL). The effect of bone-Targeted agents is evaluated by reduction in skeletal-related events in which neither pain nor QoL are included. Radioisotopes can be administered for more diffuse bone pain that is not eligible for palliative radiotherapy. The evidence that bone-Targeted agents relieve pain or improve QoL is not solid. We performed a systematic review of the effect of bone-Targeted agents on pain and QoL in patients with NSCLC. Our systematic literature search included original articles or abstracts reporting on bisphosphonates, denosumab, or radioisotopes or combinations thereof in patients with bone metastases (&gt;=5 patients with NSCLC), with pain, QoL, or both serving as the primary or secondary end point. Of the twenty-five eligible studies, 13 examined bisphosphonates (one also examined denosumab) and 12 dealt with radioisotopes. None of the randomized studies on bisphosphonates or denosumab evaluated pain and QoL as the primary end point. In the single-Arm studies of bisphosphonates a decrease in pain or analgesic consumption was found for 38% to 77% of patients. QoL was included in five of 13 studies, but improvement was found in only two. No high-level evidence that bisphosphonates or denosumab reduce pain or improve QoL was found. Although the data are limited, radioisotopes seem to reduce pain with a rapid onset of action and duration of response of 1 to 3 months. The evidence that bisphosphonates or denosumab reduce or prevent pain in patients with NSCLC and bone metastases or that they have an influence on QoL is very weak. Radioisotopes can be used to reduce diffuse pain, although there is no high-level evidence supporting such use. Copyright © 2015 International Association for the Study of Lung Cancer. Published by Elsevier Inc. All rights reserved.</t>
  </si>
  <si>
    <t>http://dx.doi.org/10.1016/j.jtho.2015.10.001</t>
  </si>
  <si>
    <t>Hirsh et al</t>
  </si>
  <si>
    <t>Afatinib dose adjustment: Effect on safety, efficacy and patient-reported outcomes in the lux-lung 3/6 trials in egfrm+ nsclc</t>
  </si>
  <si>
    <t>Background: Afatinib 40mg/day is approved globally for first-line treatment of EGFR mutation-positive (EGFRm+) NSCLC. Afatinib is available in several tablet strengths (20/30/40/50mg), and tolerability- guided dose adjustment schemes are well established. Here, we evaluate the impact of afatinib dose reduction on safety (AEs), pharmacokinetics, PFS and patient-reported outcomes (PROs) in the Phase III LUX-Lung (LL) 3 and 6 trials. Method: Treatment-naive patients with stage IIIB/IV EGFRm+ NSCLC in LL3/6 received either 40mg/day afatinib or chemotherapy. In case of any treatment-related grade &gt;=3 AEs or selected prolonged grade 2 AEs, afatinib dose was reduced by 10mg decrements (minimum dose 20mg/day). In this post-hoc analysis of all afatinib-treated patients in LL3/6 (n=229/n=239), we compared incidence and severity of common AEs before and after dose reduction, afatinib plasma concentrations in patients who reduced to 30mg versus those remaining on 40mg, and PFS in patients with/without dose reductions in the first 6 months of treatment. PROs were measured using the European Organization for Research and Treatment of Cancer (EORTC) Quality of Life Questionnaire and the EQ-5DTM health status self-assessment questionnaire, and pooled data from both trials were assessed before/after dose reduction; these included scores on the EORTC Global Health/Quality of Life scale (GH/QoL; 0-100), EORTC Performance Functioning scale (PF; 0-100), EQ Visual Analogue Scale (VAS; 0-100) and EQ-5D UK utility scale (EQ UK utility; 0-1). Result: Dose reductions occurred in 122/229 (53.3%) patients in LL3 and 67/ 239 (28.0%) in LL6; &gt;80% of dose reductions occurred in the first 6 months of treatment. Dose reductions decreased the incidence of treatment-related AEs (grade &gt;=3 AEs before/after dose reduction: LL3, 73%/20%; LL6, 81%/12%), and were more likely among patients who had higher afatinib plasma concentrations prior to subsequent dose reduction (Day 22). On Day 43, geometric mean afatinib plasma concentrations were comparable between patients who had dose reduced (n=59; 23.3ng/mL) and patients who remained on 40mg (n=284; 22.8ng/mL). Median PFS was comparable between patients with or without dose reductions in the first 6 months (LL3: 11.3 versus 11.0 months; HR [95% CI] 1.25 [0.91-1.72]; p=0.175; LL6: 12.3 versus 11.0 months; 1.00 [0.69-1.46]; p=0.982). There were no clinically meaningful changes in PROs following afatinib dose reduction: GH (40/ 30mg: 59.1/66.9; n=136); PF (79.4/83.0; n=136); EQ VAS (70.1/75.1; n=135); EQ UK utility (0.70/0.78; n=135). Conclusion: Tolerabilityguided dose adjustments effectively reduced afatinib-related AEs without negatively affecting therapeutic efficacy and PROs.</t>
  </si>
  <si>
    <t>Hollen et al</t>
  </si>
  <si>
    <t>Do patients treated with chemotherapy for advanced nsclc regret having received treatment? A prospective evaluation in 164 patients</t>
  </si>
  <si>
    <t>Background: While many thousands of patients per year receive chemotherapy for advanced NSCLC with first-line or subsequent chemotherapy, little is known about patients' views on their decision to receive that treatment. In that median survival results generally do not exceed one year, there are many potential risks for regret. Given the highly symptomatic nature of NSCLC coupled with patient, family and oncologist desires to decide rapidly on treatment, many challenges exist affecting quality decision making for patients and their supporters facing treatment. Among 59 studies dealing with regret in a recent systematic review (Becerra Perez 2016), none analyzed patients with lung cancer (66% of studies were in oncology). A clinical profile of the extent of regret, and factors contributing to that regret is lacking in those undergoing chemotherapy for lung cancer. Method: All patients were entered into a phase III, two-arm, prospective, randomized trial in patients receiving chemotherapy for lung cancer. Patients were randomly assigned to either usual care (UC), or enhanced care (EC) using the DecisionKEYS decision aid coupled with every 3 week PRO assessment using the electronic LCSS measure. All patients were offered the Decision Regret Scale ("DRS," O'Connor 1999), at 11 weeks (+/- 2 weeks) after starting treatment. The DRS is a categorical scale with 5-items in 5 categories (ranging from "strongly disagree" to "strongly agree"). Patients completed assessment for decisional conflict; the patients' supporters completed similar measures. Result: 164 patients were entered, 160 received chemotherapy. Characteristics: 43% women; 92% Stage IV; 73% first-line therapy. Means: age 63; KPS 81. ECOG 1 = 56%; ECOG 2 = 42%. 46% represented minority groups. 22 different chemotherapy regimens were used. First-line patients received combination regimens with the majority being platinum-based with 2 or 3 drugs. 128 patients (80%) completed the DRS. Results combined the two top categories indicating the greatest extent of regret. Only 9 patients (7%) expressed regret as the maximum of the 5 DRS questions. 94% expressed that the decision for chemotherapy was a wise one. This low degree of regret did not differ by first-line or subsequent chemo or by EC versus UC groups. Conclusion: Patients receiving chemotherapy for advanced NSCLC, at 3 months after starting treatment, rarely (7%) have regret, and 98% expressed that they made the right decision. Other factors associated with the few patients with regret, such as decisional conflict or reduced quality of life, will also be presented.</t>
  </si>
  <si>
    <t>A dilemma in analysis: Issues in the serial measurement of quality of life in patients with advanced lung cancer</t>
  </si>
  <si>
    <t>Despite the availability of several instruments to evaluate quality of life (QL) over time in patients with lung cancer, barriers in measurement remain. This methodological study used LCSS data (Lung Cancer Symptom Scale, a disease- and site-specific QL measure) to examine analysis methods to quantify QL where data needed for serial evaluation may be missing. Data from two large randomized trials, conducted at 30 centers, of a new combination chemotherapy regimen incorporating a new agent for patients (n = 673) with Stage III and IV non-small cell lung cancer were obtained for this study. QL had been prospectively measured at baseline, day 29, and every six weeks thereafter using the LCSS. For the slope analysis (SA) and area under the curve (AUC) analyses, an adjustment score of zero was used to indicate QL on the day of death (mortality adjustment) and each subsequent day until the end of the assessment period. Significant differences in QL, symptom scores and known prognostic factors at baseline were found in the attrition group. SA and AUC analysis allowed inclusion of 581 patients, giving an adequacy rate of 86%. By using a mortality adjustment, an additional 45 patients were included, increasing the inclusion rate to 93%. With the use of the mortality adjustment, QL was shown to decline over the interval, as opposed to rise if the adjustment had not been performed. The conclusions of the study were: (1) analysis for serial data using SA and AUC provides useful, but differing information; (2) when attrition (caused by death) is a factor, a mortality adjustment presented a more accurate assessment of QL as an endpoint; (3) more frequent evaluations of QL will capture rapid changes in patient status and reduce the attrition bias; (4) all patients should be followed until they die; and (5) QL should be given full consideration as a primary endpoint separate from survival.</t>
  </si>
  <si>
    <t>Clinical Trial; Meta-Analysis; Multicenter Study; Randomized Controlled Trial; Research Support, Non-U.S. Gov't</t>
  </si>
  <si>
    <t>Honeckera et al</t>
  </si>
  <si>
    <t>Chemotherapy in elderly patients with advanced lung cancer part ii: Treatment of non-small cell lung cancer (nsclc)</t>
  </si>
  <si>
    <t>Increasing interest in the treatment of elderly patients or patients with poor performance status (PS) with non-small cell lung cancer (NSCLC) has led to a number of subgroup analyses of clinical trials, and even more importantly, the conduction of trials specifically designed for this cohort. These studies allow some important conclusions. Data from retrospective studies and meta-analyses indicate that the use of platinum-based two-drug combinations in selected, fit elderly patients may produce response rates, survival, and toxicity comparable to those in younger patients. This excludes a per se inferior effectiveness of chemotherapy in the population of elderly patients with NSCLC. A number of more recently introduced agents with a favourable toxicity profile have significantly increased treatment options. Single-agent therapy with vinorelbine, when compared to best supportive care, has been shown to give a statistically significant survival benefit and improve quality of life. Conflicting data from phase II/III trials in elderly patients with NSCLC exist regarding a potential benefit of combination chemotherapy over single-agent treatment in the total cohort of elderly patients, including those with comorbidities or declining functional reserve. A review of the most important trials, assessing treatment options in elderly patients with lung cancer, either prospectively or retrospectively, is provided, and still unresolved issues are addressed.</t>
  </si>
  <si>
    <t>Onkologie</t>
  </si>
  <si>
    <t>http://dx.doi.org/10.1159/000081344</t>
  </si>
  <si>
    <t>Hopwood</t>
  </si>
  <si>
    <t>Quality of life assessment in chemotherapy trials for non-small cell lung cancer: Are theory and practice significantly different?</t>
  </si>
  <si>
    <t>The problems inherent in quality of life (QL) research reviewed in this report support the view that theory and practice are significantly different. Quality of life data could be collected in many non-small cell lung cancer patients, yet this happens only for a few. Well-defined and constructed QL instruments are available to measure QL, yet clinicians seem reluctant to turn the emphasis away from traditional end points of response and survival. Quality of life study design guidelines exist, yet instrument selection, timing of assessments, and sample size calculations become more difficult in clinical practice. When assessing palliation, symptoms can be quantified by QL measures and analyzed statistically, but there is no agreement regarding the definition of palliation and the clinical correlates for changes in QL scores are unknown. Quality of life data collection assumes that patients attend per protocol and that personnel are available to implement QL assessments; however, compliance is problematic in palliative patients because centers are often lacking resources to collect good quality and quantity data. Although QL data can be summarized numerically to show treatment differences, these differences may not be clear-cut and numerical scores may be of little value to clinicians in discussing treatment with patients. Despite these practical difficulties, considerable experience and expertise now exist to direct QL trials successfully and to better address the challenges that are emerging. There are huge numbers of patients with non-small cell lung cancer, and there has to be a real commitment from clinicians to ensure that the opportunity is taken to logically implement QL research and thereby improve patient care.</t>
  </si>
  <si>
    <t>Howlett et al</t>
  </si>
  <si>
    <t>Use of naloxone for reversal of life-threatening opioid toxicity in cancer-related pain</t>
  </si>
  <si>
    <t>Objective: To review the emergency-based approach to opioid toxicity reversal in cancer-related pain patients. Data source: A MEDLINE and PubMed search was conducted (1966 to May 2014) using the terms opioids, cancer, naloxone, respiratory depression, morphine, morphine derivatives, emergency, and anaphylaxis. Methods of study selection: English articles in human subjects identified from the MEDLINE and PubMed search were evaluated. Citations were excluded if they addressed acute overdoses, non-cancer pain, and/or acute, non-chronic pain. Data extraction and synthesis: Pain is a common occurrence in the oncology population. Although toxicity from opioids is common, life-threatening toxicities are not. The use of naloxone in this particular patient population occurs frequently for any perceived opioid-related effect and can be detrimental to the oncology patient's care and quality of life. Difficulties exist when attempting to separate opioid toxicity from disease progression or metastases and, therefore, a thorough history is needed prior to complete opioid reversal in this population. Severity of the opioid intoxication should dictate reversal strategy. Dosing strategies that take into account both the treatment of the opioid-related effects as well as the negative effects reversal will have on the patient are offered. We also review the pre-hospital setting and identified the need for protocols that not only take the patient's symptoms into account, but also the patient's cancer history. Conclusion: Opioid reversal protocols should be developed by a multi-disciplinary team. Each protocol should differentiate those toxicities which are life-threatening and require complete opioid reversal with toxicities that require small aliquots of naloxone to mitigate the presenting symptoms. Copyright © 2014 The Author(s).</t>
  </si>
  <si>
    <t>http://dx.doi.org/10.1177/1078155214551589</t>
  </si>
  <si>
    <t>Hu et al</t>
  </si>
  <si>
    <t>Systematic review of cost effectiveness of gefitinib in the treatment of non-small cell lung cancer in china</t>
  </si>
  <si>
    <t>Objectives: Lung cancer is the cancer ranking top one in both incidence and mortality among cancers in China. More than 85% of lung cancer patients suffer from non-small cell lung cancer (NSCLC). As the first epidermal growth factor receptor (EGFR) tyrosine kinase inhibitor marketed in China, gefitinib was recommended as first and second line therapy for advanced NSCLC patients with EGFR mutation by China guideline for treatment of primary lung cancer. This study aims to systematically evaluate cost-effectiveness of geftinib in China. Methods: A systematic review of cost-effectiveness of geftinib in China was conducted. We searched for Chinese literatures in "CNKI", "Wanfang data", and "VIP.com". Search pattern was "gefitinb" AND "cost or economic or expense" in abstract. Publication deadline was May 31th, 2015. Cost analysis (CA), cost-effectiveness analysis (CEA), cost-utility analysis (CUA), and cost-benefit analysis of gefitinib were included. NoteExpress 2.7 was used for literature management. Results: We retrieved abstracts of 39, 42 and 20 from CNKI, Wanfang and VIP respectively. Then 59 abstracts were selected to conduct abstract analysis after deleting duplications, followed by 15 selected to full-text analysis. At last, 7 studies were included. For first line treatment comparison, 1 CUA evaluating gefitinib and chemotherapy (paclitaxel+carboplatin) shows geftinib dominates the chemotherapy with an ICER of -13499.7/QALY. For second line comparison, 2 CAs show costs of geftinib are much lower than comparators, 3 CEAs show gefitinib is cost effective compared to erlotinib with much lower costeffectiveness ratios, and 1 CEA shows docetaxel is dominated by gefitinib, which has much lower costs(23022 vs. 24390) and higher objective response rate(26.90% vs. 10.30%). Conclusions: Our systematic review demonstrates that Gefitinib is cost effective in both first and second line treatment of NSCLC in a Chinese setting.</t>
  </si>
  <si>
    <t>Huicochea-Bartelt et al</t>
  </si>
  <si>
    <t>Eeconomic evaluation of afatinib as the first line treatment in patients with non-small cell lung cancer (nsclc) locally advanced or meta static in presence of epidermal growth factor receptor (egfr) mutations in a mexican institutional context</t>
  </si>
  <si>
    <t>OBJECTIVES: To establish the incremental cost-effectiveness ratio (ICER) of tyrosinekinase inhibitors (TKIs) afatinib, erlotinib and gefitinib versus pemetrexed/cisplatin in presence of EGFR mutations from a public Mexican perspective. Main efficacy endpoint was progression free survival (PFS) and secondary endpoint overall survival (OS). METHODS: A discrete event simulation CE model was developed to assess PFS, OS and treatment related costs until death in a five year time horizon. Three relevant clinical health outcomes were assessed in one month length cycles: Progression free, disease progression and death. Public institutional directmedical costs (2014 purchases and price tabulators) where retrieved to adopt the national health system perspective. Information gaps related to the use and frequency of medical resources where fulfilled with the results of a Delphi panel (10 oncologists of all major public institutions). The model was populated with the results of a Network Meta-Analysis. Both probabilistic and deterministic sensitivity analysis were performed to back up the results. RESULTS: Life years in PFS and OS gave an advantage to afatinib with 1.17 and 2.21 years respectively, followed by erlotinib with 1.11 and 2.07, gefitnib with 1.02 and 2.12 and pemetrexed/cisplatin with 0.63 and 2.07. Least costly therapy was afatinib with total treatment costs until death of US$100,152, followed by erlotinib, gefitinib and pemetrexed/cisplatin with 141,040 USD, 141,176 USD and 175,889 USD respectively. Afatinib, erlotinib and gefitinib resulted dominant therapies against pemetrexed/cisplatin. A further analysis showed a dominance of afatinib versus the others TKIs. Results were robust to changes in the time horizon (1 to 5 years) and prices (+/-10%). CONCLUSIONS: Afatinib resulted to be a cost-saving therapy against all comparators, presenting the least costly treatment and the most life years gained in terms of both PFS and OS from a Mexican public health perspective.</t>
  </si>
  <si>
    <t>Ibrahim</t>
  </si>
  <si>
    <t>Frontline gefitinib in advanced non-small cell lung cancer: Meta-analysis of published randomized trials</t>
  </si>
  <si>
    <t>Objective: Gefitinib, a small molecule tyrosine kinase inhibitor, showed a substantial effect as a salvage treatment for patients with advanced non-small cell lung cancer (NSCLC) who had failed prior chemotherapy. Subsequent phase III trials in previously untreated patients have failed to demonstrate such benefit. It was later reported that gefitinib had a positive outcome when used in selected population. Rational: The inconsistent results and the lack published meta-analysis that systematically examined the overall efficacy of gefitinib in the frontline setting in such patients, have prompted the current meta-analysis. Methods: We selected for analysis only those randomized, peer-reviewed clinical studies where the efficacy of gefitinib-based therapy (GBT) was investigated in chemotherapy nave patients with locally advanced or metastatic NSCLC. We also included studies where patients were randomized between gefitinib vs. placebo or none after initial chemoradiation or chemotherapy induction offered to all included patients. Results: We identified seven eligible studies involving 2,646 and 1,939 patients randomized to GBT and to control arms, respectively. In mostly unselected population, GBT was not associated with higher objective response rate (ORR), progression-free survival (PFS) (hazard ratio [HR] = 0.97, 95% CI: 0.78-1.20, P = 0.78), or overall survival (OS) (HR = 1.04, 95% CI: 0.95-1.13, P = 0.45) as compared with control interventions. In a fraction of patients with known EGFR mutation status, GBT showed significantly higher ORR among patients with mutant EGFR (odds ratio [OR] = 2.81, 95% CI: 1.71-4.62, P &lt; 0.0001); however, EGFR mutation was not associated with better PFS or OS with GBT. Nevertheless, patients receiving GBT experienced significant improvement in quality of life as compared with those in the control arms. Conclusion: We conclude that GBT cannot be recommended for frontline management of patients with advanced NSCLC in unselected patient population.</t>
  </si>
  <si>
    <t>Annals of Thoracic Medicine</t>
  </si>
  <si>
    <t>http://dx.doi.org/10.4103/1817-1737.65047</t>
  </si>
  <si>
    <t>Irwin et al</t>
  </si>
  <si>
    <t>Early palliative care and metastatic non-small cell lung cancer: Potential mechanisms of prolonged survival</t>
  </si>
  <si>
    <t>Patients with advanced cancer experience a significant burden of physical symptoms and psychological distress at the end of life, and many elect to receive aggressive cancer-directed therapy. The goal of palliative care is to relieve suffering and promote quality of life (QOL) for patients and families. Traditionally, both the public and medical community have conceptualized the need for patients to make a choice between pursuing curative therapy or receiving palliative care. However, practice guidelines from the World Health Organization and leadership from the oncology and palliative care communities advocate a different model of palliative care that is introduced from the point of diagnosis of life-threatening illness. Early palliative care has been shown to provide benefits in QOL, mood, and health care utilization. Additionally, preliminary research has suggested that in contrast to fears about palliative care hastening death, referral to palliative care earlier in the course of illness may have the potential to lengthen survival, particularly in patients with advanced nonsmall-cell lung cancer. This review summarizes the literature on potential survival benefits of palliative care and presents a model of how early integrated palliative care could potentially influence survival in patients with advanced cancer.</t>
  </si>
  <si>
    <t>Chronic Respiratory Disease</t>
  </si>
  <si>
    <t>https://dx.doi.org/10.1177/1479972312471549</t>
  </si>
  <si>
    <t>Jakel et al</t>
  </si>
  <si>
    <t>A systematic review of economic evaluations in second and later lines of therapy for the treatment of non-small cell lung cancer</t>
  </si>
  <si>
    <t>INTRODUCTION: Non-small cell lung cancer (NSCLC) is associated with high morbidity and mortality. Surgery is generally accepted as the first-line treatment in patients with advanced/metastatic NSCLC, followed by radiotherapy and chemotherapy as second-line treatments. Docetaxel or erlotinib are generally recommended as the first-line chemotherapy option. The objective of this review was to identify previously published economic evaluations in NSCLC for second- and later-line treatments in order to (i) determine common modelling approaches and (ii) establish the relative cost effectiveness of these treatments. An overview of model critique was also produced to identify common criticisms from health technology assessment (HTA) bodies on the models submitted.; METHODS: MEDLINE, Embase, EconLit, MEDLINE in Process() and NHS Economic Evaluation Database (NHSEED) were searched (database start-October 2011), along with proceedings from eight major conferences (2007-2011). National Institute for Health and Clinical Excellence (NICE), Scottish Medicines Consortium (SMC), Pharmaceutical Benefits Advisory Committee (PBAC) and Canadian Agency for Drugs and Technologies in Health (CADTH) websites and the International Network of Agencies for Health Technology Assessment (INAHTA) database were also searched for appraisals in second- or later-line NSCLC. All published studies and HTA appraisals that reported economic evaluations of interventions used in current clinical practice as second- or later-line treatment in patients with advanced/metastatic NSCLC were included. Only studies in English were considered for inclusion. Studies which met the eligibility criteria after the screening of full-text articles were extracted by a reviewer and checked by a second party. Where multiple publications were identified describing a single study, the extracted data were compiled into one entry.; RESULTS: A total of 29 studies were included which clearly evaluated second-line or later-line regimens. Most studies were either cost-effectiveness or cost-utility evaluations. Three-state transition Markov models were frequently used in cost-effectiveness and cost-utility evaluations. The model inputs were well reported and commonly consisted of data from pivotal trials. Sensitivity analyses were conducted in the majority of studies and covered variables such as cost, effectiveness, hospitalization and treatment duration. Therapies (docetaxel, pemetrexed and erlotinib) are for the most part cost-effective/cost-saving second-line therapies compared with best supportive care (BSC). Six erlotinib HTAs, across NICE, SMC, and PBAC, and four pemetrexed HTAs, one by NICE and three by SMC, were identified. The CADTH website did not provide sufficient detail on the appraisals and was excluded. Certain aspects of the models and model assumptions, e.g. efficacy inputs, were criticized or determined unjustifiable by the NICE, SMC and PBAC appraisal committees. Erlotinib and pemetrexed were considered to be cost effective versus docetaxel by NICE and SMC in the final submissions. PBAC considered erlotinib to be cost effective versus BSC following a price reduction in 2008.; CONCLUSION: Three-state Markov models are often used to conduct economic analysis in NSCLC and are regarded as appropriate to HTA agencies. Docetaxel, erlotinib and BSC are suitable comparators that should be considered for use in the model in the UK and Australia. Further, manufacturers should carefully select underlying assumptions used in the model, for both costs and clinical inputs, where the latter is derived from direct head-to-head trial data.</t>
  </si>
  <si>
    <t>Applied Health Economics &amp; Health Policy</t>
  </si>
  <si>
    <t>https://dx.doi.org/10.1007/s40258-012-0001-1</t>
  </si>
  <si>
    <t>Janne</t>
  </si>
  <si>
    <t>The role of epidermal growth factor receptor in advanced non-small cell lung carcinoma</t>
  </si>
  <si>
    <t>Chemotherapy is the standard of care for patients with advanced non-small cell lung cancer (NSCLC). Over the past 20 years, advances in chemotherapy have shown minimal incremental improvement in the survival outcomes of patients with advanced NSCLC. With the identification of molecular and genetic alterations in lung cancer, several new potential rationally designed therapeutic targets have emerged. One of these is the epidermal growth factor receptor (EGFR) and member of the ErbB family of receptor tyrosine kinases. Several inhibitors, both antibodies directed at the extra-cellular portion of the receptor, and small molecule inhibitors directed at the tyrosine kinase domain of EGFR are in clinical development in lung cancer. This article will review the pre-clinical rationale and the clinical studies of EGFR inhibitors alone and/or in combination with chemotherapy that have been performed to date in advanced NSCLC.</t>
  </si>
  <si>
    <t>Annals of Medicine</t>
  </si>
  <si>
    <t>http://dx.doi.org/10.1080/07853890310010889</t>
  </si>
  <si>
    <t>Jassem</t>
  </si>
  <si>
    <t>Chemotherapy of advanced non-small cell lung cancer</t>
  </si>
  <si>
    <t>Until recently the role of chemotherapy in NSCLC has generally been questioned. Major concerns included marginal activity, considerable toxicity and high cost of this treatment. There has, however, been increasing evidence from individual studies and meta-analyses that chemotherapy in advanced NSCLC is able to increase survival and improve quality of life. In the past few years a series of active drugs (paclitaxel, docetaxel, gemcitabine, vinorelbine, topotecan and irinotecan) with novel mechanisms of action and favourable toxicity profiles have been developed. These agents appear to hold the promise of added therapeutic benefit. In consequence, chemotherapy has currently been considered an important part of the standard treatment in selected patients with advanced NSCLC. Despite recent developments, treatment outcomes in advanced NSCLC remain far from satisfactory, and new effective means are desperately needed if more patients are to enjoy the prospects of long-term survival.</t>
  </si>
  <si>
    <t>Until recently the role of chemotherapy in NSCLC has generally been questioned. Major concerns included marginal activity, considerable toxicity and high cost of this treatment. There has, however, been increasing evidence from individual studies and meta-analyses that chemotherapy in advanced NSCLC is able to increase survival and improve quality of life. In the past few years a series of active drugs (paclitaxel, docetaxel, gemcitabine, vinorelbine, topotecan and irinotecan) with novel mechanisms of action and favourable toxicity profiles have been developed. These agents appear to hold the promise of added therapeutic benefit. In consequence, chemotherapy has currently been considered an important part of the standard treatment in selected patients with advanced NSCLC. Despite recent developments, treatment outcomes in advanced NSCLC remain far from satisfactory, and new effective means are desperately needed if more patients are to enjoy the prospects of long-term survival. [References: 73]</t>
  </si>
  <si>
    <t>Jeremic et al</t>
  </si>
  <si>
    <t>Radiotherapy alone in technically operable, medically inoperable, early-stage (i/ii) non-small-cell lung cancer</t>
  </si>
  <si>
    <t>Purpose: To investigate the effectiveness of high-dose, curative radiotherapy (RT) given alone in technically operable, but medically inoperable, patients with early-stage (I-II) non-small-cell lung cancer (NSCLC). Methods and Materials: Computerized and manual searches were done to identify published reports dealing with curative RT for NSCLC. Relevant studies were identified and the information provided therein was extracted regarding patient and treatment characteristics, treatment outcome, and various pretreatment and treatment-related factors influencing outcome, as well as toxicity and quality-of-life issues. Results: Although a large variation of pretreatment and treatment characteristics was noted in the available studies, a median survival time of &gt;30 months and a 5-year survival rate of up to 30% had been achieved. Accumulated experience seems to suggest that doses of at least 65 Gy with standard fractionation, or its equivalent when altered fractionation is used, are necessary for control of NSCLC. Smaller tumors seem to have a favorable prognosis, and the issue of elective nodal RT continues to be controversial. Analyses of patterns of failure have clearly identified local failure as the predominant pattern. Although a number of potential pretreatment patient- and tumor-related prognostic factors have been examined, none has been shown to clearly influence survival. Toxicity was usually low, but very high doses (e.g., 80 Gy) given with a conventional approach may carry a risk of an excessive rate of side effects. Conclusion: High-dose, curative RT is an effective treatment modality in technically operable, but medically inoperable, patients with early-stage NSCLC. © 2002 Elsevier Science Inc.</t>
  </si>
  <si>
    <t>International Journal of Radiation Oncology Biology Physics</t>
  </si>
  <si>
    <t>http://dx.doi.org/10.1016/S0360-3016%2802%2902917-6</t>
  </si>
  <si>
    <t>PURPOSE: To investigate the effectiveness of high-dose, curative radiotherapy (RT) given alone in technically operable, but medically inoperable, patients with early-stage (I-II) non-small-cell lung cancer (NSCLC).; METHODS AND MATERIALS: Computerized and manual searches were done to identify published reports dealing with curative RT for NSCLC. Relevant studies were identified and the information provided therein was extracted regarding patient and treatment characteristics, treatment outcome, and various pretreatment and treatment-related factors influencing outcome, as well as toxicity and quality-of-life issues.; RESULTS: Although a large variation of pretreatment and treatment characteristics was noted in the available studies, a median survival time of &gt;30 months and a 5-year survival rate of up to 30% had been achieved. Accumulated experience seems to suggest that doses of at least 65 Gy with standard fractionation, or its equivalent when altered fractionation is used, are necessary for control of NSCLC. Smaller tumors seem to have a favorable prognosis, and the issue of elective nodal RT continues to be controversial. Analyses of patterns of failure have clearly identified local failure as the predominant pattern. Although a number of potential pretreatment patient- and tumor-related prognostic factors have been examined, none has been shown to clearly influence survival. Toxicity was usually low, but very high doses (e.g., 80 Gy) given with a conventional approach may carry a risk of an excessive rate of side effects.; CONCLUSION: High-dose, curative RT is an effective treatment modality in technically operable, but medically inoperable, patients with early-stage NSCLC.</t>
  </si>
  <si>
    <t>International Journal of Radiation Oncology, Biology, Physics</t>
  </si>
  <si>
    <t>Ji et al</t>
  </si>
  <si>
    <t>Chemotherapy for newly diagnosed inoperable brain metastases from non-small cell lung cancer</t>
  </si>
  <si>
    <t>This is the protocol for a review and there is no abstract. The objectives are as follows: To assess the effectiveness of chemotherapy in patients with newly diagnosed inoperable brain metastases (BM) from non-small cell lung cancer (NSCLC) in terms of brain response rate, overall survival (OS), progression-free survival (PFS) and treatment related toxic events. Copyright © 2014 The Cochrane Collaboration.</t>
  </si>
  <si>
    <t>http://dx.doi.org/10.1002/14651858.CD011141</t>
  </si>
  <si>
    <t>Report of clinical studies on chronochemotherapy for advanced non-small cell lung cancer in china</t>
  </si>
  <si>
    <t>Chronochemotherapy has been proposed as a promising modality to provide timely optimized medication to achieve maximum efficacy with minimum side effect for patients with non-small cell lung cancer for years. We collected the data of 11 clinical studies performed in China with the purpose to compare the difference between chronochemotherapy and traditional chemotherapy. Results showed that chronochemotherapy has a more favorable efficacy and safety than traditional chemotherapy.</t>
  </si>
  <si>
    <t>Tumour Biology</t>
  </si>
  <si>
    <t>https://dx.doi.org/10.1007/s13277-014-2539-z</t>
  </si>
  <si>
    <t>Jiang et al</t>
  </si>
  <si>
    <t>Gefitinib versus docetaxel in previously treated advanced non-small-cell lung cancer: A meta-analysis of randomized controlled trials</t>
  </si>
  <si>
    <t>Purpose. A meta-analysis of randomized controlled trials was performed to compare the efficacy, quality of life (QOL), symptom improvement and toxicities of gefitinib with docetaxel in previously treated advanced non-small-cell lung cancer. Methods. The PubMed database, the Cochrane Library and references of published trials were searched. Two reviewers independently assessed the quality of the trials and extracted data. The hazard ratios (HRs) for overall survival (OS) and progression-free survival (PFS), relative risks (RRs) for overall response rate, QOL and symptom improvement, and odds ratios (ORs) for main toxicities were pooled using STATA package. Results. Four multicenter, randomized controlled trials involving 2257 patients with previously treated advanced NSCLC were ultimately analyzed. The pooled HRs showed no significant difference in OS and PFS between the two groups (HR = 1.02, 95% CI = 0.92-1.12, p = 0.70; HR = 0.97, 95% CI = 0.88-1.07, p = 0.57, respectively). Gefitinib significantly improved overall response rate (RR = 1.58, 95% CI = 1.02-2.45, p = 0.04) and QOL (RR = 1.55, 95% CI = 1.27-1.88, p = 0.00 by Functional Assessment of Cancer Therapy-Lung and RR = 1.86, 95% CI = 1.43-2.42, p = 0.00 by Trial Outcome Index, respectively). Gefitinib had fewer grade 3 or 4 neutropenia and fatigue (OR = 0.02, 95% CI = 0.01-0.03, p = 0.00; and OR = 0.47, 95% CI = 0.32-0.70, p = 0.00, respectively), but more grade 3 or 4 rash (OR = 2.87, 95% CI = 1.24-6.63, p = 0.01) than docetaxel. The grade 3 or 4 nausea, vomiting and diarrhea and symptom improvement were comparable between the two drugs. Conclusions. In conclusion, although similar OS and PFS, gefitinib showed an advantage over docetaxel in terms of objective response rate, QOL and tolerability. Therefore, gefitinib is an important and valid treatment option for previously treated advanced non-small-cell lung cancer patients. © 2011 Informa Healthcare.</t>
  </si>
  <si>
    <t>http://dx.doi.org/10.3109/0284186X.2010.546368</t>
  </si>
  <si>
    <t>PURPOSE: A meta-analysis of randomized controlled trials was performed to compare the efficacy, quality of life (QOL), symptom improvement and toxicities of gefitinib with docetaxel in previously treated advanced non-small-cell lung cancer.; METHODS: The PubMed database, the Cochrane Library and references of published trials were searched. Two reviewers independently assessed the quality of the trials and extracted data. The hazard ratios (HRs) for overall survival (OS) and progression-free survival (PFS), relative risks (RRs) for overall response rate, QOL and symptom improvement, and odds ratios (ORs) for main toxicities were pooled using STATA package.; RESULTS: Four multicenter, randomized controlled trials involving 2257 patients with previously treated advanced NSCLC were ultimately analyzed. The pooled HRs showed no significant difference in OS and PFS between the two groups (HR = 1.02, 95% CI = 0.92-1.12, p = 0.70; HR = 0.97, 95% CI = 0.88-1.07, p = 0.57, respectively). Gefitinib significantly improved overall response rate (RR = 1.58, 95% CI = 1.02-2.45, p = 0.04) and QOL (RR = 1.55, 95% CI = 1.27-1.88, p = 0.00 by Functional Assessment of Cancer Therapy-Lung and RR = 1.86, 95% CI = 1.43-2.42, p = 0.00 by Trial Outcome Index, respectively). Gefitinib had fewer grade 3 or 4 neutropenia and fatigue (OR = 0.02, 95% CI = 0.01-0.03, p = 0.00; and OR = 0.47, 95% CI = 0.32-0.70, p = 0.00, respectively), but more grade 3 or 4 rash (OR = 2.87, 95% CI = 1.24-6.63, p = 0.01) than docetaxel. The grade 3 or 4 nausea, vomiting and diarrhea and symptom improvement were comparable between the two drugs.; CONCLUSIONS: In conclusion, although similar OS and PFS, gefitinib showed an advantage over docetaxel in terms of objective response rate, QOL and tolerability. Therefore, gefitinib is an important and valid treatment option for previously treated advanced non-small-cell lung cancer patients.</t>
  </si>
  <si>
    <t>https://dx.doi.org/10.3109/0284186X.2010.546368</t>
  </si>
  <si>
    <t>A meta-analysis of randomized controlled trials comparing carboplatin-based to cisplatin-based chemotherapy in advanced non-small cell lung cancer</t>
  </si>
  <si>
    <t>OBJECTIVE: Since the debate still exists whether cisplatin-based and carboplatin-based chemotherapy are equally effective for advanced non-small-cell lung cancer (NSCLC), a meta-analysis of trials was performed to compare the cisplatin-based with carboplatin-based regimens in first line chemotherapy of advanced NSCLC.; METHODS: A literature search was performed in PubMed database, the Cochrane Central Register of Controlled Trials (CENTRAL) database, the Physician Data Query (PDQ) database and the American Society of Clinical Oncology (ASCO) annual meeting abstracts in January 2007. The following keywords were used: "non small cell lung cancer," or "Carcinoma, Non-Small-Cell Lung". Reference lists of original articles and review articles were also examined. The published languages and years were not limited. The trials searched were evaluated for eligibility and quality, and then the data were abstracted and analyzed.; RESULTS: Eighteen randomized controlled trials (6906 patients) were identified from 4240 reports. The intention to treatment (ITT) analysis demonstrated that the cisplatin-based regimens had a higher overall response rate in comparison with carboplatin-based regimens (RR, 0.91; 95%CI, 0.84-0.99; P=0.02). However, the 1-year survival rate for the two platinum-based regimens were comparable (RR, 1.00, 95%CI, 0.94-1.07; P=0.93), Both subgroup analysis comparing the doublet or triplet regimens of cisplatin or carboplatin in combination with new agents and the same agents had achieved the same results. Cisplatin-based chemotherapy led to more frequent grade 3 or 4 of nausea and vomiting, and nephrotoxicity (OR, 0.39; 95%CI, 0.30-0.52; P&lt;0.00001 and OR, 0.31; 95%CI, 0.17-0.56; P=0.0001), while carboplatin-based chemotherapy inclined to developing more grade 3 or 4 thrombocytopenia, however, there were no statistical significance (OR, 1.63; 95%CI, 0.94-2.82; P=0.08). The risk of grade 3 or 4 anemia, neutropenia and neurotoxicity was almost comparable between the two arms (OR, 0.78; 95%CI, 0.59-1.02; P=0.07; OR, 1.08; 95%CI, 0.80-1.45; P=0.61 and OR, 1.59; 95%CI, 0.81-3.14; P=0.18, respectively). The subgroup analyses of the comparison between the doublet or triplet regimens of cisplatin and carboplatin in combination with the same agents, respectively, also achieved similar results, with the exception of thrombocytopenia between the two groups (OR, 1.94; 95%CI, 1.47-2.68; P&lt;0.00001), which showed statistically significant. Cisplatin arm inclined to causing more treatment-related deaths compared as carboplatin arm, but there was no statistical significance (OR, 0.70; 95%CI, 0.48-1.02; P=0.06).; CONCLUSION: Given cisplatin-based regimens had a higher overall response rate as compared with carboplatin-based regimens, there was not a survival advantage in the cisplatin group. Therefore, the toxicity profile might play an important role in decision to choose cisplatin-based or carboplatin-based regimens.</t>
  </si>
  <si>
    <t>Comparative Study; Meta-Analysis; Research Support, Non-U.S. Gov't</t>
  </si>
  <si>
    <t>Thymosin plus cisplatin with vinorelbine or gemcitabine for non-small cell lung cancer: A systematic review and meta-analysis of randomized controlled trials</t>
  </si>
  <si>
    <t>Objective: To evaluate the efficacy and safety of thymosin plus cisplatin with vinorelbine (NP)/gemcitabine with cisplatin (GP) program for patients with non-small cell lung cancer (NSCLC). Methods: We searched PubMed, EMBASE, Cochrane Library, ISI Web of Knowledge, Chinese Biomedical Database and other databases. Randomized controlled trials (RCT) comparing thymosin plus NP/GP with NP/GP alone for patients with NSCLC were eligible for our study. We evaluated the quality of included studies using Cochrane Handbook standards. Data analysis was conducted using Review Manager 5.0 software (The Nordic Cochrane Centre, Copenhagen, Denmark). Results: Ten RCT including 724 patients were eligible. The results of our study showed that: compared with an NP program alone, thymosin plus NP could increase overall response rate (odds ratio (OR) 1.86; 95% confidence interval (CI) 1.08-3.20), tumor control rate (OR 3.06; 95% CI: 1.36-6.88) and 1-year survival rate (OR 3.05; 95% CI: 1.34-6.96), improve the quality of life (OR 3.39; 95% CI: 1.54-7.47), CD4 (mean difference (MD) 6.7; 95% CI: 3.52-9.88) and NK cells (MD 6.53; 95% CI: 3.6-9.47). Compared with a GP program alone, thymosin plus GP could increase overall response rate (OR 1.67; 95% CI: 1.09-2.55), tumor control rate (OR 2.38; 95% CI: 1.01-5.62), improve quality of life (OR 3.84; 95% CI: 1.97-7.48), CD4 (MD 14.82; 95% CI: 8.05-21.59) and NK (MD 16.96; 95% CI: 4.90-29.03) Conclusion: Thymosin plus NP/GP is a better choice for patients with advanced NSCLC than NP/GP alone. © Tianjin Lung Cancer Institute and Blackwell Publishing Asia Pty. Ltd.</t>
  </si>
  <si>
    <t>Thoracic Cancer</t>
  </si>
  <si>
    <t>http://dx.doi.org/10.1111/j.1759-7714.2011.00057.x</t>
  </si>
  <si>
    <t>Evidence of elemene injection combined radiotherapy in lung cancer treatment among patients with brain metastases</t>
  </si>
  <si>
    <t>Background: This review evaluates the effectiveness and safety of elemene injection combined radiotherapy in the treatment of lung cancer with brain metastases. Methods: A systematic literature research was conducted from EMBASE, Cochrane Library, PubMed, Chinese biomedical database, Chinese scientific journal database, China knowledge resource integrated database, and WanFang Database from established to July 2016 without language restriction. The Cochrane Collaboration tool was used to evaluate the risk of bias. All statistical analyses were conducted with STATA (version 14.0) and RevMan (version 5.3). Results: Eleven randomized controlled trials (765 patients) were included for determining the effectiveness and safety of elemene combined with radiotherapy in the treatment of lung cancer with brain metastases. Objective response rate (ORR) [odds ratio (OR)=2.89, 95% confidence interval (95% CI) 2.04-4.08, P&lt;.00001] and symptoms (OR=4.06, 95% CI 2.00-8.25, P=.0001) improved more in the elemene-based combination treatment group than in the radiotherapy-Alone control group. The Karnofsky Performance Status (KPS) score was used to measure patients' improvement rate. The patients who were treated with elemene-based combination with radiotherapy were higher than those patients who were treated with radiotherapy alone (OR=3.51, 95% CI 2.20-5.61, P&lt;.00001]. The incidence of bone marrow suppression (OR=0.27, 95% CI 0.11-0.68, P=.006) and leukopenia (OR=0.23, 95% CI 0.12-0.46, P&lt;.00001) decreased in the elemene-based combination treatment group by radiotherapy significantly. Conclusions: The elemene injection combined radiotherapy in the treatment of lung cancer with brain metastases appears to improve the treatment response rate and alleviated symptoms. The combined treatment has showed positive impact to reduce adverse reactions and improve quality of life. Copyright © 2017 the Author(s). Published by Wolters Kluwer Health, Inc.</t>
  </si>
  <si>
    <t>http://dx.doi.org/10.1097/MD.0000000000006963</t>
  </si>
  <si>
    <t>Jones and Burris</t>
  </si>
  <si>
    <t>Vinorelbine: A new antineoplastic drug for the treatment of non-small- cell lung cancer</t>
  </si>
  <si>
    <t>OBJECTIVE: To review the chemistry, pharmacology, pharmacokinetics, clinical activity, adverse effects, and dosage and administration guidelines for vinorelbine in the treatment of non-small-cell lung cancer (NSCLC). DATA SOURCES: A MEDLINE search (1989-1995) using the terms vinorelbine and Navelbine was conducted. Additional unpublished data were provided by Glaxo Wellcome Drug Information. STUDY SELECTION AND DATA EXTRACTION: The articles chosen for inclusion all appeared in peer-reviewed journals. Pertinent abstracts, as judged by the authors, were also included. DATA SYNTHESIS: Vinorelbine is a new semisynthetic vinca alkaloid approved by the Food and Drug Administration for the first-line treatment of patients with advanced NSCLC. The drug demonstrated a broad spectrum of antitumor activity in preclinical studies and produced dose limiting neutropenia in Phase I trials. In Phase II studies, an overall response rate of approximately 30% was reported with single-agent vinorelbine. Furthermore, in large, multicenter, randomized Phase III trials, treatment with vinorelbine alone and in combination with cisplatin resulted in improved survival compared with controls. The drug was well tolerated, with granulocytopenia being the most commonly reported adverse effect. However, the incidence of fever and hospitalization associated with this granulocytopenia was exceptionally low. The recommended dose is 30 mg/m&lt;sup&gt;2&lt;/sup&gt; weekly administered by intravenous injection or infusion. CONCLUSIONS: As no specific chemotherapy regimen has previously been regarded as standard therapy for advanced NSCLC, vinorelbine is a promising new treatment for this patient population. It has been shown in several randomized, controlled trials to increase survival without compromising quality of life.</t>
  </si>
  <si>
    <t>Kamaruzaman et al</t>
  </si>
  <si>
    <t>A systematic review of tyrosine kinase inhibitors as first line treatment for advanced non small cell lung cancer</t>
  </si>
  <si>
    <t>Objectives: Gefitinib and Erlotinib are two orally active, selective and reversible EGFR-TKIs molecules, which have been extensively used by non small cell lung cancer (NSCLC) patient. The aim of this review is to determine the safety, efficacy/ effectiveness and cost-effectiveness of Tyrosine Kinase Inhibitors(TKIs) compared to chemotherapy as first line treatment for advanced non small cell lung cancer. Methods: A systematic search was conducted using an electronic database such as MEDLINE, EMBASE, EBM Reviews and EconLit. Selected articles were critically appraised and evidence was graded according to US/Canadian preventive services task force. Results: Sixteen studies were included in this review with the primary outcome was reported as progression free survival (PFS) and secondary outcomes as response rates and overall survival. The pooled meta estimates of hazard ratio for PFS of Erlotinib were 0.25(95%CI: 0.15, 0.42). Similarly, Gefitinib also demonstrated longer PFS with pooled hazard ratio of 0.43 (95%CI: 0.32, 0.58). As for secondary outcome, there was insufficient evidence to demonstrate the difference in the overall survival between TKIs and chemotherapy. Overall response rates were reported to be significantly higher in TKIs group compared with chemotherapy group. The most common reported adverse events with TKIs were rash, diarrhoea, acne, dry skin and pruritis. Liver enzyme elevations and interstitial lung disease has also been seen in TKIs patients. In view of economic analysis, inclusion of Gefitinib as first line was found to be a dominant strategy based on three landmark studies. In contrast, Erlotinib was reported to yield both lower cost and quality adjusted life years (QALY). Conclusions: Moderate to high level of evidence showed that TKIs significantly prolonged the progression free survival of NSCLC patient but not overall survival and increase the overall response rates in chemo-naive patient with positive EGFR gene mutation.</t>
  </si>
  <si>
    <t>Kaptein et al</t>
  </si>
  <si>
    <t>We're in this together: Patients', caregivers' and health care providers' illness perceptions about non-small-cell lung cancer (nsclc)</t>
  </si>
  <si>
    <t>This study reviews empirical studies in the area of illness perceptions in patients with non-small-cell lung cancer (NSCLC). Beliefs about the illness and its consequences, including its medical management, are part of the review. Also, the relatively small research area of perceptions and views about patients with NSCLC of caregivers and health care providers is reviewed. Given our earlier review of the topic in this Journal [5], we now report on papers published after that 2011 publication. 38 papers were identified, a quite major increase in published research compared to the 15 papers in our previous publication (2011 and earlier). Most papers report on psychosocial concepts that determine responses to the illness and its treatment. Increasingly, reactions of caregivers and health care providers are studied. These last two categories of respondents perceive the psychosocial consequences of NSCLC as more severe than the patients themselves. Psychosocial variables appear to be stronger predictors of psychological distress and reduced quality of life than sociodemographic or clinical variables. These results are instrumental in the developing field of psychosocial interventions for patients with non-small-cell lung cancer and their caregivers, which may also be helpful for health care providers. Suggestions for research and clinical implications are presented.</t>
  </si>
  <si>
    <t>https://dx.doi.org/10.1016/j.lungcan.2015.10.017</t>
  </si>
  <si>
    <t>Kawalec et al</t>
  </si>
  <si>
    <t>Bevacizumab + paclitaxel + carboplatin (bev + pac + car) vs. Pemetrexed + cisplatin (pem + cis) in adenocarcinoma non-squamous non-small cell lung cancer (nsclc): A cost-effectiveness analysis from a polish public payer's perspective</t>
  </si>
  <si>
    <t>OBJECTIVES: To determine and compare the cost-effectiveness of Bev + Pac + Car versus Pem + Cis regimens in the treatment of patients with adenocarcinoma non- squamous NSCLC from a Polish Public Payer's perspective. METHODS: Efficacy and safety of 15 mg of bevacizumab + 200 mg/m&lt;sup&gt;2&lt;/sup&gt; of paclitaxel + 6 mg/mL/min of carbo- platin versus 500 mg/m&lt;sup&gt;2&lt;/sup&gt; of pemetrexed and 75 mg/m&lt;sup&gt;2&lt;/sup&gt; of cisplatin was assessed based on a systematic review performed for both therapies according to evidence-based medicine principles. A cost-effectiveness analysis was performed with a lifetime (5 years) horizon and the National Health Fund perspective. a three state (progressionfree, progression, death) Markov model was developed. Costs of 1st and 2nd line therapy, administration and monitoring, adverse events treatment, and palliative care were included. Sensitivity analyses testing the influence of length of time horizon, probability of progression, utilities, discounting rates, cisplatin dose, and the length and costs of 2nd line therapy were performed. RESULTS: Bev + Pac + Car results in 0.21 life-years gained per patient when compared to Pem + Cis in the treatment of patients with adenocarcinoma non-squamous NSCLC. The additional cost per patient was 18,840 pln (1 EURO = 4.1PLN) over patient's lifetime when Bev + Pac + Car was used instead of Pem + Cis regimen. The incremental cost-effectiveness ratio (ICER) was at an acceptable 91,216 pln. The sensitivity analyses demonstrated that the duration of 2nd line treatment (assumption of 2nd line treatment continuation for more than six cycles) considerably influenced the ICER (1,198 pln). Other sensitivity analyses confirmed the base-case results, proving conclusions' robustness. CONCLUSIONS: Based on this modeling analysis, 1st line Bev + Pac + Car therapy is a clinically superior and cost-effective treatment for patients with adenocarcinoma non-squamous NSCLC when compared to chemotherapies such as Pem + Cis.</t>
  </si>
  <si>
    <t>Kilbreath</t>
  </si>
  <si>
    <t>Fatigue and exercise</t>
  </si>
  <si>
    <t>Cancer-related fatigue (CRF) is a well-acknowledged, very common, phenomena arising from treatment of cancer. It is defined as 'a distressing, persistent, subjective sense of physical, emotional, and/or cognitive tiredness or exhaustion related to cancer treatment that is not proportional to recent activity and interferes with usual functioning' [1]. In particular, the characteristics of CRF are different to those of fatigue experienced in the general population. In persons with lung cancer, the prevalence of CRF is very high, with 75 - 100% presenting with this symptom, and &gt;=50% reporting severity to be moderate to marked [2, 3]. The mechanisms underpinning CRF are multi-dimensional. These mechanisms include both central and peripheral components resulting from disturbances occurring across several systems, including physiological, biochemical, and psychological systems [4]. Factors that may contribute to CRF include side-effects of treatment such as anaemia, nutrition and fluid imbalance, sleep disturbances and systemic reactions to tissue injury induced by the disease and/or the treatment [5]. In addition, psychological factors can trigger or exacerbate CRF. Examples of psychological factors include anxiety and depression and difficulty in coping with treatments. Physical fatigue, often expressed as a feeling of weakness, lack of energy, or exhaustion associated with conducting activities of daily living, is thought to be due to a peripheral component. It is postulated that these sensations are a consequence of muscles having reduced capacity for a contractile response [4]. Several factors can conspire during cancer treatment to affect the contractile response of muscles, including insufficient oxygen transport and insufficient blood pumping to muscles, and severe impairment of skeletal-muscle function [5]. In persons with physical fatigue, sedentary habits reinforce fatigue, resulting in a vicious cycle. Exercise has the capacity to interrupt this downward decline. There is compelling evidence that exercise can address cancer-related physical fatigue. A recent Cochrane Review on the role of exercise for management of cancer-related fatigue identified 56 randomised controlled trials (RCTs); however, the majority were carried out in women with early breast cancer [6]. Not surprisingly, timing of interventions varied, with some occurring during treatment and others after cessation of adjuvant therapies. Mode and intensity of exercise also differed across studies: some interventions occurred in the home, while others were supervised at institutions or used a combined supervised/ home based intervention. The major finding from this review was that aerobic exercise, including walking programs, or stationary arm or leg cycling significantly reduced fatigue both during and following cancer therapy. In addition, approximately half of the studies that included quality of life measures (n=17/35 studies) reported beneficial effects from exercise. In contrast, no consistent benefit from exercise was observed for anxiety or depression. Persons living with lung cancer, from Stage I to IV, appear to have the capacity to be physically active. In a systematic review on exercise interventions to improve exercise capacity and health-related quality of life in patients with non-small cell lung cancer, it was concluded that exercise is safe before and after treatments [7]. However, it was also noted that the studies reviewed were either case reports or small RCTs. Well-designed, appropriately powered RCT's are required in this area. Two such studies are currently under way: Jones et al [8] are currently recruiting Stage I-IIIA non-small cell lung cancer patients treated surgically to participate in a study in which participants are randomised to one of four 16 week condifew tions: aerobic training alone; resistance training alone; combination of aerobic and resistance training; and attentioncontrol; and Vardy et al [9] are currently exploring the role of supervised aerobic physical activity with behavioural support specifically on atigue. One finding from the systematic review [7] was that lung cancer patients who exercised following surgery, chemotherapy, or radiotherapy consistently reported improvements in fatigue. In addition, other symptoms such as dyspnoea, pain and cough were also reduced with exercise. The interventions were predominantly supervised aerobic training, lasting from 10 to 45 minutes, performed at moderate to high intensity, 3 times per week over a set period of weeks. Interval training of 3 - 5 minutes duration, repeated several times per day, is a common feature of exercise programs designed for lung cancer. In contrast, and similar to the findings from the Cochrane Review on exercise and fatigue [6], progressive resistance training was not effective in reducing fatigue in lung cancer patients who had completed 10 weeks of resistance training (n=17). Further clarity on the role of resistance training for management of fatigue in patients living with lung cancer will be determined from the study currently underway by Jones et al [8]. In conclusion, exercise is likely to be effective in reducing fatigue for persons living with Stage 1 - IV non-small cell lung cancer. However, it is important to recognise the support and supervision used in the interventions that demonstrated a significant reduction in fatigue.</t>
  </si>
  <si>
    <t>http://dx.doi.org/10.1097/01.JTO.0000438438.14562.c8</t>
  </si>
  <si>
    <t>Klastersky and Paesmans</t>
  </si>
  <si>
    <t>Response to chemotherapy, quality of life benefits and survival in advanced non-small cell lung cancer: Review of literature results</t>
  </si>
  <si>
    <t>The survival benefit obtained with chemotherapy administration in advanced non-small cell lung cancer (NSCLC) patients has been demonstrated by numerous meta-analyses published between 1993 and 1999 on randomised trials comparing best supportive care with or without chemotherapy. However, some clinicians are still reluctant to prescribe chemotherapy in these patients, arguing that the benefit is too small to counterbalance the side effects. The goal of this paper is to review the reasons favouring the administration of chemotherapy. First, there is a demonstrated relationship between response to chemotherapy and survival, although more data are needed to assess response to chemotherapy as a surrogate for survival. Secondly, recent randomised trials comparing best supportive care to chemotherapy, but not included in the meta-analyses, have successfully incorporated quality of life (QoL) as an endpoint, sometimes as a primary endpoint. The survival benefit shown by the meta-analyses is confirmed by these latter trials; in addition, the QoL assessments, despite some methodological problems inherent to attrition in these poor prognosis patients, also favour chemotherapy with regard to some global aspects, such as physical, functioning, emotional, cognitive or social components, as well as some lung cancer symptoms. We conclude that there are no longer convincing arguments against chemotherapy administration in patients with advanced NSCLC, at least in patients eligible for inclusion in clinical trials. Copyright © 2001 Elsevier Science Ireland Ltd.</t>
  </si>
  <si>
    <t>The survival benefit obtained with chemotherapy administration in advanced non-small cell lung cancer (NSCLC) patients has been demonstrated by numerous meta-analyses published between 1993 and 1999 on randomised trials comparing best supportive care with or without chemotherapy. However, some clinicians are still reluctant to prescribe chemotherapy in these patients, arguing that the benefit is too small to counterbalance the side effects. The goal of this paper is to review the reasons favouring the administration of chemotherapy. First, there is a demonstrated relationship between response to chemotherapy and survival, although more data are needed to assess response to chemotherapy as a surrogate for survival. Secondly, recent randomised trials comparing best supportive care to chemotherapy, but not included in the meta-analyses, have successfully incorporated quality of life (QoL) as an endpoint, sometimes as a primary endpoint. The survival benefit shown by the meta-analyses is confirmed by these latter trials; in addition, the QoL assessments, despite some methodological problems inherent to attrition in these poor prognosis patients, also favour chemotherapy with regard to some global aspects, such as physical, functioning, emotional, cognitive or social components, as well as some lung cancer symptoms. We conclude that there are no longer convincing arguments against chemotherapy administration in patients with advanced NSCLC, at least in patients eligible for inclusion in clinical trials. [References: 28]</t>
  </si>
  <si>
    <t>Kloter et al</t>
  </si>
  <si>
    <t>Heart rate variability as a prognostic factor for cancer survival - a systematic review</t>
  </si>
  <si>
    <t>An increasing cancer incidence affecting any age and social class is putting serious strain on populations and health care systems around the world. This systematic literature search aims (i) to examine the correlation of heart rate variability (HRV) and cancer patients' prognosis, (ii) to examine the relationship of HRV and clinicopathological features, and (iii) to compare HRV between different patient groups, and between patient and control groups. We conducted a systematic literature review following the PRISMA Statement. We searched the PubMed and EMBASE databases for publications released by December 2017. The search terms were: "cancer" AND "heart rate variability" AND "human" NOT "animal" NOT "review." A total of 19 studies were finally included in this review. Most publications were high-quality observational studies. The studies showed that higher HRV correlated positively with patients' progression of disease and outcome. Thus, we conclude that individuals with higher HRV and advanced coping mechanisms seem to have a better prognosis in cancer progression. HRV appears to be a useful aspect to access the general health status of cancer patients. Copyright © 2018 Kloter, Barrueto, Klein, Scholkmann and Wolf.</t>
  </si>
  <si>
    <t>Frontiers in Physiology</t>
  </si>
  <si>
    <t>http://dx.doi.org/10.3389/fphys.2018.00623</t>
  </si>
  <si>
    <t>Kolek et al</t>
  </si>
  <si>
    <t>Adjuvant chemotherapy uptake in patients with nsclc after complete resection: Single institution/single area experience</t>
  </si>
  <si>
    <t>Background: Adjuvant chemotherapy (AC) is recommended in patients (pts) with stages IB (tumor of &lt;=4 cm in diameter), IIA, IIB, and IIIA of non-small cell lung cancer (NSCLC) after complete resection. According to metaanalyses it prolongs survival of pts in good PS and age less than 75 years. The selection of patients is influenced by the limited profit of AC, possible toxicity and the lack of predictive biomarkers. There are only few retrospective studies describing routine utilization of AC in specified areas. Presented AC uptake in stages II and III varies from 20 % to 24% in Canada and USA. Methods: A retrospective study of AC uptake in pts with NSCLC from a Moravian region with 600.000 inhabitants was conducted, evaluation period was 2006-2013. Treatment strategy of all patients was discussed by surgeons and pneumo-oncologists on the interdisciplinary tumor boards before and after surgery. Uptake and compliance of AC was evaluated according to age, sex, TNM stages, type of surgery and other cofactors. AC was given in regimens using doublets of platinum with vinorelbine (rarely gemcitabine or paclitaxel). Vinorelbine was applied both intravenously (25 mg/m&lt;sup&gt;2&lt;/sup&gt;) and orally (60 - 80 mg/m&lt;sup&gt;2&lt;/sup&gt;). The choice of cisplatinum (80mg/m&lt;sup&gt;2&lt;/sup&gt;) or carboplatinum (AUC 5) was based on patient preference, PS and comorbidities. Results: Out of all 1557 pts with lung cancer, NSCLC was present in 1293 pts. 308 pts underwent curative-intent surgery and complete resection was achieved in 295 pts. 226 pts were pts with stages IB, II and IIIA and AC was applied in 183 pts (80.1%), in 34 (18.6 %) pts together with neoadjuvant chemotherapy. AC was not applied in 43 (19.9 %) pts after radical surgery due to worse PS, comorbidities, complications after surgery or patient's refusal. The mean age of pts with AC was 65 years, 66,7% were men, 48,9 % women, 49,9 % were current smokers, 40,0% ex-smokers and 10,1%non-smokers. Age, sex and smoking habits were not statistically different between pts with and without AC. Compliance with AC was very good, 82% of pts accomplished planned therapy. Conclusion: The optimal uptake of AC in routine practice depends on the intensive communication between the patient, surgeons and pneumocologists. The individual decision is important in a context to the patients' health status, tumor parameters and the potential risk/benefit of therapy.</t>
  </si>
  <si>
    <t>Kovac and Smrdel</t>
  </si>
  <si>
    <t>Meta-analyses of clinical trials in patients with non-small cell lung cancer: Minireview</t>
  </si>
  <si>
    <t>Currently lung cancer is the most common worldwide cause of major cancer incidence and mortality. The treatment outcome is poor and there are still many questions which remain unanswered such as the interest of the best treatment schedule. To approach the answer what is the best treatment for patients with non-small cell lung cancer (NSCLC) we made a review of the published meta-analyses. Meta-analysis is a systematic approach to identification and abstraction of critical information from different randomized, controlled trials. The review of meta-analyses of clinical trials we had made showed that - in radically operated patients the postoperative radiotherapy should be detrimental if standard fields are used; - postoperative chemotherapy with regimens based on cisplatin has an absolute benefit of 5% at 5 years survival; - we can improve the survival of patients with locally advanced NSCLC using chemoradiation comparing to radiotherapy alone; - chemotherapy with cisplatin can prolong the survival and improve the quality of life in patients with advanced NSCLC; - platinum-based doublets remain the standard regimen in patients with advanced NSCLC; - there is a slight but significant improvement in efficacy of gemcitabine plus platinum agent when compared with other platinum based comparators in regard to the survival and time to disease progression. In our dealing with NSCLC patients there are still many controversial opinions, and the meta-analyses are seldom the only way to find more effective treatment regimen, while the improvement in lung cancer treatment is a story of small steps.</t>
  </si>
  <si>
    <t>Neoplasma</t>
  </si>
  <si>
    <t>Ku et al</t>
  </si>
  <si>
    <t>Gefitinib vs. Chemotherapy as first-line therapy in advanced non-small cell lung cancer: Meta-analysis of phase iii trials</t>
  </si>
  <si>
    <t>Background: Gefitinib is an oral tyrosine kinase inhibitor against the epidermal growth factor receptor (EGFR). It has been shown to be active in patients with advanced non-small cell lung cancer (NSCLC) whose tumors contain EGFR mutations. Methods: We performed a meta-analysis of four randomized studies that compared gefitinib with chemotherapy in the first-line treatment of patients with advanced NSCLC: IPASS, North-East Japan, West Japan and first-SIGNAL studies. Patients were selected either on the basis of known EGFR mutations or based on clinicopathologic criteria - non-smokers with adenocarcinomas - associated with increased likelihood of EGFR mutations. Results: Nearly 2000 patients were enrolled on these four trials. Median ages ranged from 57 to 64years. Seventy-six percent were women and 86% were non-smokers. Overall, gefitinib was associated with significantly less toxicity than chemotherapy and improved quality-of-life. Gefitinib also produced higher response rates in the EGFR mutation-positive patients (72% vs. 38%, odds ratio 4.04, p&lt;10&lt;sup&gt;-15&lt;/sup&gt;), as well as improved progression-free survival (PFS; hazard ratio 0.45, p&lt;10&lt;sup&gt;-16&lt;/sup&gt;). Overall survival (OS) was not significantly different between treatment groups (p=0.35). Conclusions: This meta-analysis confirms the results of each individual study and narrows the confidence intervals of these results. In patients with known EGFR mutations or whose tumors are likely to harbor a mutation, upfront gefitinib or chemotherapy are associated with similar OS. Gefitinib is associated with less fatigue, myelosuppression and nausea than chemotherapy (but produces more skin rash, diarrhea and pneumonitis). Patients receiving gefitinib have improved quality-of-life compared to those receiving chemotherapy, making it an appropriate first-line choice. © 2011 Elsevier Ireland Ltd.</t>
  </si>
  <si>
    <t>http://dx.doi.org/10.1016/j.lungcan.2011.04.008</t>
  </si>
  <si>
    <t>Kulkarni et al</t>
  </si>
  <si>
    <t>The use of systemic treatment in the maintenance of patients with non-small cell lung cancer: A systematic review</t>
  </si>
  <si>
    <t>Introduction: Non-small cell lung cancer (NSCLC) is often diagnosed at later stages when treatment options are limited. Maintenance therapy may prolong the time to disease progression and potentially increase overall survival. Secondarily, it may increase the proportion of patients eligible for second-line therapy at the time of progression. The objective of this systematic review was to examine the use of systemic treatment in the maintenance of patients with NSCLC. Methods: MEDLINE, EMBASE, and the Cochrane Library were searched for phase III randomized controlled trials comparing maintenance systemic treatment against another systemic treatment or placebo in patients with stage IIIB or IV NSCLC who had received a minimum of four prior cycles of platinum-based chemotherapy. Meta-analyses were conducted with clinically homogenous trials. Results: Fourteen randomized controlled trials with 22 publications were included. The overall survival benefit was strongest for maintenance therapy with pemetrexed for patients with nonsquamous NSCLC (hazard ratio = 0.74, 95% confidence interval: 0.64-0.86) but not significant for patients with squamous NSCLC. There was also an overall survival benefit with maintenance therapy with epidermal growth factor receptor tyrosine kinase inhibitors, but the magnitude of the benefit was smaller than with pemetrexed (hazard ratio = 0.84, 95% confidence interval: 0.75-0.94). Docetaxel or gemcitabine as maintenance chemotherapies did not have an impact on overall survival. Conclusion: For patients with advanced, stable stage IIIB/IV NSCLC whose disease has not progressed after four to six cycles of platinum-based chemotherapy, the overall survival benefits were strongest for pemetrexed maintenance therapy followed by epidermal growth factor receptor tyrosine kinase inhibitor maintenance therapy. Copyright © 2016 International Association for the Study of Lung Cancer. Published by Elsevier Inc. All rights reserved.</t>
  </si>
  <si>
    <t>http://dx.doi.org/10.1016/j.jtho.2016.03.007</t>
  </si>
  <si>
    <t>Kumar et al</t>
  </si>
  <si>
    <t>A cost-effectiveness analysis of first line induction and maintenance treatment sequences in non-squamous non-small cell lung cancer (nsclc) in the united states</t>
  </si>
  <si>
    <t>Objectives: Clinicians treating patients with advanced NSCLC have a range of options for care. The objective of this study was to develop a cost-effectiveness (CE) model to compare induction-maintenance sequences approved for use in the U.S. for the treatment of advanced non-squamous NSCLC given the absence of direct head-to-head trials. Methods: The modelled regimens that were licensed in the United States included pemetrexed+cisplatin followed by (-&gt; ) pemetrexed; pemetrexed+cisplatin-&gt; best supportive care (BSC); gemcitabine+cisplatin-&gt; BSC; gemcitabine+cisplatin-&gt; erlotinib; gemcitabine+cisplatin-&gt; pemetrexed; and pac litaxel+carboplatin+bevacizumab-&gt; bevacizumab. Treatment effects of induction and maintenance on survival endpoints were obtained using data from a previous network meta-analysis. Decision analytic modelling was used to synthesise the treatment effect and baseline risk estimates for the induction and maintenance treatment sequences. The CE model was structured using an area-underthe- curve approach, costs and benefits were discounted at 3.5% per annum, and probabilistic and one-way sensitivity analyses were conducted to evaluate model parameters. Results: All active maintenance therapy-containing regimens, with the exception of gemcitabine+cisplatin-&gt; erlotinib, were more costly than induction-only regimens. Gemcitabine+cisplatin-&gt; BSC was the baseline comparator and established the cost effective threshold range of $0 to $121,425. The respective incremental costs per life year (LY) were $121,425, $148,994, and $191,270 for gemcitabine+cisplatin-&gt; erlotinib versus gemcitabine+cisplatin-&gt; BSC, pemetrexed+cisplatin-&gt; BSC versus gemcitabine+cisplatin-&gt; erlotinib, and pemetrexed+cisplatin-&gt; pemetrexed versus pemetrexed+cisplatin-&gt; BSC. Other regimens were dominated (paclitaxel+carboplatin+bevacizumab-&gt; bevacizumab) or extendedly dominated (gemcitabine+cisplatin-&gt; pemetrexed). Sensitivity analyses demonstrated that efficacy data and the method of extrapolating survival had the greatest impact on the cost-effectiveness results. For non-dominated regimens, the cost-effectiveness acceptability frontier showed that gemcitabine+cisplatin-&gt; BSC, pemetrexed+cisplatin-&gt; BSC, and pemetrexed+cisplatin-&gt; pemetrexed had the greatest probabilities of cost-effectiveness over the following threshold ranges: $0-$124,000/LY; $124,000-$220,000/ LY; and above $220,000/LY, respectively. Conclusions: Depending on the specific cost-effectiveness threshold used by a decision maker, the cost-effective treatment sequence will be gemcitabine+cisplatin-&gt; BSC, gemcitabine+cisplatin-&gt; erlotinib, pemetrexed+cisplatin-&gt; BSC, or pemetrexed+cisplatin-&gt; pemetrexed. Paclitaxel+c arboplatin+bevacizumab-&gt; bevacizumab and gemcitabine+cisplatin-&gt; pemetrexed were dominated or extendedly dominated and thus not cost-effective when ranking these comparators.</t>
  </si>
  <si>
    <t>http://dx.doi.org/10.1016/j.jval.2014.03.480</t>
  </si>
  <si>
    <t>Lagerwaard</t>
  </si>
  <si>
    <t>Stereotactic rt. The new standard for high-risk patients with stage 1 nsclc?</t>
  </si>
  <si>
    <t>Stereotactic ablative radiotherapy (SABR) or stereotactic body radiotherapy has rapidly gained acceptance by chest physicians and patients as a curative non-invasive treatment of early stage non-small cell lung cancer (NSCLC). In countries where SABR implementation has taken place, this has led to detectable survival gains in stage I NSCLC on a population level [Palma 2010]. In addition, the availability of SABR in The Netherlands resulted in a change in treatment utilization and patterns of care in elderly patients with a significant decrease in elderly patients being left untreated [Palma 2010]. Although no exact definition of SABR exists, it can be regarded as a form of high-precision image-guided radiotherapy, involving the following features: (1) an individualized incorporation of tumour mobility, e.g. using 4-dimensional CT scans or slow CT scans (2) accurate online patient setup using orthogonal imaging, on-board kV imaging (OBI), cone-beam CT-scans or fiducial markers at the treatment delivery unit, (3) the use of up to 10 or more radiation fields or intensity-modulated arcs to minimize normal tissue exposure and (5) the use of ablative doses, typically delivered in 3-5 fractions. Despite the lack of a randomized trial, superior local control rates of around 90% reported after SABR in multicenter studies, phase I-II trials and single institution series substantially exceed those obtained with conventional radiotherapy schemes. These excellent local control rates are particularly seen in series where biological effective doses of above 100 Gy10 for tumour tissue have been used. The superiority of outpatient SABR, which is typically delivered in 3-8 fractions, was confirmed by recent a meta-analysis of observational studies [Grutters 2010]. SABR is well tolerated with fatigue and mild chest wall pain the most commonly reported patient-reported early symptoms. The incidence of late toxicity is also low with symptomatic radiation-induced pneumonitis and chest wall complications including chronic pain and rib fractures each observed in less than 5% of patients. Despite early reports of excessive toxicity after SABR for centrally located lesions, the risk of such toxicity appears to be low when appropriate risk-adapted fraction schemes are used [Timmerman 2006, Haasbeek 2010]. Both pulmonary function and health-related quality of life are maintained following SABR, even in patients with considerable comorbidity [Stephans 2009, Senan 2010]. The excellent local control and low toxicity of SABR have challenged the assumption that surgery should be the preferred treatment for all potentially operable patients with Stage I NSCLC. However, randomized prospective trials comparing surgery and SABR in operable patients have not been completed. Two single-arm phase II trials of SBRT in patients who are fit to undergo surgery have been completed, and the mature results of JCOG 0403 (NCT00238875) and RTOG 0618 (NCT00551369) are awaited. Data from operable Japanese patients who elected to undergo SABR in 14 Japanese institutions over a 9-year period, reported 5-year overall survival rates of 72% and 62%, respectively, for Stage IA and IB subgroups [Onishi 2010]. Preceding the outcome of randomized trials, we observe a growing number of potentially operable patients who, after discussion within local multi-disciplinary tumor board meetings, are referred for SABR instead of surgery. The percentage of potentially operable patients in the Netherlands being referred for SABR, particularly elderly patients with an increased surgical mortality risk, has increased to 25% in recent years [Lagerwaard WCLC 2011]. In conclusion, SABR is rapidly replacing conventional radiotherapy as a curative treatment in medically inoperable patients. Until the outcome of prospective randomized clinical trials of SABR and surgery emerges, patients should be routinely informed of the option of SABR as a possible curative alternative to anatomical resection.</t>
  </si>
  <si>
    <t>http://dx.doi.org/10.1016/S0167-8140%2811%2970324-3</t>
  </si>
  <si>
    <t>Lagerwaard et al</t>
  </si>
  <si>
    <t>Rt approaches for early stage central tumours</t>
  </si>
  <si>
    <t>Stereotactic ablative radiotherapy (SABR) is an established treatment modality in the curative treatment of early stage peripheral non-small cell lung cancer (NSCLC). The local control rates of SABR in many publications have exceeded 90% when tumors of up to 5 cm were treated, with corresponding regional nodal failure rates of approximately 10%. SABR has been reported in many series to have only modest early and late toxicity, generally maintaining pulmonary function and preserving health-related quality of life. Following the publication of an phase II study, which showed an 11-fold increase in severe toxicity in the subgroup of patients with centrally located lung tumors that had been treated with a high dose per fraction, these central locations had been considered to be a 'no fly zone' for SABR [Timmerman 2006]. Although several subsequent single center studies have shown that SABR performed with an adapted fractionation scheme using daily fractions of 6.0-7.5 Gy to total doses of 48-60 Gy has been both effective and safe, the results of the ongoing Radiation Therapy Oncology Group (RTOG) phase II trial (0813) for SABR in central tumors, have to be awaited to determine the maximum tolerated dose which can be delivered in five fractions. A recently published systematic review of the literature identified a total of 20 studies reporting on the outcome of SABR in 315 patients with centrally located early stage NSCLC, including two phase II studies [Senthi 2013]. The overall survival rates reported for centrally located tumors appeared to be similar to those of peripheral tumors. Similar to what has been described for peripheral lesions, central tumors showed a dose-response relationship for local control, with four studies reporting improved outcomes with a biological effective dose of 100 Gy10 or higher compared to lower doses. In those studies where fractionation schedules with a biological effective dose of 100 Gy10 or higher were used, the local control rates exceeded 85%. Post- SABR grade 3 or 4 toxicity occurred in 8.6% of central tumors treated with SABR, and the risk of treatment-related mortality was less than 1% if the biological effective dose for late responding tissues (BED Gy3) remained below 210 Gy3. In conclusion, SABR for central tumors has been shown to be both effective and safe, provided that appropriate risk-adapted fractionation schemes are used and careful contouring of organs at risk with quality assurance of all aspects of treatment planning and delivery are taken into account. The results of the RTOG dose-finding phase II study 0813, in which already 120 patients are entered, will further strengthen the data on the use of SABR for centrally located tumors.</t>
  </si>
  <si>
    <t>Langer</t>
  </si>
  <si>
    <t>Dilemmas in management: The controversial role of chemotherapy in ps 2 advanced nsclc and the potential role of ct-2103 (xyotaxtm)</t>
  </si>
  <si>
    <t>Platinum-based chemotherapy improves long-term survival in patients with advanced non-small cell lung cancer (NSCLC). Meta-analyses have demonstrated an improvement in median and 1-year survival times as well as quality of life. However, these benefits are largely confined to patients with a good performance status (PS), one of the most critical determinants influencing outcome. Several clinical trials that initially included PS 2 patients ultimately discontinued their enrollment due to a high propensity of adverse reactions to treatment. The advent of more active, less toxic agents has revitalized investigator interest in treating PS 2 patients. CT-2103 is a novel paclitaxel conjugate undergoing investigation in the treatment of advanced NSCLC. The median survival for PS 2 patients treated with single-agent CT-2103 in one small trial proved similar to that reported for paclitaxel/carboplatin in NSCLC patients and was associated with an improved safety profile compared with conventional taxanes. Phase III studies comparing CT-2103 as a single agent and in combination with carboplatin to current standards of care are in progress. Unlike a well-defined population with good PS, the therapeutic index in PS 2 patients is narrower and not as clearly defined. These and other efforts will determine the optimal mode of therapy in PS 2 individuals with NSCLC.</t>
  </si>
  <si>
    <t>http://dx.doi.org/10.1634/theoncologist.9-4-398</t>
  </si>
  <si>
    <t>Emerging role of epidermal growth factor receptor inhibition in therapy for advanced malignancy: Focus on nsclc</t>
  </si>
  <si>
    <t>Combination chemotherapy regimens have emerged as the standard approach in advanced non-small-cell lung cancer. Meta-analyses have demonstrated a 2-month increase in median survival after platinum-based therapy vs. best supportive care, and an absolute 10% improvement in the 1-year survival rate. Just as importantly, cytotoxic therapy has produced benefits in symptom control and quality of life. Newer agents, including the taxanes, vinorelbine, gemcitabine, and irinotecan, have expanded our therapeutic options in the treatment of advanced non-small-cell lung cancer. Despite their contributions, we have reached a therapeutic plateau, with response rates seldom exceeding 30-40% in cooperative group studies and 1-year survival rates stable between 30% and 40%. It is doubtful that substituting one agent for another in various combinations will lead to any further improvement in these rates. The thrust of current research has focused on targeted therapy, and epidermal growth factor receptor inhibition is one of the most promising clinical strategies. Epidermal growth factor receptor inhibitors currently under investigation include the small molecules gefitinib (Iressa, ZD1839) and erlotinib (Tarceva, OSI-774), as well as monoclonal antibodies such as cetuximab (IMC-225, Erbitux). Agents that have only begun to undergo clinical evaluation include CI-1033, an irreversible pan-erbB tyrosine kinase inhibitor, and PKI166 and GW572016, both examples of dual kinase inhibitors (inhibiting epidermal growth factor receptor and Her2). Preclinical models have demonstrated synergy for all these agents in combination with either chemotherapy or radiotherapy, leading to great enthusiasm regarding their ultimate contribution to lung cancer therapy. However, serious clinical challenges persist. These include the identification of the optimal dose(s); the proper integration of these agents into popular, established cytotoxic regimens; and the selection of the optimal setting(s) in which to test these compounds. Both gefitinib and erlotinib have shown clinical activity in pretreated, advanced non-small-cell lung cancer, but placebo-controlled randomized Phase III studies evaluating gefitinib in combination with standard cytotoxic therapy, to our chagrin, have failed to demonstrate a survival advantage compared with chemotherapy alone. © 2004 Elsevier Inc.</t>
  </si>
  <si>
    <t>http://dx.doi.org/10.1016/j.ijrobp.2003.09.099</t>
  </si>
  <si>
    <t>Laurie</t>
  </si>
  <si>
    <t>Is there a role for egfr tkis in egfr mutation negative disease?-pro</t>
  </si>
  <si>
    <t>With the dramatic clinical benefit that can be observed using tyrosine kinase inhibitors (TKIs) of the epidermal growth factor receptor (EGFR) in patients with non-small cell lung cancer (NSCLC) harbouring activating mutations in EGFR, there has understandably been a focus on the use of these agents in this subset of NSCLC. However, EGFR mutation positive NSCLC represents only approximately 10 - 15 % of all non-squamous NSCLC in non-East Asian patients, and a substantial proportion of East Asian patients do not harbour this mutation. Thus, world-wide, the vast majority of those with NSCLC are so-called "wild-type" for EGFR. For these patients, it is clear from randomized clinical trials that the treatment of choice in the first-line metastatic setting is platinum-doublet chemotherapy. Increasing data suggest that chemotherapy may be preferred in the second-line setting. Is there any role for the use of EGFR TKIs in the wild-type population? Randomized data in which an EGFR TKI is compared to placebo in both the maintenance and refractory settings suggest that there may be. NCIC Clinical Trials Group study BR21 [1] which randomized 731 unselected patients to either erlotinib or matching placebo, was designed and conducted prior to the discovery of activating mutations. Patients had received 1 (50 %) or &gt; 2 (50 %) lines of prior therapy; &gt; 90 % had received a platinum-doublet. An improvement in median survival (6.7 versus 4.7 months [HR 0.70, p &lt; 0.001]) was also associated with a quality of life benefit. This benefit was consistent across subgroups, including in the 50 % of patients with non-adenocarcinoma histology. In a separate analysis of ever-smokers with squamous histology, patients highly unlikely to harbour an EGFR mutation, the magnitude of survival benefit was the same as in the overall study population (median 5.6 versus 3.5 months [HR 0.66, p=0.009])[2]. The SATURN trial [3] randomized 889 patients who had not progressed after 4 cycles of platinum-doublet chemotherapy to either erlotinib or placebo. While of debatable clinical relevance, there was a statistically significant one month prolongation of median survival with the use of erlotinib (HR 0.81, p=0.009). A similar effect was observed in the 44 % of patients with known EGFR wild-type status (HR 0.77, p=0.02). In a pre-planned subgroup analysis [4], a greater magnitude of benefit was observed in those patients whose best response to induction chemotherapy was stable disease (median overall survival 11.9 versus 9.6 months [HR 0.72, p=0.002]), with a similar effect noted in those patients with squamous histology (HR 0.67, p=0.01), and those known to be EGFR wild-type (HR 0.65, p=0.004). Maintenance erlotinib has been shown to not negatively impact quality of life [5], and when used in those with stable disease, to be cost effective [6]. Meta-analyses of placebo-controlled trials of EGFR TKIs in the maintenance setting have confirmed a modest progression-free survival benefit in squamous [7] and known wild-type [8] patients. Multiple trials have compared an EGFR TKI to either docetaxel or pemetrexed in the second-line setting. The TAILOR trial [9], the only trial to prospectively determine and enrol only wild-type patients, showed a clear PFS advantage to docetaxel, and a trend towards improved overall survival. However several other trials that enrolled patients who were unselected with regard to EGFR status had a substantial number of wild type patients, and none of these trials demonstrated a difference in overall survival in wildtype patients between an EGFR TKI and chemotherapy. While these were retrospective analyses on only a subset of enrolled patients with available tissue, wild-type patient numbers in many trials approached (and in one exceeded) the number of patients enrolled to TAILOR. Further, unlike other trials, TAILOR prohibited crossover, which may have impacted survival results, particularly for patients with squamous carcinoma in the erlotinib arm. Taken together these trials suggest that a treatment strategy that includes both chemo herapy and an EGFR TKI sequentially, irrespective of order, will lead to a similar length of survival provided patients receive both lines of therapy. In platinum-pretreated patients who are fit it is likely preferred to use chemotherapy and then at progression move on to an EGFR TKI, as the chance of patients receiving both treatments is higher. Additional data to suggest that EGFR TKIs may have activity in wild-type patients comes from several small, randomized phase II trials comparing second-line chemotherapy with the same chemotherapy with intercalated EGFR TKIs. These studies have shown prolonged PFS in patients treated with the combination. What these trials demonstrate is that EGFR TKIs appear to have a modest treatment effect in EGFR wild-type patients. In these days of targeted therapies leading to substantial treatment effects in a variety of tumours with oncogenic drivers, is this magnitude of benefit sufficient? In lung cancer, many other treatments have been adopted for a similar magnitude of benefit. Although objective response rates to EGFR TKIs are low in wildtype patients, they are also low to standard cytotoxic chemotherapies beyond first-line, and it seems possible that there is a larger proportion of patients with stabilization of disease and / or slowing of progression that is clinically relevant. Not all oncologists or patients will feel that a trial is warranted, but an EGFR TKI is a reasonable choice as last-line therapy when the option is no further treatment, or as maintenance treatment in patients with squamous histology following a best response of stable disease to induction platinum-based chemotherapy. EGFR "wild-type" is a heterogeneous, not homogeneous, population, and as with any therapy, only a subgroup of patients will benefit from treatment. However a consistent reproducible biomarker for benefit in the wild-type subgroup has not yet been discovered. EGFR protein expression, gene copy number, Kras status and serum proteomics have all been evaluated with at times conflicting results, due to limited samples and the retrospective nature of the analyses. The development of rash may be a pharmacodynamic predictor of greater efficacy [10]. Additional work is required to determine which wild-type patients may derive benefit from an EGFR TKI, to avoid needless toxicity and improve cost-effectiveness.</t>
  </si>
  <si>
    <t>Le Chevalie</t>
  </si>
  <si>
    <t>Chemotherapy</t>
  </si>
  <si>
    <t>Chemotherapy has long been the only available systemic treatment for Non-Small Cell lung Cancer. In the late 70's, there were a multitude of triplets and quadruplets with response rates ranging from 20-35% in patients with stage IV disease. In 1980, cisplatin, a cytotoxic agent initially developed for germ-cell tumors, showed some activity, mostly when combined with a vinca-alkaloid or with etoposide. At the time Vinorelbine was registered by the FDA in 1994, alone or in combination with cisplatin, only 3 drugs were approved for NSCLC, nitrogen mustard, methotrexate and doxorubicin! Metastatic disease: The individual data-based metaanalysis published in 1995 established the superiority of chemotherapy over supportive care in patients with advanced NSCLC. These results have been recently updated and confirmed in 2714 patients from 16 trials with an overall survival benefit of 9% at 1 year. Chemotherapy also improves quality of life and symptom control in patients with good performance status. It is classically recommended to use platin compounds (mostly cisplatin and carboplatin) in combination with third generation agents including vinorelbine, gemcitabine, taxanes (paclitaxel, docetaxel, nab-paclitaxel) or pemetrexed (in non-squamous NSCLC). Integrating palliative care at an early stage of the treatment also prolongs survival and improves quality of life. Second line chemotherapy with docetaxel or pemetrexed has also been demonstrated active even if the benefit on overall survival remains modest. The use of biological markers such as ERCC1, RRM1, beta-tubulin or thymidilate synthase has not yet proven efficacy on the choice of cytotoxic agents. Maintenance: Up to 2009, it was generally accepted that 4 to 6 cycles of induction chemotherapy followed by a rest till progression were the standard. The switch to a new drug as maintenance after 4 cycles of a platin-based doublet showed a benefit for PFS and OS. Maintenance is now considered a standard in the management of metastatic NSCLC. Chemo-radiotherapy for locally advanced disease: The benefit obtained with radiotherapy and chemotherapy given sequentially in locally advanced inoperable NSCLC is modest but significant and well established. Several randomized trials comparing radiotherapy- chemotherapy given sequentially or concomitantly have suggested a better outcome when both modalities were given early and simultaneously. A metaanalysis based on individual patient data from published and unpublished randomized trials which compared radiotherapy alone with the same radiotherapy combined with concomitant cisplatin- or carboplatin-based chemotherapy was recently performed. The analysis was based on 9 trials including 1764 patients. The hazard ratio of death among patients treated with radiochemotherapy compared to radiotherapy alone was 0.89 (CI 95%: 0.81-0.98; P = 0.02) corresponding to an absolute benefit of chemotherapy of 4% at 2 years. There was some evidence of heterogeneity among trials and sensitivity analyses did not lead to consistent results. The available data are insufficient to accurately define the size of such a potential treatment benefit and the optimal schedule of chemotherapy in combination with radiotherapy. Adjuvant chemotherapy: In the meta-analysis published in 1995, a 13% reduction in the risk of death was observed, suggesting an absolute benefit of 5% at 5 years with adjuvant chemotherapy. These results constituted the rationale for a new generation of randomized studies with platinum-based regimens. The LACE meta-analysis, which was reported at ASCO 2006, pooled a total of 4584 patients accrued in the five largest cisplatin-based adjuvant trials launched after the results of the meta-analysis. It confirmed the benefit of adjuvant chemotherapy with a 5.3% improvement of survival at 5 years (p=0.0043). Disease-free survival was also improved (5.2% at 5 years, p&lt;0.0001). There was a negative effect of adjuvant chemotherapy for stage IA. The risk reduction was 8% for stage IB, 17% for stages II and III. The effect of chemotherapy did not vary ccording to age, gender, PS, type of surgery and histology. In parallel, the adjuvant UFT metaanalysis also confirmed a significant advantage of the drug compared to control in 2003 Japanese patients (p&lt;0.001). The individual-data-based meta-analysis was updated in 2007. It confirmed the significant effect of postoperative chemotherapy, with or without postoperative radiotherapy. Neoadjuvant chemotherapy: Several phase II trials have been carried out in the 80's to evaluate the benefit of preoperative chemotherapy in operable NSCLC with encouraging results. In the mid 90's, two randomized phase III trials had a significant impact on the medical community due to their impressive results. Both trials randomized 60 stage IIIA patients and were interrupted after positive interim results were observed. Only two published randomized phase III studies comparing front-line surgery to pre-operative chemotherapy followed by surgery accrued the number of patients that were initially planned: a French study that included 373 patients and the Medical Research Council LU22 trial that included 519 patients. None of the large randomized studies could demonstrate a significant advantage in favor of pre-operative chemotherapy. A recent individual patient data-based meta-analysis of pre-operative chemotherapy trials has included 2385 patients from 15 trials. A HR of 0.87 (CI 95%: 0.7-0.96, p=0.007) was observed, equivalent to an absolute improvement in survival of 5% at five years, similar to the benefit observed with postoperative chemotherapy. Preoperative or postoperative chemotherapy?: A comparison of preoperative versus postoperative chemotherapy has been did not show any difference. In fact, the key issue may be to determine which patients should be treated with adjuvant and/or neo-adjuvant therapy. The neo-adjuvant approach offers a unique opportunity to test new drugs and to compare the tumor characteristics prior to and following induction therapy. Developing molecular based therapeutic strategies will certainly be one of the major challenges over the next few years. Several randomized adjuvant studies have recently been initiated in Europe and in America, based on the molecular characteristics of patients tumor. In conclusion, chemotherapy remains the main systemic treatment for most patients with lung cancer and the only one able to increase the cure rate. Unfortunately, very few drugs have been developed in the last decade in spite of a clear unmet medical need. A better individual selection of drugs/drug combinations according to pharmacogenomic data might encourage the community to optimize the use of cytotoxic agents.</t>
  </si>
  <si>
    <t>Lee et al</t>
  </si>
  <si>
    <t>Traditional herbal medicine as an adjuvant treatment for non-small-cell lung cancer: A systematic review and meta-analysis</t>
  </si>
  <si>
    <t>Introduction: Non-small-cell lung cancer (NSCLC) is one of the most common cancers and the leading cause of cancer-related deaths. In East Asia, traditional herbal medicine (THM) is commonly used in clinical settings for the treatment of cancer. Therefore, the aim of the present review was to systematically assess the efficacy of THM with varied components for the treatment of NSCLC. Methods: This study identified randomized controlled trials (RCTs) that evaluated the effectiveness of combined THM and chemotherapy (CTx) in searches of English, Chinese, Japanese, and Korean language databases. Results: This meta-analysis systematically reviewed 27 RCTs involving 2382 patients and found that THM improved the quality of life (QoL) significantly for patients with NSCLC. Improvement in QoL was seen in 19 studies using the Karnofsky Performance Status score, three studies using the Eastern Cooperative Oncology Group scale, three studies using the Functional Assessment of Cancer Therapy-Lung scale, and six studies using the European Organization for Research and Treatment of Cancer. Conclusions: The pooled results of this systematic review and meta-analysis suggest that THM significantly improved the QoL for patients with NSCLC. Copyright © 2015 Elsevier GmbH.</t>
  </si>
  <si>
    <t>http://dx.doi.org/10.1016/j.eujim.2015.08.005</t>
  </si>
  <si>
    <t>Lester et al</t>
  </si>
  <si>
    <t>Prophylactic cranial irradiation for preventing brain metastases in patients undergoing radical treatment for non-small-cell lung cancer: A cochrane review</t>
  </si>
  <si>
    <t>Purpose: To investigate whether prophylactic cranial irradiation (PCI) has a role in the management of patients with non-small-cell lung cancer (NSCLC) treated with curative intent. Methods and Materials: A search strategy was designed to identify randomized controlled trials (RCTs) comparing PCI with no PCI in NSCLC patients treated with curative intent. The electronic databases MEDLINE, EMBASE, LILACS, and Cancerlit were searched, along with relevant journals, books, and review articles to identify potentially eligible trials. Four RCTs were identified and reviewed. A total of 951 patients were randomized in these RCTs, of whom 833 were evaluable and reported. Forty-two patients with small-cell lung cancer were excluded, leaving 791 patients in total. Because of the small patient numbers and trial heterogeneity, no meta-analysis was attempted. Results: Prophylactic cranial irradiation did significantly reduce the incidence of brain metastases in three trials. No trial reported a survival advantage with PCI over observation. Toxicity data were poorly collected and no quality of life assessments were carried out in any trial. Conclusion: Prophylactic cranial irradiation may reduce the incidence of brain metastases, but there is no evidence of a survival benefit. It was not possible to evaluate whether any radiotherapy regimen is superior, and the effect of PCI on quality of life is not known. There is insufficient evidence to support the use of PCI in clinical practice. Where possible, patients should be offered entry into a clinical trial. © 2005 Elsevier Inc.</t>
  </si>
  <si>
    <t>http://dx.doi.org/10.1016/j.ijrobp.2005.03.030</t>
  </si>
  <si>
    <t>LeVasseur et al</t>
  </si>
  <si>
    <t>Bone-targeted therapy use in patients with bone metastases from lung cancer: A systematic review of randomized controlled trials</t>
  </si>
  <si>
    <t>Background Patients with advanced lung cancer commonly have bone metastases. Compared with other malignancies, the use of bone-targeted agents (e.g. bisphosphonates and denosumab) is less common in lung cancer patients. This may be due to the perception that bone-targeted agents are less effective in this population. Objective To perform a systematic review to evaluate data from randomized trials of bone-targeted agents in lung cancer patients with bone metastases. Methods A systematic search of Medline, Embase and the Cochrane Register of Controlled Trials through May 2015 was performed. Randomized trials of bone-targeted therapies in lung cancer patients with bone metastases were sought. Outcomes studied included skeletal related events (SREs), pain, quality of life, progression-free survival and overall survival. Random effects meta-analyses were planned if studies were judged homogeneous. Results Of 632 abstracts, 17 publications describing 13 studies were included. Sample sizes ranged between 50 and 1776. Of 3379 patients, 1903 had lung cancer, with subgroup data available for 8 of 13 studies. Patient demographics were comparable, but enrollment criteria and endpoints were heterogeneous across studies, precluding meta-analysis. Study-specific results suggested that bone-modifying agents reduce the incidence of SREs and bone pain in lung cancer patients. Three studies suggested a survival benefit. Conclusion Data from included trials suggests benefit of bone-targeted agents in lung cancer for the prevention of SREs and bone pain. There is a trend toward improvement in overall survival and progression-free survival, although further research is needed. Impact on quality of life and key subgroups for benefit both require future research. Copyright © 2016 Elsevier Ltd</t>
  </si>
  <si>
    <t>http://dx.doi.org/10.1016/j.ctrv.2016.09.013</t>
  </si>
  <si>
    <t>Li et al</t>
  </si>
  <si>
    <t>Docetaxel versus docetaxel plus cisplatin for non-small-cell lung cancer: A meta-analysis of randomized clinical trials</t>
  </si>
  <si>
    <t>Objective: To compare the activity, efficacy and toxicity of docetaxel versus docetaxel plus cisplatin in patients with non-small-cell lung cancer. Methods: A literature search was performed in the EMBASE, Medline, Cochrane Library, Web of Science, China National Knowledge Internet, Wan-fang databases. The trials that were found were then evaluated for eligibility. The Cochrane Collaboration's Review Manager software was used to perform the meta-analyses. Results: Nine clinical trials including 1257 patients were included. The docetaxel plus cisplatin regimens had higher overall response rates compared with the docetaxel regimen (RR = 0.70; 95% CI, 0.61 to 0.80; P &lt; 0.00001). No statistically significant difference was observed between the two regimens with respect to the one-year survival rate (RR = 1.04; 95% CI, 0.90 to 1.19; P = 0.62). Patients treated with the DP regimen were more likely to experience anemia, thrombocytopenia, nausea/vomiting, nephrotoxicity, hyponatremia, mucositis and treatment-related deaths compared with patients treated with docetaxel alone. No significant difference was observed between the two regimens with respect to the occurrence of neurotoxicity, diarrhea, fatigue, pneumonitis, neutropenia and leucopenia. Conclusions: The docetaxel plus cisplatin combination regimen resulted in a high response rate and a high adverse effect rate compared with docetaxel monochemotherapy for non-small-cell lung cancer.</t>
  </si>
  <si>
    <t>Oncotarget</t>
  </si>
  <si>
    <t>http://dx.doi.org/10.18632/oncotarget.17071</t>
  </si>
  <si>
    <t>Sequential combination of chemotherapy with egfr-tki as the first-line treatment for unselected patients with advanced non-small cell lung cancer: Systematic review of randomized controlled trials</t>
  </si>
  <si>
    <t>Objectives: This study assessed whether sequential treatment of chemotherapy with epidermal growth factor receptor-tyrosine kinase inhibitor (EGFR-TKI) versus chemotherapy alone as the first-line therapy improved treatment outcomes in patients with advanced non-small cell lung cancer (NSCLC) who do not receive EGFR gene testing in the resource-limited care setting. Methods: We searched seven databases up to November 30th, 2013. Randomized controlled trials (RCTs) were included. Pre-specified outcomes included progression-free survival (PFS), overall survival (OS), objective response rate (ORR), quality of life (QoL) and adverse events. Two investigators independently selected studies, assessed the risk of bias, and collected data. Results: Four trials involving 1,274 patients were eligible for inclusion. If treated unselectively, sequential therapy significantly increased PFS (hazard ratio[HR] 0.59, 95% CI 0.49-0.71), OS (HR 0.85, 95% CI 0.75-0.97), and ORR (risk ratio[RR] 2.03, 95% CI 1.46-2.84) in NSCLC patients. However, the benefits appeared to be achieved in patients with EGFR M+ NSCLC (PFS: HR 0.25, 95% CI 0.16-0.39; OS: HR 0.48, 95% CI 0.27-0.85; and ORR: RR 5.74, 95% CI 2.86-11.50), but not in patients with EGFR-WT NSCLC (PFS: HR 0.97, 95% 0.69-1.36; OS: HR 0.77, 95% 0.53-1.11; and ORR: RR 0.74, 95% 0.41-1.34). Sequential therapy caused more skin rash (5.19% vs. 0.63%; RR 7.36, 95% CI 2.79-19.44). Nevertheless, there was no statistically significant difference between groups in other adverse events. Conclusions: Although sequential use of chemotherapy and EGFR-TKI as first line therapy seemed to improve effects in NSCLC patients who did not receive gene testing, the apparent benefits were primarily attributable to the improvement in patients who had EGFR M+ cancer. Due to the limited power of study, the sequential therapy does not appear to improve treatment outcomes in patients with EGFR-WTcancer. Randomized trials that specifically address the effect of sequential therapy in advanced NSCLC patients are warranted.</t>
  </si>
  <si>
    <t>http://dx.doi.org/10.1016/j.jval.2014.08.097</t>
  </si>
  <si>
    <t>Lilenbaum et al</t>
  </si>
  <si>
    <t>Single-agent versus combination chemotherapy in advanced non-small cell lung cancer: A meta-analysis and the cancer and leukemia group b randomized trial</t>
  </si>
  <si>
    <t>Several randomized trials have compared single-agent chemotherapy with combination chemotherapy in advanced non-small cell lung cancer. In general, response rates were higher with combination regimens, but their impact on survival is unclear. We conducted a meta-analysis of 25 trials involving a total of 5,156 patients with advanced non-small cell lung cancer randomized to a single-agent arm versus a combination arm. The results showed that combination chemotherapy produced a nearly twofold increase in response rate and a modestly improved 1-year survival rate compared with single-agent chemotherapy. However, toxicity was significantly increased, with a 3.6-fold increase in treatment-related mortality. In a subset analysis of trials using either a platinum analog or vinorelbine as single agents and as a component of the combination regimen, the difference was no longer statistically significant, suggesting that more active single agents provide similar survival with less toxicity than combination regimens. Based on these results, the Cancer and Leukemia Group B initiated a large randomized trial comparing paclitaxel with paclitaxel + carboplatin in stage IIIB-IV non-small cell lung cancer patients. The trial will be able to detect a 30% difference in survival. An extensive quality of life analysis and a resource utilization comparison will allow estimation of the incremental cost per quality of life- year gained. This trial will be the first in the United States to prospectively collect and analyze such data in a multidisciplinary approach.</t>
  </si>
  <si>
    <t>Several randomized trials have compared single-agent chemotherapy with combination chemotherapy in advanced non-small cell lung cancer. In general, response rates were higher with combination regimens, but their impact on survival is unclear. We conducted a meta-analysis of 25 trials involving a total of 5,156 patients with advanced non-small cell lung cancer randomized to a single-agent arm versus a combination arm. The results showed that combination chemotherapy produced a nearly twofold increase in response rate and a modestly improved 1-year survival rate compared with single-agent chemotherapy. However, toxicity was significantly increased, with a 3.6-fold increase in treatment-related mortality. In a subset analysis of trials using either a platinum analog or vinorelbine as single agents and as a component of the combination regimen, the difference was no longer statistically significant, suggesting that more active single agents provide similar survival with less toxicity than combination regimens. Based on these results, the Cancer and Leukemia Group B initiated a large randomized trial comparing paclitaxel with paclitaxel + carboplatin in stage IIIB-IV non-small cell lung cancer patients. The trial will be able to detect a 30% difference in survival. An extensive quality of life analysis and a resource utilization comparison will allow estimation of the incremental cost per quality of life-year gained. This trial will be the first in the United States to prospectively collect and analyze such data in a multidisciplinary approach.</t>
  </si>
  <si>
    <t>Lis et al</t>
  </si>
  <si>
    <t>Effect of evening melatonin on the survival of patients with advanced non-small cell lung cancer (ansclc)</t>
  </si>
  <si>
    <t>Background: Melatonin secreted only during nightly darkness promotes sleep and sets daily clocks. Cancer disrupts daily rhythms, nighttime sleep, and causes daytime fatigue. Meta-analyses report that melatonin improves cancer response and patient survival. We hypothesized that proper daily timing is essential to melatonin benefit. Methods: Eighty-four ANSCLC patients (20 Stage IIB, 64 Stage IV) from one of two centers (42 each) each receiving etoposide/cisplatin therapy, were blindly and randomly assigned to one of three arms (I, 8AM &amp; 8PM placebo n=29; II, 8AM 20mg melatonin and 8PM placebo, n=27; III, 8AM placebo and 8PM 20mg melatonin, n=28). Each patient was followed to death; 49 were evaluable for objective response assessment by RECIST criteria. Sleep quality and quality of life (QOL) queries were made at baseline and every three months. Results: Overall survival was not significantly impacted by melatonin in a univariate analysis. Multivariate analyses reveal better survival only for those receiving evening melatonin (p=0.04, RR of death 0.454). Objective partial tumor response occurred in 10.5% of placebo, 7.7% of morning melatonin, and 29.4% of evening melatonin-treated patients. Sleep quality was enhanced and QOL declined less rapidly when PM melatonin was employed. Conclusions: Physiologic evening timing of the chronobiotic hormone melatonin is critical to its salutary effect in ANSCLC patients.</t>
  </si>
  <si>
    <t>Journal of Clinical Oncology. Conference</t>
  </si>
  <si>
    <t>Liu et al</t>
  </si>
  <si>
    <t>The safety and efficacy of egfr tkis monotherapy versus single-agent chemotherapy using third-generation cytotoxics as the first-line treatment for patients with advanced non-small cell lung cancer and poor performance status</t>
  </si>
  <si>
    <t>Purpose: To assess the risk/benefit profiles of EGFR TKIs monotherapy using erlotinib or gefitinib in comparison with single-agent chemotherapy using third-generation cytotoxics (gemcitabine, vinorelbine, taxanes) as the first-line treatment for chemonaIve patients with advanced non-small cell lung cancer (ANSCLC) and poor performance status (PS). Methods: A pooled analysis and systematic review was performed using trials identified through MEDLINE, EMBASE, Cochrane Library, and the Clinical-Trials.gov. Data were collected from randomized and non-randomized phase II or III clinical trials of EGFR TKIs monotherapy or single-agent chemotherapy using third-generation cytotoxics published before 3/1/2010, and the pooled estimates for efficacy and safety outcomes of interest were calculated. Results: Fifteen eligible trials (1425 patients) were selected from 323 studies that initially were identified. In 5 of the selected single-agent chemotherapy studies, the elderly were included together with poor PS patients. Outcomes from these studies still were employed for a thorough analysis. Targeting poor PS patients, we found that the pooled response rate (95% confidence interval) to EGFR TKIs for unselected population was 6% (3-8%), not substantially different from 9% (6-13%) reported by single-agent chemotherapy trials using third-generation cytotoxics. However, EGFR TKIs had better disease control rates with a pooled estimate of 40% (33-47%), significantly higher than 30% (20-41%) of the cytotoxics. Single-agent chemotherapy trials enrolling both elderly and poor PS patients had better results with the pooled response rate and the pooled disease control rate was 13% (11-16%) and 41% (36-46%) respectively. For safety information, despite both treatments were well-tolerated, the toxicity profile of EGFR TKIs was clearly more favorable than that reported by chemotherapy. The severe hematological adverse events related to EGFR TKIs treatment were rare. EGFR TKIs also tended to be more effective in improvement of symptoms or quality-of-life (QOL). Conclusion: Although, both of the treatments had low response rates, EGFR TKIs tended to be more effective in control of tumor progression, reduction of therapy-related toxicities, improvement of symptoms or quality-of-life in the first-line treatments of ANSCLC patients with poor PS. Moreover, our data also suggest that the elderly patients without selection carefully according their PS should be separated from this population. Further investigations with valid comparison groups are necessary. © 2011 Elsevier Ireland Ltd.</t>
  </si>
  <si>
    <t>http://dx.doi.org/10.1016/j.lungcan.2010.12.006</t>
  </si>
  <si>
    <t>Kanglaite injection plus chemotherapy versus chemotherapy alone for non-small cell lung cancer patients: A systematic review and meta-analysis</t>
  </si>
  <si>
    <t>Background: Kanglaite (KLT) is a botanically sourced, molecularly targeted agent that is prepared as a microemulsion for IV use. The active substance is extracted from the herb Semen coicis. Objective: The aim of this study was to evaluate the effectiveness and tolerability of KLT injection in patients with primary non-small cell lung cancer (NSCLC). Methods: We electronically searched the literature of the China National Knowledge Infrastructure (Chinese language, 1979-March 2008), CBMdisc (Chinese, 1978-March 2008), The Cochrane Library (English, Issue 4, 2007), MEDLINE (English, 1966-March 2008), and EMBASE (English, 1984-March 2008), and manually searched 20 Chinese-language oncology journals to identify randomized controlled trials (RCTs) of KLT injection plus chemotherapy versus chemotherapy alone, regardless of their having been published or not, blinding, duration of treatment, or duration of follow-up. The quality of the included trials was assessed using the method recommended by The Cochrane Collaboration. The studies were assigned to 1 of the following 3 categories: A = all quality criteria met, low risk of bias; B = &gt;=1 of the quality criteria only partially met, moderate risk of bias; or C = &gt;=1 of the quality criteria not met, high risk of bias. If heterogeneity existed among subgroups, then overall results were calculated based on a random-effects model; otherwise, a fixed-effects model was used. Results: Electronic database searches yielded 596 citations. A title review eliminated 377 manuscripts; 219 citations were marked for further evaluation. Finally, we identified 26 trials that met the inclusion and exclusion criteria. The 26 RCTs included in this meta-analysis included 2209 patients with NSCLC; no study was graded A, 9 were graded B, and 17 were graded C. The sample size of each trial varied from 40 to 305 patients; none of the trials had precalculated sample sizes. Pooled analyses performed using both fixed- and random-effects models revealed that compared with chemotherapy alone, KLT injection plus chemotherapy improved the response rate (relative risk [RR], 1.34; 95% CI, 1.19-1.51 and RR, 1.35; 95% CI, 1.20-1.51, respectively) and quality of life as measured by an increase &gt;=10 points in the Karnofsky Performance Status score (RR, 2.05; 95% CI, 1.60-2.64). KLT injection plus chemotherapy was associated with improvement in the symptoms of cough, dyspnea, chest pain, fatigue, and anorexia. KLT injection plus chemotherapy was also associated with significant reduction in the incidence of the following adverse events (AEs) based on the fixed and random effects models, respectively: grade II to IV leukopenia (RR, 0.29; 95% CI, 0.22-0.39 and RR, 0.33; 95% CI, 0.22-0.48), anemia (RR, 0.54; 95% CI, 0.42-0.70 and RR, 0.55; 95% CI, 0.40-0.76), thrombocytopenia (RR, 0.39; 95% CI, 0.21-0.71 and RR, 0.40; 95% CI, 0.21-0.78), nausea and vomiting (RR, 0.44; 95% CI, 0.34-0.57 and RR, 0.44; 95% CI, 0.35-0.57), phlebitis (RR, 3.44; 95% Cl, 1.30-9.15 and RR, 3.38; 95% CI, 1.28-8.89), and hepatic dysfunction (RR, 0.44; 95% CI, 0.15-1.35 and RR, 0.44; 95% CI, 0.24-0.81). Conclusion: This meta-analysis found that KLT injection in combination with chemotherapy was associated with improved response rate, quality of life, and symptoms, and a reduced incidence of AEs compared with chemotherapy alone in patients with NSCLC. These findings should be viewed with caution because of the low quality of the included trials. © 2008 Excerpta Medica Inc. All rights reserved.</t>
  </si>
  <si>
    <t>Current Therapeutic Research - Clinical and Experimental</t>
  </si>
  <si>
    <t>http://dx.doi.org/10.1016/j.curtheres.2008.10.004</t>
  </si>
  <si>
    <t>Kanglaite injection combined with chemotherapy versus chemotherapy alone in the treatment of advanced non-small cell lung carcinoma</t>
  </si>
  <si>
    <t>OBJECTIVE: To evaluate the clinical efficacy of Kanglaite (KLT) injection combined with chemotherapy versus chemotherapy alone in the treatment of advanced non-small cell lung carcinoma (NSCLC) by meta-analysis.; MATERIALS AND METHODS: Electronic search of PubMed, EMBASE, Chinese National Knowledge Infrastructure (CNKI) and Wanfang databases was conducted to select studies about KLT injection combined with chemotherapy versus chemotherapy alone in the treatment of advanced NSCLC. The pooled risk ratio (RR) and its 95% confidence interval (95% CI) for objective response rate (ORR), Karnofsky (KPS) score improvement and nausea and vomiting were calculated by Stata11.0 statistical software.; RESULT: Finally, we included 34 clinical trials in this meta-analysis. The pooled results suggested that KLT injection combined with systematic chemotherapy can significantly increase the objective response rate (ORR) [RR = 1.35, 95% CI: 1.23-1.48, (Z = 6.43, P = 0.000)], the quality of patients' life (KSP improvement) [RR = 2.04, 95% CI: 1.79-2.33, (Z = 10.57, P = 0.000)] and decrease the risk ratio of gastrointestinal reaction [RR = 0.53, 95% CI: 0.42-0.66, (Z = 5.53, P = 0.000)] compared with chemotherapy alone.; CONCLUSION: KLT injection combined with chemotherapy can improve the short-term efficacy, performance status and decrease the risk of gastrointestinal reaction compared with systematic chemotherapy alone.</t>
  </si>
  <si>
    <t>https://dx.doi.org/10.4103/0973-1482.139758</t>
  </si>
  <si>
    <t>Risk of rash associated with vandetanib treatment in non-small-cell lung cancer patients: A meta-analysis of 9 randomized controlled trials</t>
  </si>
  <si>
    <t>BACKGROUND: Vandetanib is a promising anticancer target agent for treating advanced carcinomas, such as non-small-cell lung cancer (NSCLC) and breast cancer. Rash is a frequently reported adverse event of vandetanib. We conducted this meta-analysis to determine the incidence rate and overall risks of all-grade and high-grade rash with vandetanib in NSCLC patients.; METHODS: PubMed, Embase, Web of Science, American Society of Clinical Oncology, and Cochrane Library were systematically searched to identify studies with vandetanib and rash in NSCLC patients. Data were extracted to calculate the pooled incidence of all-grade and high-grade (grade &gt;=3) rash caused by vandetanib treatment.; RESULTS: Nine randomized controlled trials involving 4893 patients met the inclusion criteria and were included in this meta-analysis. The overall incidence of all-grade and high-grade rash caused by vandetanib treatment was 46% (95% CI: 37.1%, 54.8%), and 3.2% (95% CI: 1.4%, 5.1%), respectively. The risk ratios (RR) of all-grade and high-grade rash for vandetanib treatment versus control treatment were 2.35 (95% CI: 1.20, 4.61; P &lt; .001) and 4.68 (95% CI 1.42, 15.37; P &lt; .001), respectively. Subgroup analysis suggested that the increased risk of all-grade rash was clear across all subgroups, including first-line/second-line therapy, phase 2/phase 3 trial, sample size &lt;/&gt;200, a dosage of 100 or 300 mg, and monotherapy/combination therapy. However, for the high-grade rash, vandetanib did not increase the risk of rash when it was used in first-line therapy, or in a phase II trial, or in a trial with sample size &lt;200.; CONCLUSIONS: This study suggests that vandetanib was associated with a significantly increased risk of rash. Therefore, early recognition and appropriate monitoring should be taken when NSCLC patients were treated with vandetanib.</t>
  </si>
  <si>
    <t>Medicine</t>
  </si>
  <si>
    <t>https://dx.doi.org/10.1097/MD.0000000000008345</t>
  </si>
  <si>
    <t>Logan et al</t>
  </si>
  <si>
    <t>The role of single-agent docetaxel as second-line treatment for advanced non-small-cell lung cancer</t>
  </si>
  <si>
    <t>Question: In adult patients with advanced or metastatic non-small-cell lung cancer (NSCLC) that has become resistant to platinum-based combination chemotherapy, is there a role for single-agent docetaxel as a second-line therapy? Perspectives: Evidence was selected and reviewed by five members of the Lung Cancer Disease Site Group (DSG) of the Cancer Care Ontario Practice Guidelines Initiative and by a methodologist. The present practice guideline has been reviewed and approved by the Lung Cancer DSG, which comprises medical and radiation oncologists, pathologists, surgeons, a medical sociologist, and two community representatives. Outcomes: Survival was the primary outcome of interest. Toxicity, quality of life, and response rates were also considered. Methodology: A systematic search of the MEDLINE (1985 through September 2000), CANCERLIT (1985 through September 2000), and Cochrane Library (Issue 3, 2000) databases, and of abstracts published in the proceedings of the annual meetings of the American Society of Clinical Oncology (1993 through 2000) was conducted for evidence relevant to this practice guideline report. Results: Two randomised controlled trials (RCTs) show evidence of a benefit in overall survival and in progression-free survival when docetaxel is used as second-line treatment in patients with good performance status and advanced NSCLC resistant to platinum-based combination chemotherapy. Docetaxel at 75 mg/m&lt;sup&gt;2&lt;/sup&gt; was associated with improved survival [median: 7.5 months vs. 4.6 months; p = 0.010 (log rank)] and 1-year overall survival [37% vs. 12%; p = 0.003 (chi-square)], when compared with best supportive care. A survival advantage with this dose of docetaxel was also detected over second-line single-agent therapy with either vinorelbine or ifosfamide [1-year overall survival: 32% vs. 19%; p = 0.025 (chi-square)]. In addition, progression-free survival at 26 weeks was superior for patients receiving docetaxel 100 mg/m&lt;sup&gt;2&lt;/sup&gt; [p = 0.013 (chi-square)] and 75 mg/m&lt;sup&gt;2&lt;/sup&gt; [p = 0.031 (chi-square)] as compared with vinorelbine/ifosfamide, and progression-free survival for the two docetaxel arms pooled was significantly longer than for the vinorelbine arm or the ifosfamide arm [p = 0.005 (chi-square)]. Docetaxel at 100 mg/m&lt;sup&gt;2&lt;/sup&gt; every 3 weeks was associated with improvement in several parameters of quality of life as compared with either best supportive care or vinorelbine/ifosfamide. Recommendations: The present recommendations apply to adult patients with advanced or metastatic NSCLC that has become resistant to platinum-based combination chemotherapy. If survival is the main outcome of interest for a patient who is a candidate for second-line therapy, it is reasonable to offer docetaxel at 75 mg/m&lt;sup&gt;2&lt;/sup&gt; every 3 weeks to medically suitable patients, with a full discussion of the benefits, limitations, and toxicities. If quality of life is the main outcome of interest for a patient who is a candidate for second-line therapy, single-agent docetaxel is an option that may result in improved quality of life and reduced disease-related symptoms when compared with best supportive care. Alternative options that should be discussed with a candidate for second-line therapy include supportive care or a clinical trial involving a new agent or regimen.</t>
  </si>
  <si>
    <t>Lopez et al</t>
  </si>
  <si>
    <t>Chemotherapy in stage iv (metastatic) non-small-cell lung cancer. Provincial lung disease site group</t>
  </si>
  <si>
    <t>GUIDELINE QUESTION: In patients with metastatic, stage IV non-small-cell lung cancer (NSCLC) does chemotherapy improve survival and quality of life?; OBJECTIVE: To make recommendations about the role of chemotherapy in the treatment of metastatic (stage IV) NSCLC.; OUTCOMES: Survival and quality of life are the primary endpoints of interest. Specifically, 1-year survival will be considered.; PERSPECTIVE: Evidence was selected and reviewed by 3 medical oncologists and the project coordinator of the Ontario Cancer Treatment Practice Guidelines Initiative. Drafts of this document have been circulated and reviewed by the Provincial Lung Disease Site Group (Lung DSG). The Lung DSG comprises medical and radiation oncologists, pathologists, surgeons, epidemiologists, a psychologists and a medical sociologist. There was no consumer participation in the development of this guideline.; QUALITY OF EVIDENCE: There were 3 meta-analyses available for review, but only 1 is discussed in detail. The largest and most comprehensive meta-analysis is based on 11 randomized controlled trials involving 1190 patients. The main comparisons were chemotherapy plus supportive care versus supportive care alone. The largest trial included in the meta-analysis involved randomization of 188 patients, and the smallest trial involved randomization of 32 patients. Only trials that had accrued patients between Jan. 1, 1965, and Dec. 31, 1991, were included in the analysis.; BENEFITS: A survival benefit at 1 year was seen for the group of patients treated with chemotherapy (pooled hazard ratio 0.84; 95% confidence interval [CI], 0.74 to 0.95). Subgroup analyses suggested a benefit for patients receiving chemotherapy regimens containing cisplatin (pooled hazard ratio, 0.73; 95% CI, 0.63 to 0.85; relative risk reduction for death, 27%; absolute improvement in 1 year survival, 10%; 95% CI, 5% to 18%; gain in median survival 1.5 months; 95% CI, 1 to 2.5 months). No benefit for patients treated with chemotherapy was found beyond 1 year. None of the randomized trials successfully measured quality of life using QOL assessment instruments. No firm conclusions can be made about the potential benefits (as measured by quality of life) that chemotherapy has for patients with metastatic NSCLC, as there are no available data from randomized controlled trials. However, several trials have documented relief of cancer-related symptoms, such as pain, cough, hemoptysis or dyspnea in the majority (approximately 70%) of patients.; HARMS: In a subgroup analysis of trials that used long-term alkylating agents other than cisplatin (an approach no longer used as therapy in NSCLC) as part of the chemotherapy regimen, the meta-analysis demonstrated a detrimental effect of chemotherapy on survival (pooled hazard ratio, 1.26; 95% CI, 0.96 to 1.66, p = 0.09). In general, myelosuppression, sepsis resulting in hospitalization, drug-specific toxicities and death are potential complications of chemotherapy.</t>
  </si>
  <si>
    <t>Cancer Prevention &amp; Control</t>
  </si>
  <si>
    <t>Guideline; Practice Guideline</t>
  </si>
  <si>
    <t>Chemotherapy in stage iv (metastatic) non-small-cell lung cancer</t>
  </si>
  <si>
    <t>Guideline question: In patients with metastatic, stage IV non-small- cell lung cancer (NSCLC) does chemotherapy improve survival and quality of life? Objective: To make recommendations about the role of chemotherapy in the treatment of metastatic (stage IV) NSCLC. Outcomes: Survival and quality of life are the primary endpoints of interest. Specifically, 1-year survival will be considered. Perspective: Evidence was selected and reviewed by 3 medical oncologists and the project coordinator of the Ontario Cancer Treatment Practice Guidelines Initiative. Drafts of this document have been circulated and reviewed by the Provincial Lung Disease Site Group (Lung DSG). The Lung DSG comprises medical and radiation oncologists, pathologists, surgeons, epidemiologists, a psychologist and a medical sociologist. There was no consumer participation in the development of this guideline. Quality of evidence: There were 3 meta-analyses available for review, but only 1 is discussed in detail. The largest and most comprehensive meta-analysis is based on 11 randomized controlled trials involving 1190 patients. The main comparisons were chemotherapy plus supportive care versus supportive care alone. The largest trial included in the meta-analysis involved randomization of 188 patients, and the smallest trial involved randomization of 32 patients. Only trials that had accrued patients between Jan. 1, 1965, and Dec. 31, 1991, were included in the analysis. Benefits: A survival benefit at 1 year was seen for the group of patients treated with chemotherapy (pooled hazard into 0.84; 95% confidence interval [CI], 0.74 to 0.95). Subgroup analyses suggested a benefit for patients receiving chemotherapy regimens containing cisplatin (pooled hazard ratio, 0.73; 95% CI, 0.63 to 0.85; relative risk reduction for death, 27%; absolute improvement in 1 year survival, 10%; 95% CI, 5% to 18%; gain in median survival 1.5 months; 95% CI, 1 to 2.5 months). No benefit for patients treated with chemotherapy was found beyond 1 year. None of the randomized trials successfully measured quality of life using QOL assessment instruments. No firm conclusions can be made about the potential benefit (as measured by quality of life) that chemotherapy has for patients with metastatic NSCLC, as there are no available data from randomized controlled trials. However, several trials have documented relief of cancer-related symptoms, such as pain, cough, hemoptysis or dyspnea in the majority (approximately 70%) of patients. Harms: In a subgroup analysis of trials that used long-term alkylating agents other than cisplatin (an approach no longer used as therapy in NSCLC) as part of the chemotherapy regimen, the meta-analysis demonstrated a detrimental effect of chemotherapy on survival (pooled hazard ratio, 1.26; 95% CI, 0.96 to 1.66, p = 0.09). In general, myelosuppression, sepsis resulting in hospitalization, drug-specific toxicities and death are potential complications of chemotherapy. Practice guideline: There is evidence from meta-analyses of a small survival benefit of cisplatin-based chemotherapy over best supporting care in patients with non-small-cell lung cancer (absolute benefit is 10% at 1 year). If symptom control and quality of life are the outcomes of interest, cisplatin-based chemotherapy may be a reasonable treatment option, but there is only evidence from non-randomized trials to support the use of chemotherapy for this purpose. Note: This does not preclude the use of new drugs, which may perform as well as cisplatin-based regimens. If survival is the main outcome of interest, it is reasonable to offer cisplatin-based chemotherapy to medically suitable patients as a treatment option for this condition. For either outcome, there should be a full discussion of the benefits, limitations and toxicities of the treatment.</t>
  </si>
  <si>
    <t>Cancer Prevention and Control</t>
  </si>
  <si>
    <t>Louie et al</t>
  </si>
  <si>
    <t>Caro elekta quality of life following stereotactic ablative radiotherapy for early stage lung cancer: Results from the rosel randomized controlled trial and a systematic review</t>
  </si>
  <si>
    <t>Purpose: One of the purported advantages of SABR as an alternative treatment option to surgery for early-stage non-small cell lung cancer (ES-NSCLC) is health-related quality of life (HRQOL). The purpose of this study is to 1) perform a systematic review of HRQOL following SABR for ES-NSCLC and 2) to describe HRQOL and indirect costing outcomes from the ROSEL randomized trial comparing surgery and SABR for ES-NSCLC. Methods and Materials: In ROSEL, 22 patients with ES-NSCLC were randomized to SABR or surgery before the trial closed due to poor accrual. HRQOL was evaluated at baseline, and then three, six, 12, 18, and 24 months post-treatment using the 30 item EORTC QLQ-C30, its corresponding 13-item lung cancer supplement, and the EuroQol disease-generic questionnaire. Indirect costs of productivity loss were evaluated using the short form health and labor questionnaire, which includes work absences, reduced efficiency at work, and substitution for unpaid work. Time to deterioration (TTD) in HRQOL was calculated from time to randomization to first appearance of clinically significant change. TTD was analyzed using Cox proportional hazard models. The Embase and MEDLINE databases were systematically reviewed to obtain English language articles investigating patient-reported HRQOL after SABR for ES-NSCLC up to August 1, 2015. Review articles, meta-analyses and decision analyses were excluded. Relevant data regarding patient characteristics and study outcomes were abstracted and analyzed. Results: In the ROSEL study, only TTD of global health status was significantly worse on univariable modeling for surgical patients compared to SABR (HR 0.19, p = 0.038). Indirect costing analysis revealed lower total productivity costs to society for SABR compared to surgery (95 versus and 3,513, p = 0.044). Patients reported a lower total degree of hindrance in paid and unpaid work for SABR compared to surgery (mean hindrance scores for SABR: 1.9, for surgery: 6.0, p = 0.010). In the systematic review, nine out of 204 potential studies met all inclusion criteria and were analyzed. All studies were prospective in design. Overall SABR appeared to be welltolerated, in a mostly medically inoperable patient population. Clinically and statistically significant deteriorations in fatigue and dyspnea were individually reported in two studies. An isolated report found clinically and statistically significant improvements in emotional functioning over time. Deterioration in dyspnea and physical functioning were noted in other studies, but were neither statistically nor clinically significant. Conclusions: SABR is an overall well-tolerated modality in patients with ES-NSCLC who either declined surgery or were unfit. Exploratory results in operable ES-NSCLC suggest that SABR may be better tolerated than surgery and incur indirect costing savings. Future clinical trials comparing SABR and surgery would benefit from the inclusion of HRQOL metrics in study design.</t>
  </si>
  <si>
    <t>Quality of life following stereotactic ablative radiation therapy versus surgery for early-stage lung cancer: Results from the rosel randomized controlled trial and a systematic review</t>
  </si>
  <si>
    <t>Purpose/Objective(s): One of the purported advantages of stereotactic ablative radiation therapy (SABR) as an alternative treatment option to surgery for early-stage non-small cell lung cancer (ES-NSCLC) is healthrelated quality of life (HRQOL). The objectives of this study are 1) to assess HRQOL and indirect costing outcomes from the ROSEL randomized trial comparing surgery and SABR for ES-NSCLC and 2) to perform a systematic review of HRQOL following SABR for ES-NSCLC. Materials/Methods: In ROSEL, 22 patients with ES-NSCLC were randomized to either SABR or surgery before the trial closed due to poor accrual. HRQOL was evaluated at baseline, and then 3, 6, 12, 18, and 24 months posttreatment using the 30 item EORTC QLQ-C30, its corresponding 13-item lung cancer supplement, and the EuroQol diseasegeneric questionnaire. Indirect costs of productivity loss were evaluated using the short form health and labor questionnaire, which includes work absences, reduced efficiency at work, and substitution for unpaid work. Time to deterioration (TTD) in HRQOL was calculated from time to randomization to first appearance of clinically significant change. TTD was analyzed using Cox proportional hazard models. The Embase and MEDLINE databases were systematically reviewed to obtain English language articles investigating patient-reported HRQOL after SABR for ES-NSCLC up to August 1, 2015. Review articles, meta-analyses, and decision analyses were excluded. Relevant data regarding patient characteristics and study outcomes were abstracted and analyzed. Results: In the ROSEL study, only TTD of global health status was significantly worse on univariable modeling for surgical patients compared to SABR (HR 0.19, P = 0.038). Indirect costing analysis revealed lower total productivity costs to society for SABRcompared to surgery (V95 vsV3,513, P = 0.044). Patients reported a lower total degree of hindrance in paid and unpaid work for SABR compared to surgery (mean hindrance scores for SABR: 1.9, for surgery: 6.0, P = 0.010). In the SABR HRQOL systematic review, 9 out of 204 potential studies met all inclusion criteria and were analyzed. All studies were prospective in design. Overall, SABR appeared to be well-tolerated in a mostly medically inoperable patient population. Clinically and statistically significant deteriorations in fatigue and dyspnea were individually reported in two studies. An isolated report found clinically and statistically significant improvements in emotional functioning over time. Deterioration in dyspnea and physical functioning were noted in other studies, but were neither statistically nor clinically significant. Conclusion: SABR is an overall well-tolerated modality in patients with ESNSCLC who either declined surgery or were unfit. Exploratory results in operable ES-NSCLC suggest that SABR may be better tolerated than surgery and incur indirect costing savings. Future clinical trials comparing SABR and surgery would benefit from the inclusion of HRQOL metrics in study design.</t>
  </si>
  <si>
    <t>Purpose/Objective(s): One of the purported advantages of stereotactic ablative radiation therapy (SABR) as an alternative treatment option to surgery for early-stage non-small cell lung cancer (ES-NSCLC) is healthrelated quality of life (HRQOL). The objectives of this study are 1) to assess HRQOL and indirect costing outcomes from the ROSEL randomized trial comparing surgery and SABR for ES-NSCLC and 2) to perform a systematic review of HRQOL following SABR for ES-NSCLC. Materials/Methods: In ROSEL, 22 patients with ES-NSCLC were randomized to either SABR or surgery before the trial closed due to poor accrual. HRQOL was evaluated at baseline, and then 3, 6, 12, 18, and 24 months posttreatment using the 30 item EORTC QLQ-C30, its corresponding 13-item lung cancer supplement, and the EuroQol diseasegeneric questionnaire. Indirect costs of productivity loss were evaluated using the short form health and labor questionnaire, which includes work absences, reduced efficiency at work, and substitution for unpaid work. Time to deterioration (TTD) in HRQOL was calculated from time to randomization to first appearance of clinically significant change. TTD was analyzed using Cox proportional hazard models. The Embase and MEDLINE databases were systematically reviewed to obtain English language articles investigating patient-reported HRQOL after SABR for ES-NSCLC up to August 1, 2015. Review articles, meta-analyses, and decision analyses were excluded. Relevant data regarding patient characteristics and study outcomes were abstracted and analyzed. Results: In the ROSEL study, only TTD of global health status was significantly worse on univariable modeling for surgical patients compared to SABR (HR 0.19, PZ0.038). Indirect costing analysis revealed lower total productivity costs to society for SABRcompared to surgery (V95 vsV3,513, PZ0.044). Patients reported a lower total degree of hindrance in paid and unpaid work for SABR compared to surgery (mean hindrance scores for SABR: 1.9, for surgery: 6.0, PZ0.010). In the SABR HRQOL systematic review, 9 out of 204 potential studies met all inclusion criteria and were analyzed. All studies were prospective in design. Overall, SABR appeared to be well-tolerated in a mostly medically inoperable patient population. Clinically and statistically significant deteriorations in fatigue and dyspnea were individually reported in two studies. An isolated report found clinically and statistically significant improvements in emotional functioning over time. Deterioration in dyspnea and physical functioning were noted in other studies, but were neither statistically nor clinically significant. Conclusion: SABR is an overall well-tolerated modality in patients with ESNSCLC who either declined surgery or were unfit. Exploratory results in operable ES-NSCLC suggest that SABR may be better tolerated than surgery and incur indirect costing savings. Future clinical trials comparing SABR and surgery would benefit from the inclusion of HRQOL metrics in study design.</t>
  </si>
  <si>
    <t>International Journal of Radiation Oncology</t>
  </si>
  <si>
    <t>http://dx.doi.org/10.1016/j.ijrobp.2016.06.039</t>
  </si>
  <si>
    <t>Lueza et al</t>
  </si>
  <si>
    <t>Difference in restricted mean survival time for cost-effectiveness analysis using individual patient data meta-analysis: Evidence from a case study</t>
  </si>
  <si>
    <t>Objective: In economic evaluation, a commonly used outcome measure for the treatment effect is the between-arm difference in restricted mean survival time (rmstD). This study illustrates how different survival analysis methods can be used to estimate the rmstD for economic evaluation using individual patient data (IPD) meta-analysis. Our aim was to study if/how the choice of a method impacts on cost-effectiveness results. Methods: We used IPD from the Meta-Analysis of Radiotherapy in Lung Cancer concerning 2,000 patients with locally advanced non-small cell lung cancer, included in ten trials. We considered methods either used in the field of meta-analysis or in economic evaluation but never applied to assess the rmstD for economic evaluation using IPD meta-analysis. Methods were classified into two approaches. With the first approach, the rmstD is estimated directly as the area between the two pooled survival curves. With the second approach, the rmstD is based on the aggregation of the rmstDs estimated in each trial. Results: The average incremental cost-effectiveness ratio (ICER) and acceptability curves were sensitive to the method used to estimate the rmstD. The estimated rmstDs ranged from 1.7 month to 2.5 months, and mean ICERs ranged from 24,299 to 34,934 per life-year gained depending on the chosen method. At a ceiling ratio of 25,000 per life year-gained, the probability of the experimental treatment being cost-effective ranged from 31% to 68%. Conclusions: This case study suggests that the method chosen to estimate the rmstD from IPD metaanalysis is likely to influence the results of cost-effectiveness analyses. Copyright © 2016 Lueza et al. This is an open access article distributed under the terms of the Creative Commons Attribution License, which permits unrestricted use, distribution, and reproduction in any medium, provided the original author and source are credited.</t>
  </si>
  <si>
    <t>http://dx.doi.org/10.1371/journal.pone.0150032</t>
  </si>
  <si>
    <t>OBJECTIVE: In economic evaluation, a commonly used outcome measure for the treatment effect is the between-arm difference in restricted mean survival time (rmstD). This study illustrates how different survival analysis methods can be used to estimate the rmstD for economic evaluation using individual patient data (IPD) meta-analysis. Our aim was to study if/how the choice of a method impacts on cost-effectiveness results.; METHODS: We used IPD from the Meta-Analysis of Radiotherapy in Lung Cancer concerning 2,000 patients with locally advanced non-small cell lung cancer, included in ten trials. We considered methods either used in the field of meta-analysis or in economic evaluation but never applied to assess the rmstD for economic evaluation using IPD meta-analysis. Methods were classified into two approaches. With the first approach, the rmstD is estimated directly as the area between the two pooled survival curves. With the second approach, the rmstD is based on the aggregation of the rmstDs estimated in each trial.; RESULTS: The average incremental cost-effectiveness ratio (ICER) and acceptability curves were sensitive to the method used to estimate the rmstD. The estimated rmstDs ranged from 1.7 month to 2.5 months, and mean ICERs ranged from 24,299 to 34,934 per life-year gained depending on the chosen method. At a ceiling ratio of 25,000 per life year-gained, the probability of the experimental treatment being cost-effective ranged from 31% to 68%.; CONCLUSIONS: This case study suggests that the method chosen to estimate the rmstD from IPD meta-analysis is likely to influence the results of cost-effectiveness analyses.</t>
  </si>
  <si>
    <t>PLoS ONE [Electronic Resource]</t>
  </si>
  <si>
    <t>https://dx.doi.org/10.1371/journal.pone.0150032</t>
  </si>
  <si>
    <t>Luo et al</t>
  </si>
  <si>
    <t>Safety and tolerability of pd-1/pd-l1 inhibitors in the treatment of non-small cell lung cancer: A meta-analysis of randomized controlled trials</t>
  </si>
  <si>
    <t>Background: Significant improvement in survival outcome with the programmed death 1 (PD-1)/programmed death ligand 1 (PD-L1) inhibitors has been shown in advanced non-small cell lung cancer (NSCLC) patients compared with chemotherapy. However, the full spectrum of toxic events of PD-1/PD-L1 inhibitors was not well characterized. We conducted a comprehensive meta-analysis to state the safety profile of PD-1/PD-L1 inhibitors in NSCLC, and identify the exact incidence and relative risk (RR) of both summary and detailed AEs. Materials and methods: Electronic databases (PubMed, EMBASE and the Cochrane library databases) and major conference proceedings were systematically searched for all clinical trials in lung cancer using PD-1/PD-L1 inhibitors. Eligible studies included randomized controlled trials (RCTs) comparing PD-1/PD-L1 inhibitors with chemotherapy in NSCLC patients reporting all-grade (1-4) or high-grade (3-4) AEs [toxic symptoms, hematologic toxicities, and immune-related AEs (irAEs)], treatment discontinuation due to toxicities, or toxic deaths. The pooled incidence, RR, and corresponding 95% confidence interval (CI) of toxicity outcomes were calculated. Results: A total of 4413 patients from 8 RCTs (3 with nivolumab; 2 with atezolizumab, and 3 with pembrolizuma) were included. In terms of summary toxic events, PD-1/PD-L1 inhibitors had a significantly lower risk of any all-grade AEs (66.20 vs. 86.08%; RR 0.77) and high-grade AEs (14.26 vs. 43.53%; RR 0.32), treatment discontinuation (5.94 vs. 13.92%; RR 0.44), and toxic deaths (0.48 vs. 1.12%; RR 0.45) than chemotherapy. With regard to detailed toxic events, the risk of toxic symptoms (including all-grade fatigue, nausea, constipation, diarrhea and peripheral sensory neuropathy; high-grade fatigue, anorexia, diarrhea and peripheral sensory neuropathy) and hematologic toxicities (including all-grade and high-grade neutropenia, thrombocytopenia, and anemia) from PD-1/PD-L1 inhibitors was significantly lower than from chemotherapy. However, there was a small but significantly increased risk of irAEs, including all-grade rash, pruritus, colitis, hypothyroidism, hyperthyroidism, ALT/AST elevations and pneumonitis, as well as high-grade pneumonitis. Conclusion: PD-1/PD-L1 inhibitors are generally safer and better tolerated than chemotherapy for patients with NSCLC with regard to summary toxic events, detailed toxic symptoms and hematologic toxicities. However, PD-1/PD-L1 inhibitors can generate a unique spectrum of irAEs, and several of them can be severe and even life-threatening. Clinicians should be aware of the risk of these AEs, as they may have a potentially negative impact on the patients' quality of life and survival outcome. Copyright © 2018 Springer-Verlag GmbH Germany, part of Springer Nature</t>
  </si>
  <si>
    <t>Journal of Cancer Research and Clinical Oncology</t>
  </si>
  <si>
    <t>http://dx.doi.org/10.1007/s00432-018-2707-4</t>
  </si>
  <si>
    <t>Ma et al</t>
  </si>
  <si>
    <t>Safety profile of combined therapy inhibiting efgr and vegf pathways in patients with advanced non-small-cell lung cancer: A meta-analysis of 15 phase ii/iii randomized trials</t>
  </si>
  <si>
    <t>The efficacy of combined vascular endothelial growth factor (VEGF) and epidermal growth factor receptor (EGFR) inhibition in patients with advanced non-small-cell lung cancer (NSCLC) was well studied. However, few studies focused on the risk and adverse events (AEs) of combined targeted therapy. The aim of this meta-analysis was to evaluate the safety profile of combined targeted therapy against EFGR and VEGF in patients with advanced NSCLC. A comprehensive literature search in MEDLINE, EMBASE, Cochrane Central Register of Controlled Trials (CENTRAL), ASCO Abstracts and ESMO Abstracts was conducted. Eligible studies were randomized clinical trials (RCTs) that compared safety profile of combined therapy inhibiting EFGR and VEGF pathways with control groups (placebo, single EGFR or VEGF inhibition therapy, chemotherapy or a combination of them) in patients with advanced NSCLC. The endpoints included treatment discontinuation, treatment-related deaths and AEs. The search identified 15 RCTs involving 6,919 patients. The outcomes showed that three of four pairwise comparisons detected more discontinuation due to AEs in combined targeted therapy, with odds ratio (OR) compared with the control groups ranged from 1.97 to 2.29. Treatment with combined inhibition therapy was associated with several all-grade and grade 3 or 4 AEs (e.g. rash, diarrhea and hypertension). Also, there was a significantly higher incidence of treatment-related deaths in combined inhibition using vandetanib versus single EGFR inhibition therapy (OR = 1.97, 95% CI 1.19-3.28). In conclusion, combined inhibition therapy against EGFR and VEGF in patients with advanced NSCLC was associated with increased toxicity. Increased AEs hinder patient compliance and reduce their quality of life, leading to dose reduction or discontinuation. Copyright © 2014 UICC.</t>
  </si>
  <si>
    <t>http://dx.doi.org/10.1002/ijc.29377</t>
  </si>
  <si>
    <t>Madrid et al</t>
  </si>
  <si>
    <t>Taxanes for advanced non-small cell lung cancer</t>
  </si>
  <si>
    <t>This is a protocol for a Cochrane Review (Intervention). The objectives are as follows: To assess the effects of taxanes as part of a combined or single-agent therapy versus other agents or best supportive care as first- or second-line treatment for advanced non-small cell lung cancer (NSCLC). A secondary objective is to assess different modes or schemes of administration of taxanes in patients with this disease. Copyright © 2018 The Cochrane Collaboration.</t>
  </si>
  <si>
    <t>http://dx.doi.org/10.1002/14651858.CD013075</t>
  </si>
  <si>
    <t>Mahar et al</t>
  </si>
  <si>
    <t>The economic impact of treating advanced lung cancer-a systematic review</t>
  </si>
  <si>
    <t>Introduction: Lung cancer is the leading cause of cancerrelated mortality worldwide. The majority of patients are ineligible for curative surgical treatment. Understanding how to combine best clinical outcomes for the most efficient use of resources is important. Therefore, we undertook a systematic review of costs related to managing advanced lung cancer. Methods: An electronic literature search of EMBASE, MEDLINE and HEALTHSTAR was performed (Jan 2000- August 1, 2010). The search terms "Lung Cancer" and "Costs and Cost Analysis" or "Economics" were used. Inclusion criteria: treatment costs for advanced (stage III-IV) non-small cell lung cancer (NSCLC). Exclusion criteria: mixed cancer or non-treatment costs, case reports, reviews, editorials, and conference reports. Two reviewers independently evaluated articles. Costs are reported in 2010 Canadian dollars. Results: The literature search identified 3,654 abstracts; 3,611 were excluded. 43 articles were included. The articles spanned 17 countries. Cost identification (16) and cost-minimization (12)were the most common methodologies performed. Overall costs for treating advanced NSCLC ranged from $25,439 (stage IIIb) to $35,717 (distant disease, initial treatment). The majority of articles reported costs for chemotherapy; they ranged from $1,121 (Vinorelbine) to $255,553 (Docetaxel). Costs of Gemicitabine + Cisplatin (8 studies) ranged from $4,243- $69,970. Costs of Docetaxel (8 studies) ranged from $8,785-$255,553. Conclusions: The literature includes few cost-utility studies (quality of life). Population-based phase IV trials evaluating the costs and effects of advanced NSCLC treatment are lacking. Economic evaluations can influence resource allocation and must be performed to support evidencebased decision making.</t>
  </si>
  <si>
    <t>http://dx.doi.org/10.1007/s00520-011-1184-y</t>
  </si>
  <si>
    <t>Mainini et al</t>
  </si>
  <si>
    <t>Perioperative physical exercise interventions for patients undergoing lung cancer surgery: What is the evidence?</t>
  </si>
  <si>
    <t>Surgical resection appears to be the most effective treatment for early-stage non-small cell lung cancer. Recent studies suggest that perioperative pulmonary rehabilitation improves functional capacity, reduces mortality and postoperative complications and enhances recovery and quality of life in operated patients. Our aim is to analyse and identify the most recent evidencebased physical exercise interventions, performed before or after surgery. We searched in MEDLINE, EMBASE, CINAHL, Cochrane Library and PsycINFO. We included randomised controlled trials aimed at assessing efficacy of exercise-training programmes; physical therapy interventions had to be described in detail in order to be reproducible. Characteristics of studies and programmes, results and outcome data were extracted. Six studies were included, one describing preoperative rehabilitation and three assessing postoperative intervention. It seems that the best preoperative physical therapy training should include aerobic and strength training with a duration of 2-4 weeks. Although results showed improvement in exercise performance after preoperative pulmonary rehabilitation, it was not possible to identify the best preoperative intervention due to paucity of clinical trials in this area. Physical training programmes differed in every postoperative study with conflicting results, so comparison is difficult. Current literature shows inconsistent results regarding preoperative or postoperative physical exercise in patients undergoing lung resection. Even though few randomised trials were retrieved, treatment protocols were difficult to compare due to variability in design and implementation. Further studies with larger samples and better methodological quality are urgently needed to assess efficacy of both preoperative and postoperative exercise programmes. Copyright © The Author(s) 2016.</t>
  </si>
  <si>
    <t>SAGE Open Medicine</t>
  </si>
  <si>
    <t>http://dx.doi.org/10.1177/2050312116673855</t>
  </si>
  <si>
    <t>Maisey and O'Brien</t>
  </si>
  <si>
    <t>The treatment of non-small cell lung cancer</t>
  </si>
  <si>
    <t>Non-small cell lung is the most common histological sub-group of lung cancer, responsible for around 75% of cases. Although less than 5% of patients are alive at 5 years, approximately 20%-30% may be eligible for a radical treatment approach. Adjuvant chemotherapy may confer a small survival benefit. Neoadjiwant chemotherapy has been shown to downstage localised disease, allowing a potentially curable operation or radical radiotherapy. Chemotherapy is now accepted as a useful palliative approach, prolonging survival and improving quality of life (QoL). The novel agents vinorelbine, gemcitabine, paclitaxel and docetaxel have shown significant activity both as single agents and in combination with platinum analogues. The optimum combination is yet to be defined. Second-line chemotherapy (in particular with docetaxel) is now accepted as standard practice and has been approved by the National Institute of Clinical Excellence (NICE).</t>
  </si>
  <si>
    <t>CME Cancer Medicine</t>
  </si>
  <si>
    <t>Marino et al</t>
  </si>
  <si>
    <t>Chemotherapy vs supportive care in advanced non-small-cell lung cancer: Results of a meta-analysis of the literature</t>
  </si>
  <si>
    <t>Study objective: To contribute to the current debate about the relative merits of meta-analysis of the literature (MAL) and of individual patients data (MAP). Design: Identification of published randomized trials and extraction of essential results directly from the published reports. Setting: Chemotherapy vs supportive care in advanced non-small-cell lung cancer. Measurements and results: Survival probability at 6 months after randomization, as estimated from the published survival curves, has been considered as the end-point of interest. Quality scoring of the studies has also been performed. Specific methodologic issues concerning the estimation of relevant quantities necessary for the MAL have been addressed. The estimated pooled odds ratio of death was 0.44, with 95 percent confidence interval of 0.32 to 0.59, thus significantly favoring chemotherapy, and it corresponds to an estimated increase in median survival from 3.9 months for best supportive care to 6.7 for chemotherapy. Conclusions: The results of our MAL, favoring chemotherapy, are in line with those of a MAP recently published. However, they have to be considered in the light of their actual clinical relevance and of the balance between quality of life, toxicity, and costs of chemotherapy and best supportive care.</t>
  </si>
  <si>
    <t>Randomized trials of radiotherapy alone versus combined chemotherapy and radiotherapy in stages iiia and iiib nonsmall cell lung cancer: A meta- analysis</t>
  </si>
  <si>
    <t>Background. For patients with Stage III nonsmall cell lung cancer (NSCLC), radiation is the standard treatment, but survival remains poor. The authors performed a meta-analysis study using clinical trials that evaluated combined radiotherapy plus chemotherapy versus radiotherapy alone in patients with Stages IIIa and IIIb NSCLC. Methods. For the meta-analysis study and the point estimates, essential data were extracted directly from published reports. Results. Survival probabilities at 1, 2, 3, and 5 years, as estimated from published survival curves, were considered as the endpoints of interest. For survival at 3 and 5 years, the point estimates and the confidence intervals were used. Quality scoring of the studies also was performed. Fourteen trials were selected, comprising 1887 patients in the meta-analysis. For the cisplatin-based group, the estimated pooled odds ratio of death at 1 and 2 years was 0.76 (0.6-0.9 CI) and 0.70 (0.5-0.9 CI), with a reduction in mortality of 24% and 30%, respectively. For the noncisplatin- based group, the estimated pooled odds ratio at 1 and 2 years was 1.05 (0.7- 1.5 CI) and 0.82 (0.5-1.3 CI), with a reduction in morality of 5% and 18%, respectively. However, no significant differences were found between the percentage of survival and the CI at 3 and 5 years using the point estimates. Conclusions. These results favor combined cisplatin-based chemotherapy and radiotherapy, although it was not so at 3 and 5 years of survival. These data must, however, be considered in the light of their clinical relevance and of the balance between quality of life, toxicity, and costs of chemotherapy.</t>
  </si>
  <si>
    <t>http://dx.doi.org/10.1002/1097-0142%2819950815%2976:4%3C593::AID-CNCR2820760409%3E3.0.CO;2-N</t>
  </si>
  <si>
    <t>Single-agent chemotherapy versus combination chemotherapy in advanced non-small cell lung cancer: A quality and meta-analysis study</t>
  </si>
  <si>
    <t>Study objective: To estimate the quality of the studies and to compare single-agent with combination chemotherapy in advanced non-small cell lung cancer. Design: Identification of published randomized trials and extraction of essential results directly from the published reports. Measurements and results: Survival probability at 1 year, as estimated from the published survival curves, has been considered as the end-point of interest. Quality scoring of the studies has also been performed. Arithmetical calculation, concerning the estimation of quantities necessary for the meta-analysis of the literature, has been addressed. The estimated pooled Odds Ratio of death was 0.8, with 95% confidence interval of 0.6-1.0, thus favoring combination chemotherapy. Conclusions: The results of our meta-analysis favor combination chemotherapy. They must, however, be considered in the light of their clinical relevance and of the balance between quality of life, toxicity and costs of chemotherapy.</t>
  </si>
  <si>
    <t>http://dx.doi.org/10.1016/0169-5002%2895%2900477-I</t>
  </si>
  <si>
    <t>Marschner et al</t>
  </si>
  <si>
    <t>Comparison of platinum agents cisplatin and carboplatin in routine treatment of advanced nsclc: Results from prospective german tlk cohort study</t>
  </si>
  <si>
    <t>Background: Lung cancer is the leading cause of cancer-related mortality and the majority of patients (pts) are diagnosed with advanced or metastatic disease. Despite advances in targeted therapies for selected patient subgroups, the majority of pts (&gt;= 80%) are treated with platinum-based doublet chemotherapies (CT). The choice between the platinum agents cisplatin (CIS) or carboplatin (CAR) has been subject of a long debate. Here we present data on the treatment of advanced non-small cell lung cancer (aNSCLC) in routine practice. Such real-world data are of central importance to improve the standard of care. Methods: 107 sites in Germany recruited 1,239 pts with aNSCLC at start of 1st-line therapy into the prospective clinical cohort study TLK (Tumour Registry Lung Cancer) between Feb 2010 and Dec 2013. Details on systemic treatment and outcome were collected until Jan 2016. A longitudinal health-related quality of life (HRQOL) analysis using the questionnaires EORTC QLQ-C30 and -LC13 was conducted every 2 months (mts) for a period of up to 10 months. Results: 46% of the pts received CAR- and 35% CIS-based doublet CT in 1st-line treatment. Pts receiving CIS- were younger than pts receiving CAR-combinations (median age at start of treatment 62 vs. 69 years), more often had a good performance status (33% vs. 17% ECOG =0) and less comorbidities (34% vs. 56% Charlson Comorbidity Index &gt;=1). The main combination partner was pemetrexed for CIS (33%) and paclitaxel for CAR (24%). Median overall survival was 11.9 mts (95% CI 10.2-13.8) for CISand 12.2 mts (95% CI 10.0-13.3) for CAR-combinations. The median time to deterioration of the global health status was 6.8 mts for CIS- and 6.4 mts for CARcombinations. Considerable deteriorations in the symptoms nausea, fatigue, dyspnoea and pain were reported after 4-6 mts, with no difference between CIS and CAR. Conclusions: Numerous meta analyses have been dedicated to finding the optimal platinum agent for the 1st-line treatment of aNSCLC. With our data from the prospective, population-based cohort study TLK, we complement the results from clinical trials. We show that there is no considerable difference in outcome or HRQOL between CISand CAR-combinations in the treatment of aNSCLC.</t>
  </si>
  <si>
    <t>http://dx.doi.org/10.1093/annonc/mdx380.071</t>
  </si>
  <si>
    <t>Masters et al</t>
  </si>
  <si>
    <t>Systemic therapy for stage iv non-small-cell lung cancer: American society of clinical oncology clinical practice guideline update</t>
  </si>
  <si>
    <t>Purpose: To provide evidence-based recommendations to update the American Society of Clinical Oncology guideline on systemic therapy for stage IV non-small-cell lung cancer (NSCLC). Methods: An Update Committee of the American Society of Clinical Oncology NSCLC Expert Panel based recommendations on a systematic review of randomized controlled trials from January 2007 to February 2014. Results: This guideline update reflects changes in evidence since the previous guideline. Recommendations: There is no cure for patients with stage IV NSCLC. For patients with performance status (PS) 0 to 1 (and appropriate patient cases with PS 2) and without an EGFR-sensitizing mutation or ALK gene rearrangement, combination cytotoxic chemotherapy is recommended, guided by histology, with early concurrent palliative care. Recommendations for patients in the first-line setting include platinum-doublet therapy for those with PS 0 to 1 (bevacizumab may be added to carboplatin plus paclitaxel if no contraindications); combination or single-agent chemotherapy or palliative care alone for those with PS 2; afatinib, erlotinib, or gefitinib for those with sensitizing EGFR mutations; crizotinib for those with ALK or ROS1 gene rearrangement; and following first-line recommendations or using platinum plus etoposide for those with large-cell neuroendocrine carcinoma. Maintenance therapy includes pemetrexed continuation for patients with stable disease or response to first-line pemetrexed-containing regimens, alternative chemotherapy, or a chemotherapy break. In the second-line setting, recommendations include docetaxel, erlotinib, gefitinib, or pemetrexed for patients with nonsquamous cell carcinoma; docetaxel, erlotinib, or gefitinib for those with squamous cell carcinoma; and chemotherapy or ceritinib for those with ALK rearrangement who experience progression after crizotinib. In the third-line setting, for patients who have not received erlotinib or gefitinib, treatment with erlotinib is recommended. There are insufficient data to recommend routine third-line cytotoxic therapy. Decisions regarding systemic therapy should not be made based on age alone. Additional information can be found at http://www.asco.org/guidelines/NSCLC and http://www.asco.org/guidelineswiki. Copyright © 2015 American Society of Clinical Oncology. All rights reserved.</t>
  </si>
  <si>
    <t>http://dx.doi.org/10.1200/JCO.2015.62.1342</t>
  </si>
  <si>
    <t>Mather et al</t>
  </si>
  <si>
    <t>Beyond survival: Economic analyses of chemotherapy in advanced, inoperable nsclc</t>
  </si>
  <si>
    <t>Research shows that chemotherapy for inoperable non-small-cell lung cancer (NSCLC) improves survival. The economic implications of this treatment choice may be substantial. This paper reviews studies examining the cost- effectiveness of chemotherapy in this setting. MEDLINE, PDQ, Cancerlit, EMBASE, and the Nursing and Allied Health databases were searched using the terms cost, cost-effectiveness, chemotherapy, and non-small-cell lung cancer. The search identified 17 studies. Most of these studies utilized data from various sources to model the impact and cost of chemotherapy. The remaining studies were concurrent or retrospective analyses of individual clinical trials. Findings suggest that chemotherapy for stages IIIb and IV non-small- cell lung cancer can be cost-effective and, in some cases, may actually be less expensive than supportive care alone. Economic analyses also indicate that allocating resources for chemotherapy in this setting can be justified relative to many treatment expenditures for other types of cancer and other diseases. Application of these findings may be hindered by the wide variety of techniques used and by several methodologic issues, including the failure to address patients' treatment preferences. Yet, economic analyses of inoperable non-small-cell lung cancer can provide important information to complement survival and quality-of-life data in resource allocation decisions.</t>
  </si>
  <si>
    <t>Matsuda et al</t>
  </si>
  <si>
    <t>Quality of life in advanced non-small cell lung cancer patients receiving palliative chemotherapy: A meta-analysis of randomized controlled trials</t>
  </si>
  <si>
    <t>For advanced non-small cell lung cancer (NSCLC) patients, the only treatment option is palliative therapy, with the aim of prolonging overall survival and improving disease-related symptoms and quality of life (QOL). However, to date, the effect of palliative care on QOL has not yet been thoroughly examined, and there has been no meta-analysis of previous studies reporting QOL outcomes following palliative care. We consider that it is important to evaluate not only survival and/or response rates, but also QOL in patients with advanced NSCLC receiving palliative chemotherapy. The aim of the present study was to obtain useful information for the selection of suitable chemotherapy regimens for advanced NSCLC patients, taking into consideration QOL, and to demonstrate the importance of QOL assessments during treatment. We performed a meta-analysis of QOL outcomes following treatments that compared carboplatin- to cisplatin-based chemotherapy. Trials were eligible for analysis if they had compared carboplatin- to cisplatin-based chemotherapy in advanced NSCLC patients who had not received prior chemotherapy, and if these studies reported QOL data. In the six trials eligible for analysis, 2,405 patients were randomized to receive cisplatin-based or carboplatin-based chemotherapy. The patients who received carboplatin-based chemotherapy had higher global QOL and less severe symptoms than those who received cisplatin-based chemotherapy. The survival rate, which was the primary outcome in clinical trials, and the response rate did not differ significantly between the two treatment groups. It is important to evaluate QOL in addition to the survival and response rates for advanced NSCLC, particularly when the treatment is palliative.</t>
  </si>
  <si>
    <t>Experimental and Therapeutic Medicine</t>
  </si>
  <si>
    <t>http://dx.doi.org/10.3892/etm.2011.368</t>
  </si>
  <si>
    <t>Experimental &amp; Therapeutic Medicine</t>
  </si>
  <si>
    <t>Meert et al</t>
  </si>
  <si>
    <t>What progress have the new agents brought for chemotherapy of advanced nonsmall cell lung cancer?</t>
  </si>
  <si>
    <t>The purpose of this paper is to provide a systematic review about the role of new drugs (mainly gemcitabine, vinorelbine, docetaxel and paclitaxel) in the treatment of nonsmall cell lung cancer. The study consisted of assessing all the randomised phase-II and phase-III studies, published until early 2001, by using two quality scales. In total, 34 studies, including 7,605 randomised patients, were found to be eligible for the systematic review. The main results showed that the new drugs are associated with better survival in comparison with best supportive care alone, and, when combined with cisplatin, a better survival than cisplatin alone. The trials failed to show survival advantages when vinorelbine was substituted for vindesine or when combinations of new drugs and cisplatin were compared with cisplatin and etoposide (or teniposide). Docetaxel, as second-line chemotherapy, improved survival in comparison with supportive care, despite a low response rate. Quality of life was assessed in approximately one-third of the studies, but results were often inconclusive, with a high rate of unassessable patients. In conclusion, the role of these new drugs is not yet defined in comparison with the first-generation agents for the management of nonsmall cell lung cancer. Further adequately designed randomised trials are needed.</t>
  </si>
  <si>
    <t>European Respiratory Review</t>
  </si>
  <si>
    <t>Melstrom et al</t>
  </si>
  <si>
    <t>Mechanisms of skeletal muscle degradation and its therapy in cancer cachexia</t>
  </si>
  <si>
    <t>Severe or chronic disease can lead to cachexia which involves weight loss and muscle wasting. Cancer cachexia contributes significantly to disease morbidity and mortality. Multiple studies have shown that the metabolic changes that occur with cancer cachexia are unique compared to that of starvation. Specifically, cancer patients seem to lose a larger proportion of skeletal muscle mass. There are three pathways that contribute to muscle protein degradation: the lysosomal system, cytosolic proteases and the ubiquitin (Ub)-proteasome pathway. The Ub-proteasome pathway seems to account for the majority of skeletal muscle degradation in cancer cachexia and is stimulated by several cytokines including tumor necrosis factor-alpha, interleukin-1beta, interleukin-6, interferon-gamma and proteolysis-inducing factor. Cachexia is particularly severe in pancreatic cancer and contributes significantly to the quality of life and mortality of these patients. Several factors contribute to weight loss in these patients, including alimentary obstruction, pain, depression, side effects of therapy and a high catabolic state. Although no single agent has proven to halt cachexia in these patients there has been some progress in the areas of nutrition with supplementation and pharmacological agents such as megesterol acetate, steroids and experimental trials targeting cytokines that stimulate the Ub-proteasome pathway.</t>
  </si>
  <si>
    <t>Histology and Histopathology</t>
  </si>
  <si>
    <t>Metro et al</t>
  </si>
  <si>
    <t>Development of gemcitabine in non-small cell lung cancer: The italian contribution</t>
  </si>
  <si>
    <t>Gemcitabine, a pyrimidine nucleoside antimetabolite, is one of the most promising new cytotoxic agents. The drug has shown activity in a variety of solid tumors, but appears to be most active in the treatment of non-small cell lung cancer. In this disease, several Italian investigators have evaluated gemcitabine in phase II and III clinical trials. Due to preclinical synergism with cisplatin, the Italian Lung Cancer Project played an important role to assess the efficacy and activity of the gemcitabine-cisplatin combination along with the best doses and schedule to adopt, thus leading to gemcitabine approval for first line treatment of advanced non-small cell lung cancer. Several Italian studies have also investigated gemcitabine non-platinum based combinations, gemcitabine in third generation platinum-based triplets and gemcitabine as second line therapy, but all these studies led to conflicting and inconclusive results. The low toxicity profile makes the drug a valid option for unfit and elderly patients. The Multicenter Italian Lung Cancer in the Elderly Study was a phase III randomized trial conducted in elderly patients with advanced non-small cell lung cancer that showed that single agent gemcitabine is at least as effective as either single agent vinorelbine or the combination of gemcitabine and vinorelbine. In the neoadjuvant treatment of stage III disease, a number of phase II studies with third generation platinum-based doublets or triplets have been conducted by Italian investigators with encouraging results. Current clinical trials are addressing the role of gemcitabine in combination with new targeted therapies. Future studies should be designed in order to identify subgroups of patients who are more likely to benefit from gemcitabine chemotherapy. © 2006 Oxford University Press.</t>
  </si>
  <si>
    <t>http://dx.doi.org/10.1093/annonc/mdj948</t>
  </si>
  <si>
    <t>Molina et al</t>
  </si>
  <si>
    <t>Advances in chemotherapy of non-small cell lung cancer</t>
  </si>
  <si>
    <t>In the United States, lung cancer kills more men and woman than the nest three most common cancers combined. Unfortunately, the long-term outcome of lung cancer is still dismal with a 5-year survival rate of 15%. However, significant improvements in median survival times and 1-year and 2-year survival rates have been achieved in the last decade. This progress has been accomplished not only because of better surgical techniques but also because of the use of platinum-based regimens with newer chemotherapy agents and, more recently, targeted therapy. The role of chemotherapy as an integral part of the treatment of lung cancer has expanded significantly, particularly in the last few years with the proven benefit of adjuvant chemotherapy. For advanced stage non-small cell lung cancer (NSCLC), chemotherapy prolongs survival and improves quality of life in patients with good performance status, and appears to provide symptomatic improvement in patients with decreased performance status. Platinum-based doublet chemotherapy regimens are now the standard of care in patients with advanced stage NSCLC, and non-platinum-based combination therapies are reasonable alternatives in certain populations. The combination of the vascular endothelial growth factor inhibitor bevacizumab and chemotherapy has proven to prolong survival. As agents such as monoclonal antibodies, small molecules inhibitors of tyrosine kinase, and direct inhibitors of proteins involved in lung cancer proliferation are being developed and tested, we are optimistic that these agents will result in improvement in the survival and quality of life of lung cancer patients.</t>
  </si>
  <si>
    <t>http://dx.doi.org/10.1378/chest.130.4.1211</t>
  </si>
  <si>
    <t>Montazeri et al</t>
  </si>
  <si>
    <t>Quality of life in patients with lung cancer: A review of literature from 1970 to 1995</t>
  </si>
  <si>
    <t>A review of the literature was carried out covering the last 25 years (1970 to 1995) by searching through the MEDLINE and manually. The review consists of two companion parts. The first includes studies of quality of life in lung cancer patients in general, while the second part is restricted to defined samples of small and non-small cell lung cancer patients. Excluding non-English and review articles, in total 151 citations were identified and all have been reviewed. Over 50 instruments were used to measure quality of life in lung cancer studies. Of these, the European Organisation for Research and Treatment of Cancer Quality of Life Lung Cancer Questionnaire (EORTC QLQ-LC13) in conjunction with the core cancer questionnaire (QLQ-C30) was found to be the best developed instrument, although there were two other lung cancer-specific measures with good reliability and validity. Several topics in this chapter have been highlighted, including the importance of regularly measuring quality of life in lung cancer patients. Progress and achievements in areas such as performance status as a proxy of quality of life measure, psychological morbidity and symptom distress as predictive factors of quality of survival, and communication problems in quality of life studies of lung cancer patients have been emphasized and their implications in lung cancer care discussed. It is argued that palliation of symptoms, psychosocial interventions, and understanding patients' feelings and concerns all contribute to improving quality of life in lung cancer patients. It is concluded that the future challenge in treatment of lung cancer lies not only in improving the survival, but mainly the patients' quality of life regardless of cell type. Clinical trial and epidemiologic population-based outcome studies are recommended to provide this and to allow a better understanding of the contribution of the socioeconomic characteristics of the patients to their pretreatment and posttreatment quality of life.</t>
  </si>
  <si>
    <t>Moraes et al</t>
  </si>
  <si>
    <t>Immune checkpoint inhibitors (anti pd-1 or anti pd-l1) versus chemotherapy for second- or third-line treatment of metastatic non-small cell lung cancer</t>
  </si>
  <si>
    <t>This is a protocol for a Cochrane Review (Intervention). The objectives are as follows: To evaluate the effectiveness and safety of immune checkpoint inhibitors (anti PD-1 or anti PD-L1) compared with standard chemotherapy for second- or third-line treatment of metastatic non-small cell lung cancer (NSCLC). Copyright © 2017 The Cochrane Collaboration. Published by John Wiley &amp; Sons, Ltd.</t>
  </si>
  <si>
    <t>http://dx.doi.org/10.1002/14651858.CD012644</t>
  </si>
  <si>
    <t>Morikawa et al</t>
  </si>
  <si>
    <t>First-line gefitinib for elderly patients with advanced nsclc harboring egfr mutations. A combined analysis of north-east japan study group studies</t>
  </si>
  <si>
    <t>OBJECTIVE: To assess outcomes of elderly patients with advanced NSCLC harboring an EGFR mutation treated with gefitinib, as well as safety and impact on quality of life (QoL).; METHODS: We performed a retrospective analysis of pooled data from one Phase III and two Phase II studies of 71 patients aged &gt;= 70 years with a performance status of 0 - 2. The main outcome measures were progression-free survival (PFS), overall survival (OS) and response rate (RR), as well as incidence of adverse events and time to 9.1% deterioration in QoL.; RESULTS: Median PFS (14.3 vs 5.7 months, p &lt; 0.001) and overall RR (73.2 vs 26.5%, p &lt; 0.001) in the gefitinib group were superior to those in the standard chemotherapy group, whereas median OS was not significantly different (30.8 vs 26.4 months, p = 0.42). Elevation of aspartate transaminase and/or alanine transaminase (18.3%) was the most common adverse event, and one treatment-related death (pneumonitis) occurred. Time to 9.1% deterioration in the QoL domains of pain and dyspnea, anxiety, and daily functioning was similar between the two age groups.; CONCLUSION: First-line gefitinib is efficacious with acceptable toxicity in relatively fit elderly patients with advanced NSCLC harboring an EGFR mutation.</t>
  </si>
  <si>
    <t>https://dx.doi.org/10.1517/14656566.2015.1002396</t>
  </si>
  <si>
    <t>Mosharraf et al</t>
  </si>
  <si>
    <t>Herbal medicine and pulmonary disorders: A systematic review and meta-analysis of updated clinical trials</t>
  </si>
  <si>
    <t>Background: Recently, particular attentions have been focused the effective role of herbal drugs in chronic disease conditions, malignancies, and also allergic and inflammatory diseases. The current systematic review and meta-analysis attempted to summate recent evidences on the use of herbal drugs to treat various types of lung diseases in different nations. Methods: Studies were identified by searching electronic databases including Cochrane Library, Medline, Embase and Cinahl databases, and the Social Sciences Citation Index, scanning reference lists of included articles and consultations with experts in the field. Our sample is based on data published during recent five years from 2009 to 2014. Among 215 studies reviewed based on the included keywords, 48 med the study criteria and finally reviewed. Results: Overall, 15061 patients included into the analysis that among those, 11852 had COPD, 1324 were diagnosed to have non-small-cell lung cancer (NSCLC), 1012 suffered asthma, 492 had pneumonia, 172 had ARDS, 146 had radiation-induced pneumonitis, and 63 had lung contusion. The used herbal drugs could affect by different mechanisms including increase of pulmonary functional parameters including FEV1/FVC, PaO2/FiO2, and peak expiration flow rate as well as lowering inflammatory biomarkers such as cytokines of interleukin-6 (IL-6), interleukin-8, tumor necrosis factor-alpha, and transformation growth factor-beta1 leading improvement of clinical manifestations (indicated by lowering symptom score), increase of survival rate (in malignant states), reduce of ICU stay, reduce of ventilation time, improvement of quality of life, and lowering level of depression and anxiety. Conclusion: According to the pointed beneficial effects of herbal therapy, this option can be a good alternative for treatment with chemical drugs in various types of malignant, inflammatory, obstructive, and sensitivity-based pulmonary disorders. Copyright © 2017, Institute of Integrative Omics and Applied Biotechnology. All rights reserved.</t>
  </si>
  <si>
    <t>IIOAB Journal</t>
  </si>
  <si>
    <t>Movik et al</t>
  </si>
  <si>
    <t>About 2,600 new cases of lung cancer are diagnosed each year in Norway, of which 80% are classified as non-small cell lung cancer (NSCLC). Of these, about 75% have locally advanced or metastatic disease at the time of diagnosis. Palliative chemotherapy is the standard treatment for patients in NSCLC stages IIIB-IV who cannot receive curative treatment and whose performance status is good (PS 0-2). The five-year survival rate for patients in these stages is low at about 1%. Pemetrexed disodium (Alimta) has marketing authorisation in Norway for the maintenance treatment of locally advanced or metastatic NSCLC other than predominantly squamous cell histology in patients whose disease has not progressed immediately following platinum-based chemotherapy. This health technology assessment (HTA) includes a systematic review of the efficacy and safety of pemetrexed given in addition to best supportive care for the maintenance treatment of patients with NSCLC. It also incorporates an economic evaluation of this intervention compared to a strategy of watchful waiting plus best supportive care.One clinical trial was included in the systematic review, the quality and risk of bias of which was assessed to be moderate and low, respectively. The rate of adverse events associated with pemetrexed was low. In a sub-group analysis of the non-squamous patient population, the pe- metrexed group showed an improved median overall survival compared to the placebo group of 5.2 months (15.5 months vs. 10.3 months, HR 0.70 CI 0.56 to 0.88). The economic analysis was based on a Markov model with a time-horizon of six years. The analysis resulted in a cost per quality-adjusted life year and life year gained of approximately NOK 770 000 and NOK 425 000, respectively. Whether maintenance treatment with pemetrexed compared to watchful wait- ing is to be considered cost-effective depends on whether the threshold of NOK 500 000 is applied to QALYs gained, in which case it most likely is not, or life years gained, in which case it most likely is. The results are associated with uncertainty as they are based on the efficacy data of a sub-population analysis from only one clinical trial.</t>
  </si>
  <si>
    <t>Knowledge Centre for the Health Services at The Norwegian Institute of Public Health</t>
  </si>
  <si>
    <t>Munakata et al</t>
  </si>
  <si>
    <t>Health economic review of non-small cell lung cancer (nsclc) treatment in the united states</t>
  </si>
  <si>
    <t>OBJECTIVES: Several new NSCLC agents are expected to enter market over the next 10 years. In an era focused on increased cost containment and comparative effectiveness, it will be important to evaluate the value of new treatments against existing comparators based on clinical and health economic and outcomes research evidence. The purpose of this study is to provide a comparative review of the clinical, economic, and patient-reported outcomes for selected targeted late-stage NSCLC therapies and evaluate pharmacoeconomic trends. METHODS: Sixteen targeted therapies, currently approved or late pipeline, were identified for inclusion herein. A systematic review of peer-reviewed literature for Phase III studies and US pharmacoeconomic evaluations in support of these products was conducted using PubMed, related-articles, and ancestral searches. To capture preliminary/recent studies, conference proceedings from clinical and pharmacoeconomic research conferences were hand-searched. An extraction grid was built to record key comparable attributes of each study type (e.g., study origin, methods and results) and identify trends in health economic evidence platforms. RESULTS: We identified 70 original clinical, economic or patient-reported outcomes evaluations that met the inclusion/exclusion criteria. Phase III trials showed that progression free survival (PFS) varied by 1-2 months across treatments and most commonly reported adverse events varied, ranging from reports of pulmonary hemorrhage (bevacizumab) to rash and diarrhea (erlotinib and gefitinib). Few economic studies have been conducted in support of current treatments in the US; available studies have examined the cost-effectiveness of EGFR testing (erlotinib) and budget impact of adding new treatments to plan (erlotinib and pemetrexed). Inclusion of quality of life endpoints (e.g., lung cancer scale, FACT-L and EORTC) in trials is increasingly common. CONCLUSIONS: To date, few pharmacoeconomic evaluations have been published or presented at conferences in support of targeted NSCLC agents but current pharmacoeconomic platforms are useful for establishing future benchmarks for new entrants.</t>
  </si>
  <si>
    <t>Murra Anton and Baptista</t>
  </si>
  <si>
    <t>Cost-effectiveness analysis of the drugs reimbursed by the mexican public health system (mphs) for the second-line treatment of pd-l1 positive, advanced non-small-cell lung cancer (nsclc)</t>
  </si>
  <si>
    <t>OBJECTIVES: This study sought to determine which of the drugs reimbursed by the Mexican Public Health System (MPHS) for the second-line (post platinum-containing chemotherapy) treatment of PD-L1 positive, advanced Non Small-Cell Lung Cancer (NSCLC, target population) is the most efficient, according to health technologies assessment literature. METHODS: Through expert consultation, international/national guidelines of treatment review, and Mexican National Formulary assessment, it was determined that the relevant drugs for the analysis were Docetaxel, Pemetrexed and Gemcitabine. A systematic review of the literature was performed to identify relevant phase-III Randomized Controlled Trials (RCTs) and meta-analyses. Fourteen published articles were identified and a random-effects meta-analysis was performed using WINBUGS. A three-state Markov Model (Stable Disease, Progressing Disease and Death) was developed using a parametric fitting of Survival Curves, through a Constant Hazard-Ratio Model. The costs included were cost of the drug (CoD), administration/monitoring, grade 3/4 adverse events attention and Best Supportive Care (BSC) for progressed patients. Costs were obtained from published sources from Mexican government, except for BSC, which was obtained from a modified-Delphi expert panel. The time horizon was 2 years. A Public Payer's perspective was considered. Health outcome assessed was Life Years (LY). Discount rate was 5% for health and costs outcomes. A probabilistic sensitivity analysis (PSA) through Montecarlo simulations was performed. RESULTS: The total cost of Treatment (CoT, in USD) for Docetaxel, Pemetrexed and Gemcitabine was $10,590, $16,500 and $9,850, respectively, where 21%, 37% and 4% was associated with the CoD. The number of LY for Docetaxel, Pemetrexed and Gemcitabine was 0.79, 0.87 and 0.91 respectively. These results were statistically-significant only for costs in the PSA. CONCLUSIONS: Gemcitabine is a dominant, thus efficient strategy for the second-line treatment of PD-L1 positive advanced NSCLC from the MPHS perspective. Even under uncertainty, gemcitabine is a cost-saving alternative compared to Doce-taxel and Pemetrexed.</t>
  </si>
  <si>
    <t>Nakashima et al</t>
  </si>
  <si>
    <t>Progression-free survival, response rate, and disease control rate as predictors of overall survival in phase iii randomized controlled trials evaluating the first-line chemotherapy for advanced, locally advanced, and recurrent non-small cell lung carcinoma</t>
  </si>
  <si>
    <t>INTRODUCTION: Recent improvements in chemotherapy agents have prolonged postprogression survival of non-small cell lung cancer. Thus, primary outcomes other than overall survival (OS) have been frequently used for recent phase III trials to obtain quick results. However, no systematic review had assessed whether progression-free survival (PFS), response rate (RR), and disease control rate (DCR) can serve as surrogates for OS at the trial level in the phase III first-line chemotherapy setting.; METHODS: We included phase III randomized clinical trials (RCTs) comparing two arms that were reported as a full article regardless of their primary end point. We included only RCTs that evaluated chemonaive patients with advanced, locally advanced, or metastatic non-small cell lung cancer and were published after January 1, 2005. We systematically searched four public electronic databases. Two investigators independently screened and scrutinized candidate articles. How surrogate outcomes represented hazard ratios (HRs) for OS was examined.; RESULTS: Among 1907 articles, we ultimately found 44 eligible articles covering 22,709 subjects. HR for PFS, median PFS in the experimental arm minus median PFS in the control arm in months, OR for RR (ORrr), and OR for DCR were evaluated in 34, 35, 44, and 35 RCTs, respectively. HR for OS (HRos), median PFS in the experimental arm minus median PFS in the control arm, ORrr, and OR for DCR had weighted Spearman's rank correlation coefficients with an HRos of 0.496, 0.477, 0.570, and 0.470, respectively; the standardized weighted regression coefficients were 0.439, -0.376, -0.605, and -0.381, respectively; and the adjusted weighted coefficients of determination were 0.224, 0.161, 0.350, and 0.176, respectively.; CONCLUSIONS: ORrr, followed by HRpfs, had the strongest association with HRos at the trial level. However, these measures were not strong enough to replace OS.</t>
  </si>
  <si>
    <t>Clinical Trial, Phase III; Randomized Controlled Trial</t>
  </si>
  <si>
    <t>https://dx.doi.org/10.1016/j.jtho.2016.04.025</t>
  </si>
  <si>
    <t>Ng</t>
  </si>
  <si>
    <t>Vinflunine: Review of a new vinca alkaloid and its potential role in oncology</t>
  </si>
  <si>
    <t>Objective: To review the pharmacology, pharmacokinetics, in vitro and in vivo efficacy, and safety profile of vinflunine in the treatment of various solid tumors. Data sources: A literature search was conducted using keywords included vinflunine, vinca alkaloid, Javlor, and solid tumor in PubMed/MEDLINE (1950-January 2009) and International Pharmaceutical Abstracts (1950-January 2009). Study selection and data extraction: Published studies, posters, and meeting abstracts evaluating the in vitro and in vivo efficacy of vinflunine were reviewed. Data synthesis: Vinflunine is the newest member of the vinca alkaloid family. It has the weakest affinity to tubulins, but is shown to have unique receptor-independent antiangiogenesis, and antimetastasis properties. After administration, it is distributed extensively into tissues, metabolized via the CYP3A4 system, and eventually excreted in urine and feces. Phase II/III trials reported activities of vinflunine in advanced stage nonsmall-cell lung cancer, metastatic breast cancer, metastatic renal cell carcinoma, transitional cell carcinomas of the urothelium, small-cell lung cancer, and malignant pleural mesothelioma as monotherapy and in combination with other chemotherapy agents. More ongoing trials are evaluating its use in other solid tumors and in combination regimens. The most common adverse events in these trials were hematological (anemia and neutropenia), constipation, fatigue, abdominal pain, and myalgia. Conclusions: Vinflunine is a new vinca alkaloid for the treatment of advanced staged solid tumors. Available data showed promising activities in various malignancies. Further studies are needed to further define vinflunine's role in oncology. © The Author(s) 2010.</t>
  </si>
  <si>
    <t>http://dx.doi.org/10.1177/1078155210373525</t>
  </si>
  <si>
    <t>Ng et al</t>
  </si>
  <si>
    <t>Undertreatment of elderly patients with non-small-cell lung cancer</t>
  </si>
  <si>
    <t>The absolute number of patients with lung cancer is rising as a result of our aging population. Until recently, clinicians have been reluctant to aggressively treat elderly patients with non-small-cell lung cancer (NSCLC) because of a lack of supportive data and concern for potential toxicity. Recently, evidence has emerged that suggests that, similar to younger patients, healthy elderly patients can benefit from therapy in all stages of NSCLC. This review will discuss the findings that indicate that chronologic age alone should not be a barrier to appropriate treatment for NSCLC, but consideration should be given to more important prognostic factors such as comorbidities and performance status.</t>
  </si>
  <si>
    <t>Nguyen et al</t>
  </si>
  <si>
    <t>A systematic review of pharmacoeconomic evaluation of erlotinib in the first-line treatment of advanced non-small cell lung cancer</t>
  </si>
  <si>
    <t>Objectives: Targeted therapy, erlotinib, nowadays plays an important role in the first-line treatment of advanced non-small cell lung cancer (NSCLC) thanks to its effectiveness. However, its cost-effectiveness is still controversial. The aim of the study is to review the available evidence on cost-effectiveness of erlotinib in the first-line treatment of advanced NSCLC. Methods: A systematic review was conducted to identify full-text publications in 3 electronic databases (Sciencedirect, Pubmed, Cochrane) from 2000 with key words through MeSH tool. The researches met inclusion criteria (an original economic evaluation of erlotinib in the first-line treatment of advanced NSCLC and written in English) were extracted data and summarized results into pre-specified information table. To compare the results of studies, all currency values were transferred into $USD in 2016 based on Consumer Price Index. The report's quality of the studies was assessed via the Quality of Health Economic Studies (QHES) instrument by 3 blinded reviewers. Results: From a total 94 detected papers, 9 studies were included in the review. 4 studies compared erlotinib with the best supportive care, 2 studies dealt with reverse strategy, the others compared with cisplatin plus pemetrexed, gefitinib and carboplatin plus gemcitabine. Cost-effectiveness analysis, modeling and sensitivity analysis were mostly used methods in these studies. All researches evaluated direct costs and used QALY as outcome with 3% discount rate. The ICUR/QALY of studies ranged from dominant to $275,428/QALY. Based on WTP threshold, 7/9 studies concluded that erlotinib was cost-effectiveness, 2 studies comparing erlotinib with reverse strategy did not find the difference in cost-effectiveness. Using QHES tool, it has been shown the high quality of these studies with the mean score of 82.17 (6.85) on a scale of 100. Conclusions: Most studies suggested that erlotinib was costeffectiveness in the first-line treatment of advanced NSCLC and the report's quality of studies was high.</t>
  </si>
  <si>
    <t>http://dx.doi.org/10.1016/j.jval.2017.08.230</t>
  </si>
  <si>
    <t>Ni et al</t>
  </si>
  <si>
    <t>Exercise training for patients pre- and postsurgically treated for non-small cell lung cancer: A systematic review and meta-analysis</t>
  </si>
  <si>
    <t>Background. This meta-analysis examined the effects of exercise training on length of hospital stay, postoperative complications, exercise capacity, 6-minute walking distance (6MWD), and health-related quality of life (HRQoL) in patients following resection of non-small cell lung cancer (NSCLC). Methods. This review searched PubMed, EMBASE, and the Cochrane Collaboration data base up to August 16, 2015. It includes 15 studies comparing exercise endurance and quality of life before versus after exercise training in patients undergoing lung resection for NSCLC. Results. This review identified 15 studies, 8 of which are randomized controlled trials including 350 patients. Preoperative exercise training shortened length of hospital stay; mean difference (MD): -'4.98 days (95% CI = -'6.22 to -'3.74, P &lt;.00001) and also decreased postoperative complications for which the odds ratio was 0.33 (95% CI = 0.15 to 0.74, P =.007). Four weeks of preoperative exercise training improved exercise capacity; 6MWD was increased to 39.95 m (95% CI = 5.31 to 74.6, P =.02).While postoperative exercise training can also effectively improve exercise capacity, it required a longer training period; 6MWD was increased to 62.83 m (95% CI = 57.94 to 67.72) after 12 weeks of training (P &lt;.00001). For HRQoL, on the EORTC-QLQ-30, there were no differences in patients' global health after exercise, but dyspnea score was decreased -'14.31 points (95% CI = -'20.03 to -'8.58, P &lt;.00001). On the SF-36 score, physical health was better after exercise training (MD = 3 points, 95% CI = 0.81 to 5.2, P =.007) while there was no difference with regard to mental health. The I&lt;sup&gt;2&lt;/sup&gt; statistics of all statistically pooled data were lower than 30%. There was a low amount of heterogeneity among these studies. Conclusions. Evidence from this review suggests that preoperative exercise training may shorten length of hospital stay, decrease postoperative complications and increase 6MWD. Postoperative exercise training can also effectively improve both the 6MWD and quality of life in surgical patients with NSCLC, but requiring a longer training period. Copyright © 2016 The Author(s).</t>
  </si>
  <si>
    <t>Integrative Cancer Therapies</t>
  </si>
  <si>
    <t>http://dx.doi.org/10.1177/1534735416645180</t>
  </si>
  <si>
    <t>BACKGROUND: This meta-analysis examined the effects of exercise training on length of hospital stay, postoperative complications, exercise capacity, 6-minute walking distance (6MWD), and health-related quality of life (HRQoL) in patients following resection of non-small cell lung cancer (NSCLC).; METHODS: This review searched PubMed, EMBASE, and the Cochrane Collaboration data base up to August 16, 2015. It includes 15 studies comparing exercise endurance and quality of life before versus after exercise training in patients undergoing lung resection for NSCLC.; RESULTS: This review identified 15 studies, 8 of which are randomized controlled trials including 350 patients. Preoperative exercise training shortened length of hospital stay; mean difference (MD): -4.98 days (95% CI = -6.22 to -3.74, P &lt; .00001) and also decreased postoperative complications for which the odds ratio was 0.33 (95% CI = 0.15 to 0.74, P = .007). Four weeks of preoperative exercise training improved exercise capacity; 6MWD was increased to 39.95 m (95% CI = 5.31 to 74.6, P = .02) .While postoperative exercise training can also effectively improve exercise capacity, it required a longer training period; 6MWD was increased to 62.83 m (95% CI = 57.94 to 67.72) after 12 weeks of training ( P &lt; .00001). For HRQoL, on the EORTC-QLQ-30, there were no differences in patients' global health after exercise, but dyspnea score was decreased -14.31 points (95% CI = -20.03 to -8.58, P &lt; .00001). On the SF-36 score, physical health was better after exercise training (MD = 3 points, 95% CI = 0.81 to 5.2, P = .007) while there was no difference with regard to mental health. The I&lt;sup&gt;2&lt;/sup&gt; statistics of all statistically pooled data were lower than 30%. There was a low amount of heterogeneity among these studies.; CONCLUSIONS: Evidence from this review suggests that preoperative exercise training may shorten length of hospital stay, decrease postoperative complications and increase 6MWD. Postoperative exercise training can also effectively improve both the 6MWD and quality of life in surgical patients with NSCLC, but requiring a longer training period.</t>
  </si>
  <si>
    <t>Meta-Analysis; Review; Research Support, Non-U.S. Gov't</t>
  </si>
  <si>
    <t>https://dx.doi.org/10.1177/1534735416645180</t>
  </si>
  <si>
    <t>Nicum and Cullen</t>
  </si>
  <si>
    <t>Chemotherapy versus palliative care in non-small cell lung cancer</t>
  </si>
  <si>
    <t>Non-small cell lung cancer (NSCLC) is the world's leading cause of cancer death and about 75% of all patients have advanced disease incurable with localized treatments (surgery and radiotherapy) alone. The aims of therapy in these are palliation of symptoms and extension of life. A substantial body of evidence has emerged in the last 15 years which shows that cisplatin-based combination chemotherapy prolongs life in advanced NSCLC. This evidence, which was well summarized in a major meta-analysis published in 1995, indicated that the degree of impact on survival is modest. Hence the balance between survival benefit and treatment-related toxicity is crucial in all considerations of chemotherapy in this disease. More recently this balance has been altered by considerable progress in the reduction of treatment-related toxicity and by documentation of lung cancer symptom palliation by effective chemotherapy. In 1999 a randomized trial of mitomycin, ifosfamide and cisplating versus palliative care in 351 patients demonstrated a significant survival advantage for those receiving chemotherapy, which did not compromise their quality of life. This review looks forward to further progress employing newer agents both as first-and second-line chemotherapy in advanced NSCLC. (C) 2000 Lippincott Williams and Wilkins.</t>
  </si>
  <si>
    <t>http://dx.doi.org/10.1097/00001813-200009000-00001</t>
  </si>
  <si>
    <t>Nishie et al</t>
  </si>
  <si>
    <t>Anamorelin for advanced non-small-cell lung cancer with cachexia: Systematic review and meta-analysis</t>
  </si>
  <si>
    <t>Introduction Cancer anorexia-cachexia syndrome (CACS) is characterized by involuntary weight loss. CACS is commonly observed in advanced non-small-cell lung cancer (NSCLC), and it leads to a poor quality of life (QOL). No effective standard treatment exists for this condition. However, anamorelin has reportedly caused improvement in patients with several cancers. Materials and methods We conducted a quantitative meta-analysis to explore the efficacy of anamorelin for treating CACS in patients with NSCLC. We systematically searched CENTRAL, MEDLINE, EMBASE, CINAHL, and OvidSP. We pooled the data and calculated and compared total body weight (TBW), lean body mass (LBM), overall survival (OS), hand grip strength (HGS), QOL, and adverse events (AEs) between patients treated with anamorelin (anamorelin group) and those not (placebo group). Result Six randomized controlled trials included 1641 patients with NSCLC. Both TBW and LBM were significantly increased in the anamorelin group compared to the placebo group (mean differences [MD] 1.78, 95%CI: 1.28-2.28, p &lt; 0.00001; MD 1.10, 95%CI: 0.35-1.85, p = 0.004, respectively). The groups showed no difference in OS or HGS (hazard ratio 0.99, 95%CI: 0.85-1.14, p = 0.84; MD 0.52, 95% CI: -0.09-1.13, p = 0.09, respectively). Anamorelin significantly improved the QOL (standardized MD 0.19, 95%CI: 0.08-0.30, p = 0.0006). The frequency of any AEs and grade 3 or 4 AEs were not significantly different between groups (risk ratio[RR] 1.03, 95%CI: 0.95-1.10, p = 0.49; RR 0.86, 95%CI: 0.48-1.54, p = 0.62). Conclusion This analysis demonstrated that anamorelin represents a promising treatment option for CACS in patients with advanced NSCLC. Copyright © 2017 Elsevier B.V.</t>
  </si>
  <si>
    <t>http://dx.doi.org/10.1016/j.lungcan.2017.07.023</t>
  </si>
  <si>
    <t>INTRODUCTION: Cancer anorexia-cachexia syndrome (CACS) is characterized by involuntary weight loss. CACS is commonly observed in advanced non-small-cell lung cancer (NSCLC), and it leads to a poor quality of life (QOL). No effective standard treatment exists for this condition. However, anamorelin has reportedly caused improvement in patients with several cancers.; MATERIALS AND METHODS: We conducted a quantitative meta-analysis to explore the efficacy of anamorelin for treating CACS in patients with NSCLC. We systematically searched CENTRAL, MEDLINE, EMBASE, CINAHL, and OvidSP. We pooled the data and calculated and compared total body weight (TBW), lean body mass (LBM), overall survival (OS), hand grip strength (HGS), QOL, and adverse events (AEs) between patients treated with anamorelin (anamorelin group) and those not (placebo group).; RESULT: Six randomized controlled trials included 1641 patients with NSCLC. Both TBW and LBM were significantly increased in the anamorelin group compared to the placebo group (mean differences [MD] 1.78, 95%CI: 1.28-2.28, p&lt;0.00001; MD 1.10, 95%CI: 0.35-1.85, p=0.004, respectively). The groups showed no difference in OS or HGS (hazard ratio 0.99, 95%CI: 0.85-1.14, p=0.84; MD 0.52, 95% CI: -0.09-1.13, p=0.09, respectively). Anamorelin significantly improved the QOL (standardized MD 0.19, 95%CI: 0.08-0.30, p=0.0006). The frequency of any AEs and grade 3 or 4 AEs were not significantly different between groups (risk ratio[RR] 1.03, 95%CI: 0.95-1.10, p=0.49; RR 0.86, 95%CI: 0.48-1.54, p=0.62).; CONCLUSION: This analysis demonstrated that anamorelin represents a promising treatment option for CACS in patients with advanced NSCLC.</t>
  </si>
  <si>
    <t>https://dx.doi.org/10.1016/j.lungcan.2017.07.023</t>
  </si>
  <si>
    <t>Nishijima et al</t>
  </si>
  <si>
    <t>Safety and tolerability of pd-1/pd-l1 inhibitors compared with chemotherapy in patients with advanced cancer: A meta-analysis</t>
  </si>
  <si>
    <t>Background. Compared with chemotherapy, significant improvement in survival outcomes with the programmed death receptor-1 (PD-1) inhibitors nivolumab and pembrolizumab and the programmed death-ligand 1 (PD-L1) inhibitor atezolizumab has been shown in several types of advanced solid tumors. We conducted a systematic review and meta-analysis to compare safety and tolerability between PD-1/PD-L1 inhibitors and chemotherapy. Methods. PubMed and American Society of Clinical Oncology (ASCO) databases were searched 1966 to September 2016. Eligible studies included randomized controlled trials (RCTs) comparing single-agent U.S. Food and Drug Administration-approved PD-1/PD-L1 inhibitors (nivolumab, pembrolizumab, or atezolizumab) with chemotherapy in cancer patients reporting any all-grade (1-4) or high-grade (3-4) adverse events (AEs), all- or high-grade treatment-related symptoms, hematologic toxicities and immune-related AEs, treatment discontinuation due to toxicities, or treatment-related deaths. The summary incidence, relative risk, and 95% confidence intervals were calculated. Results. A total of 3,450 patients from 7 RCTs were included in the meta-analysis: 4 nivolumab, 2 pembrolizumab, and 1 atezolizumab trials. The underlying malignancies included were non-small cell lung cancer (4 trials) and melanoma (3 trials). Compared with chemotherapy, the PD-1/PD-L1 inhibitors had a significantly lower risk of all- and high-grade fatigue, sensory neuropathy, diarrhea and hematologic toxicities, all-grade anorexia, nausea, and constipation, any all- and high-grade AEs, and treatment discontinuation. There was an increased risk of all-grade rash, pruritus, colitis, aminotransferase elevations, hypothyroidism, and hyperthyroidism, and all- and high-grade pneumonitis with PD1/PD-L1 inhibitors. Conclusion. PD-1/PD-L1 inhibitors are overall better tolerated than chemotherapy. Our results provide further evidence supporting the favorable risk/benefit ratio for PD-1/PD-L1 inhibitors. Copyright © AlphaMed Press 2017.</t>
  </si>
  <si>
    <t>http://dx.doi.org/10.1634/theoncologist.2016-0419</t>
  </si>
  <si>
    <t>Noble et al</t>
  </si>
  <si>
    <t>Second-line or subsequent systemic therapy for recurrent or progressive non-small cell lung cancer: A systematic review and practice guideline</t>
  </si>
  <si>
    <t>PURPOSE: This clinical practice guideline, based on a systematic review, evaluates second-line or subsequent therapy for patients with recurrent or progressive non-small cell lung cancer. METHODS: Relevant randomized trials and meta-analyses were identified through a systematic search of the literature. External feedback was obtained from practitioners in Ontario, and the guideline was approved by the provincial Lung Cancer Disease Site Group. RESULTS: Twenty-four randomized trials met the eligibility criteria. Two phase III trials demonstrated a significant benefit in overall survival and quality of life (QOL) for single-agent docetaxel. A pooled analysis comparing docetaxel administered weekly versus three-weekly found similar survival between the schedules and a non-significant reduction in febrile neutropenia for the weekly regimen. One phase III trial found that single-agent pemetrexed provided similar survival and QOL, compared to docetaxel. Another phase III trial demonstrated that oral topotecan was non-inferior to docetaxel for one-year survival rate, although QOL significantly favored docetaxel over topotecan. Docetaxel-based and other combination chemotherapy regimens have not been shown to be superior to single-agent docetaxel. One phase III trial revealed a statistically significant survival and QOL benefit for erlotinib over placebo for patients who were not eligible for further chemotherapy. Modest tumor response rates and symptom control have been demonstrated for gefitinib; however, a statistically significant survival benefit has not been established for gefitinib over placebo. CONCLUSION: Second-line or subsequent therapy with single-agent docetaxel, pemetrexed, or erlotinib offers patients a significant survival and QOL advantage. © 2006International Association for the Study of Lung Cancer.</t>
  </si>
  <si>
    <t>PURPOSE: This clinical practice guideline, based on a systematic review, evaluates second-line or subsequent therapy for patients with recurrent or progressive non-small cell lung cancer.; METHODS: Relevant randomized trials and meta-analyses were identified through a systematic search of the literature. External feedback was obtained from practitioners in Ontario, and the guideline was approved by the provincial Lung Cancer Disease Site Group.; RESULTS: Twenty-four randomized trials met the eligibility criteria. Two phase III trials demonstrated a significant benefit in overall survival and quality of life (QOL) for single-agent docetaxel. A pooled analysis comparing docetaxel administered weekly versus three-weekly found similar survival between the schedules and a non-significant reduction in febrile neutropenia for the weekly regimen. One phase III trial found that single-agent pemetrexed provided similar survival and QOL, compared to docetaxel. Another phase III trial demonstrated that oral topotecan was non-inferior to docetaxel for one-year survival rate, although QOL significantly favored docetaxel over topotecan. Docetaxel-based and other combination chemotherapy regimens have not been shown to be superior to single-agent docetaxel. One phase III trial revealed a statistically significant survival and QOL benefit for erlotinib over placebo for patients who were not eligible for further chemotherapy. Modest tumor response rates and symptom control have been demonstrated for gefitinib; however, a statistically significant survival benefit has not been established for gefitinib over placebo.; CONCLUSION: Second-line or subsequent therapy with single-agent docetaxel, pemetrexed, or erlotinib offers patients a significant survival and QOL advantage. [References: 58]</t>
  </si>
  <si>
    <t>Meta-Analysis; Practice Guideline; Research Support, Non-U.S. Gov't; Review</t>
  </si>
  <si>
    <t>Normando et al</t>
  </si>
  <si>
    <t>Cumulative meta-analysis of epidermal growth factor receptor-tyrosine kinase inhibitors as first-line therapy in metastatic non-small-cell lung cancer</t>
  </si>
  <si>
    <t>We carried out a meta-analysis to evaluate the benefit of epidermal growth factor-tyrosine kinase inhibitors (EGFR-TKI) over the standard first-line platinum-based chemotherapy for metastatic non-small-cell lung cancer (NSCLC). Studies that were considered eligible included controlled prospective randomized phase III studies in patients with NSCLC stages IIIB or IV. These patients received standard first-line platinum-based chemotherapy or EGFR-TKI; overall survival and progression-free survival (PFS) with adequate data were available to calculate and estimate the hazard ratio (HR) with a confidence interval (CI) of 95%. Eight studies were identified that compared EGFR-TKI versus standard first-line platinum-based chemotherapy to treat NSCLC in 2962 patients. Patients receiving EGFR-TKI showed significantly longer PFS [HR=0.266 (95% CI=0.20-0.35), P&lt;0.0001]. No significant difference in overall survival [HR=0.946 (95% CI=0.35-2.53), P=0.912] was observed between the groups. The cumulative meta-analysis of the studies showed that, since 2011 (OPTIMAL study), the PFS benefit in the EGFR-TKI arm was statistically significantly longer. Toxicity values greater than or equal to 3 in the most prevalent EGFR-TKI group included skin rash, diarrhea, and increased aminotransferase. EGFR-TKI treatment significantly extends PFS, with acceptable toxicities than platinum-based chemotherapy. Thus, they should be considered as the first choice in the first-line treatment for patients with NSCLC and with the EGFR mutation.</t>
  </si>
  <si>
    <t>https://dx.doi.org/10.1097/CAD.0000000000000268</t>
  </si>
  <si>
    <t>We carried out a meta-analysis to evaluate the benefit of epidermal growth factor-tyrosine kinase inhibitors (EGFR-TKI) over the standard first-line platinum-based chemotherapy for metastatic non-small-cell lung cancer (NSCLC). Studies that were considered eligible included controlled prospective randomized phase III studies in patients with NSCLC stages IIIB or IV. These patients received standard first-line platinum-based chemotherapy or EGFR-TKI; overall survival and progression-free survival (PFS) with adequate data were available to calculate and estimate the hazard ratio (HR) with a confidence interval (CI) of 95%. Eight studies were identified that compared EGFR-TKI versus standard first-line platinum-based chemotherapy to treat NSCLC in 2962 patients. Patients receiving EGFR-TKI showed significantly longer PFS [HR=0.266 (95% CI=0.20-0.35), P&lt;0.0001]. No significant difference in overall survival [HR=0.946 (95% CI=0.35-2.53), P=0.912] was observed between the groups. The cumulative meta-analysis of the studies showed that, since 2011 (OPTIMAL study), the PFS benefit in the EGFR-TKI arm was statistically significantly longer. Toxicity values greater than or equal to 3 in the most prevalent EGFR-TKI group included skin rash, diarrhea, and increased aminotransferase. EGFR-TKI treatment significantly extends PFS, with acceptable toxicities than platinum-based chemotherapy. Thus, they should be considered as the first choice in the first-line treatment for patients with NSCLC and with the EGFR mutation. Copyright © 2015 Wolters Kluwer Health, Inc. All rights reserved.</t>
  </si>
  <si>
    <t>http://dx.doi.org/10.1097/CAD.0000000000000268</t>
  </si>
  <si>
    <t>Okawara et al</t>
  </si>
  <si>
    <t>Management of unresected stage iii non-small cell lung cancer: A systematic review</t>
  </si>
  <si>
    <t>PURPOSE: To conduct a systematic review to determine the most effective therapy for patients with unresected stage III non-small cell lung cancer. METHODS: Relevant randomized trials and meta-analyses were identified through a systematic search of the literature. RESULTS: Forty-seven trials and six meta-analyses were included. No statistically significant survival differences were detected for immediate versus delayed administration of radiotherapy or different doses of hyperfractionated radiotherapy. Three of 12 trials comparing various doses and schedules of radiotherapy detected a statistically significant survival advantage with higher radiation doses. All meta-analyses found a statistically significant survival advantage for chemoradiation, particularly platinum-based, compared with radiation alone. One meta-analysis and three trials comparing concurrent with sequential chemoradiation detected a statistically significant survival advantage with concurrent administration. Increased toxicities, especially esophagitis and hematologic events, were generally associated with concurrent chemoradiation. The survival advantage for concurrent platinum-based chemoradiation corresponds to a 4% absolute survival benefit at 2 years. With respect to trials comparing different chemotherapy regimens or schedules, there is insufficient evidence to determine which particular regimen or schedule is most effective. CONCLUSION: Palliative radiotherapy can provide symptom relief for symptomatic patients with poor performance status. For patients with good performance status, chemoradiation improves survival compared with radiotherapy alone, particularly when the two modalities are administered concurrently. Sequential chemoradiation is a treatment option for borderline-status patients. Adequate assessment of performance status is important when evaluating treatment options for patients with unresected non-small cell lung cancer. Patients and physicians should have a full discussion of the benefits, limitations, and toxicities of therapy. © 2006International Association for the Study of Lung Cancer.</t>
  </si>
  <si>
    <t>http://dx.doi.org/10.1097/01243894-200605000-00019</t>
  </si>
  <si>
    <t>PURPOSE: To conduct a systematic review to determine the most effective therapy for patients with unresected stage III non-small cell lung cancer.; METHODS: Relevant randomized trials and meta-analyses were identified through a systematic search of the literature.; RESULTS: Forty-seven trials and six meta-analyses were included. No statistically significant survival differences were detected for immediate versus delayed administration of radiotherapy or different doses of hyperfractionated radiotherapy. Three of 12 trials comparing various doses and schedules of radiotherapy detected a statistically significant survival advantage with higher radiation doses. All meta-analyses found a statistically significant survival advantage for chemoradiation, particularly platinum-based, compared with radiation alone. One meta-analysis and three trials comparing concurrent with sequential chemoradiation detected a statistically significant survival advantage with concurrent administration. Increased toxicities, especially esophagitis and hematologic events, were generally associated with concurrent chemoradiation. The survival advantage for concurrent platinum-based chemoradiation corresponds to a 4% absolute survival benefit at 2 years. With respect to trials comparing different chemotherapy regimens or schedules, there is insufficient evidence to determine which particular regimen or schedule is most effective.; CONCLUSION: Palliative radiotherapy can provide symptom relief for symptomatic patients with poor performance status. For patients with good performance status, chemoradiation improves survival compared with radiotherapy alone, particularly when the two modalities are administered concurrently. Sequential chemoradiation is a treatment option for borderline-status patients. Adequate assessment of performance status is important when evaluating treatment options for patients with unresected non-small cell lung cancer. Patients and physicians should have a full discussion of the benefits, limitations, and toxicities of therapy. [References: 81]</t>
  </si>
  <si>
    <t>Unresected stage iii non-small-cell lung cancer. Provincial lung cancer disease site group</t>
  </si>
  <si>
    <t>GUIDELINE QUESTIONS: 1) What is the role of different schedules or doses of radiotherapy in patients with unresected, clinical or pathological, stage III non-small-cell lung cancer (NSCLC)? 2) Does chemotherapy combined with radiotherapy provide improved survival compared with radiotherapy alone in patients with unresected NSCLC?; OBJECTIVE: To make recommendations about the role of chemotherapy and radiotherapy in the treatment of unresected stage III NSCLC.; OUTCOMES: Survival is the primary outcome of interest. Quality of life is a secondary outcome.; PERSPECTIVE (VALUES): Evidence was selected and reviewed by 5 members of the Provincial Lung Cancer Disease Site Group (Lung DSG) of the Ontario Cancer Treatment Practice Guidelines Initiative. The Lung DSG comprises medical and radiation oncologists, pathologists, surgeons, epidemiologists, a psychologist and a medical sociologist. No community representative participated in the development of this guideline.; QUALITY OF EVIDENCE: Two meta-analyses were available for review. The specific analysis of interest examined the role of combined chemotherapy plus radiotherapy v. radiotherapy alone in locally advanced disease. The first meta-analysis included combined data from 22 randomized controlled (RCTs) involving a total of 3033 patients. The second included combined data from 14 RCTs involving a total of 2589 patients. Also reviewed were 4 RCTs of radiotherapy alone, 1 trial of combined chemotherapy and radiotherapy that was not included in the meta-analysis, 4 abstracts of studies of combined chemotherapy and radiotherapy, and 4 trials examining the role of hyperfractionated radiotherapy.; BENEFITS: In the first meta-analysis, an overall benefit was detected at 2 years for the use of combined chemotherapy and radiotherapy. A hazard ratio of 0.90 (p = 0.006), or a 10% reduction in the risk of death, translated into an absolute benefit of 3% at 2 years and 2% at 5 years. A subgroup analysis of cisplatin-based chemotherapy plus radiotherapy versus radiotherapy alone demonstrated a 13% reduction in the risk of death in the combined treatment arm (pooled hazard ratio 0.87, 95% confidence interval [CI] 0.79-0.96), for an absolute benefit of 4% at 2 years. In the second meta-analysis, there was a 13% reduction in the risk of death in the combined therapy arm at 2 years (pooled relative risk [RR] 0.87, 95% CI 0.81-0.94) and a 17% reduction at 3 years (pooled RR 0.83, 95% CI 0.77-0.90). Subgroup analysis of cisplatin-based chemotherapy plus radiotherapy versus radiotherapy alone showed similar results: a 15% reduction in the risk of death in the combined therapy arm at 2 years (pooled RR 0.85, 95% CI 0.79-0.92) and a 19% reduction at 3 years (pooled RR 0.81, 95% CI 0.74-0.88).; PRACTICE GUIDELINE: For patients with unresected stage III NSCLC, the combination of cisplatin-based chemotherapy and radical radiotherapy provides a survival benefit compared with radiotherapy alone. This guideline is based on high-quality evidence from 2 meta-analyses of RCTs. Patients with good performance status (Eastern Cooperative Oncology Group [ECOG] 0-1) and minimal weight loss (less than 5% in the preceding 3 months) have been shown to have a survival benefit from treatment with combined chemotherapy and radiotherapy and should be considered for this type of treatment approach (see section V). For these patients, thoracic irradiation of 60 Gy in 30 fractions over 6 weeks, in combination with cisplatin-based chemotherapy, should be recommended as a treatment option. The patient and physician should discuss fully the benefits, limitations and toxic effects of therapy. Patients not meeting these criteria are not candidates for combined therapy; those experiencing symptoms amenable to treatment should receive palliative thoracic irradiation. At this time, hyperfractionated radiotherapy is not recommended outside of the context of a clinical trial. (ABSTRACT TRUNCATED)</t>
  </si>
  <si>
    <t>Comparative Study; Guideline; Practice Guideline</t>
  </si>
  <si>
    <t>Pat et al</t>
  </si>
  <si>
    <t>Systematic review of symptom control and quality of life in studies on chemotherapy for advanced non-small cell lung cancer: How consorted are the data?</t>
  </si>
  <si>
    <t>Background: The effect of chemotherapy on survival of patients with advanced NSCLC is modest, therefore patient reported outcomes (PRO's) are of high interest in randomized controlled trials (RCTs). CONSORT (CONsolidated Standards On Reporting Trials) is a quality checklist of 22 items for the conduct and reporting of RCTs. The aim of this report was to analyse to what extent the different RCTs with information on PRO's adhere to the CONSORT statement. Methods: Systematic review of RCTs using PRO's either as primary or secondary endpoint. Compliance with the (revised) CONSORT statement was checked by 2 independent reviewers by making for each study the simple sum of the 22 CONSORT items, or a weighted score with a maximum rating of 31 points. Results: The median weighted CONSORT score of the different RCTs was 25, with a remarkable difference from 12 till 30. There was no significant change over time, nor difference between academic and commercial studies, but a significant correlation between CONSORT agreement and journal type (P &lt; 0.0001). Adherence to CONSORT was similar for studies comparing chemotherapy with best supportive care alone, comparing different first-line chemotherapies with PRO either as primary or secondary endpoint, or studies looking at second-line chemotherapy. Benefit in PRO's was reported in all of these settings. Conclusion: The overall adherence of peer-reviewed RCTs to CONSORT is reasonable, with nonetheless major differences between journals, and with no clear sign of change over time. Apart from modest survival differences, benefits in PRO endpoints are present in all categories of studies we analysed. © 2008 Elsevier Ireland Ltd. All rights reserved.</t>
  </si>
  <si>
    <t>http://dx.doi.org/10.1016/j.lungcan.2008.02.018</t>
  </si>
  <si>
    <t>BACKGROUND: The effect of chemotherapy on survival of patients with advanced NSCLC is modest, therefore patient reported outcomes (PRO's) are of high interest in randomized controlled trials (RCTs). CONSORT (CONsolidated Standards On Reporting Trials) is a quality checklist of 22 items for the conduct and reporting of RCTs. The aim of this report was to analyse to what extent the different RCTs with information on PRO's adhere to the CONSORT statement.; METHODS: Systematic review of RCTs using PRO's either as primary or secondary endpoint. Compliance with the (revised) CONSORT statement was checked by 2 independent reviewers by making for each study the simple sum of the 22 CONSORT items, or a weighted score with a maximum rating of 31 points.; RESULTS: The median weighted CONSORT score of the different RCTs was 25, with a remarkable difference from 12 till 30. There was no significant change over time, nor difference between academic and commercial studies, but a significant correlation between CONSORT agreement and journal type (P&lt;0.0001). Adherence to CONSORT was similar for studies comparing chemotherapy with best supportive care alone, comparing different first-line chemotherapies with PRO either as primary or secondary endpoint, or studies looking at second-line chemotherapy. Benefit in PRO's was reported in all of these settings.; CONCLUSION: The overall adherence of peer-reviewed RCTs to CONSORT is reasonable, with nonetheless major differences between journals, and with no clear sign of change over time. Apart from modest survival differences, benefits in PRO endpoints are present in all categories of studies we analysed. [References: 59]</t>
  </si>
  <si>
    <t>https://dx.doi.org/10.1016/j.lungcan.2008.02.018</t>
  </si>
  <si>
    <t>Payne et al</t>
  </si>
  <si>
    <t>Active palliative rehabilitation in lung cancer (april)</t>
  </si>
  <si>
    <t>Background: Interest is growing regarding the potential benefits of providing rehabilitation as a key component of palliative care. Nutritional support and physical activity interventions have been specifically advised as part of the multidisciplinary supportive care for people with non small cell lung cancer (NSCLC) receiving palliative chemotherapy; optimal timing and composition of such interventions remains unclear. Aim: The aim of this study was to develop an active palliative rehabilitation intervention targeting nutrition and physical activity and the related concepts of quality of life and wellbeing using all available evidence and consensus expert opinion. Methods: The development phase of the Medical Research Council framework for developing and evaluating complex interventions was employed to guide the process of the research. A substantive literature review was undertaken and in addition, a focused systematic review specifically considered evidence pertaining to the effectiveness of nutrition and physical activity interventions for advanced lung cancer. The resultant Active Palliative Rehabilitation in Lung Cancer (APRIL) programme and intervention protocol were further developed and endorsed by a multidisciplinary advisory group panel consisting of palliative and oncology clinical and research experts and lay advisors. Results: APRIL is a 6 week individualised programme of moderate intensity cardiovascular and resistance exercise and nutritional guidance to maintain and strengthen lean mass and promote function and quality of life. Participants complete an activity diary and record daily pedometer step count. Individual goals are reassessed weekly dependent on current need. Conclusion: The APRIL programme is currently undergoing feasibility and acceptability testing within a clinical cancer setting.</t>
  </si>
  <si>
    <t>Palliative Medicine</t>
  </si>
  <si>
    <t>http://dx.doi.org/10.1177/0269216314532748</t>
  </si>
  <si>
    <t>Pechoux et al</t>
  </si>
  <si>
    <t>Prophylactic cranial irradiation for patients with lung cancer</t>
  </si>
  <si>
    <t>The incidence of brain metastases in patients with lung cancer has increased as a result of improved local and systemic control and better diagnosis from advances in brain imaging. Because brain metastases are responsible for life-threatening symptoms and serious impairment of quality of life, resulting in shortened survival, prophylactic cranial irradiation has been proposed in both small-cell lung cancer (SCLC) and non-small-cell lung cancer (NSCLC) to try to improve incidence of brain metastasis, survival, and eventually quality of life. Findings from randomised controlled trials and a meta-analysis have shown that prophylactic cranial irradiation not only reduces the incidence of brain metastases in patients with SCLC and with non-metastatic NSCLC, but also improves overall survival in patients with SCLC who respond to first-line treatment. Although prophylactic cranial irradiation is potentially associated with neurocognitive decline, this risk needs to be balanced against the potential benefit in terms of brain metastases incidence and survival. Several strategies to reduce neurotoxicity are being investigated. Copyright © 2016 Elsevier Ltd</t>
  </si>
  <si>
    <t>The Lancet Oncology</t>
  </si>
  <si>
    <t>http://dx.doi.org/10.1016/S1470-2045%2816%2930065-1</t>
  </si>
  <si>
    <t>The incidence of brain metastases in patients with lung cancer has increased as a result of improved local and systemic control and better diagnosis from advances in brain imaging. Because brain metastases are responsible for life-threatening symptoms and serious impairment of quality of life, resulting in shortened survival, prophylactic cranial irradiation has been proposed in both small-cell lung cancer (SCLC) and non-small-cell lung cancer (NSCLC) to try to improve incidence of brain metastasis, survival, and eventually quality of life. Findings from randomised controlled trials and a meta-analysis have shown that prophylactic cranial irradiation not only reduces the incidence of brain metastases in patients with SCLC and with non-metastatic NSCLC, but also improves overall survival in patients with SCLC who respond to first-line treatment. Although prophylactic cranial irradiation is potentially associated with neurocognitive decline, this risk needs to be balanced against the potential benefit in terms of brain metastases incidence and survival. Several strategies to reduce neurotoxicity are being investigated.</t>
  </si>
  <si>
    <t>Lancet Oncology</t>
  </si>
  <si>
    <t>https://dx.doi.org/10.1016/S1470-2045(16)30065-1</t>
  </si>
  <si>
    <t>Peddle-Mcintyre et al</t>
  </si>
  <si>
    <t>Exercise training for advanced lung cancer</t>
  </si>
  <si>
    <t>This is a protocol for a Cochrane Review (Intervention). The objectives are as follows: The primary aim of this study is to investigate the effects of exercise training on exercise capacity in adults with advanced lung cancer. Exercise capacity is defined as the Six-Minute Walk Distance (6MWD; in meters) measured during a 6MWT (i.e. how far an individual can walk in 6 minutes on a flat course) or the peak oxygen uptake (i.e. VO2peak) measured during a maximal incremental CPET. The secondary aims are to determine the effects of exercise training on the force-generating capacity of peripheral muscles, HRQoL, dyspnea, fatigue, feelings of anxiety and depression, lung function, and physical activity levels in adults with advanced lung cancer. Copyright © 2017 The Cochrane Collaboration. Published by John Wiley &amp; Sons, Ltd.</t>
  </si>
  <si>
    <t>http://dx.doi.org/10.1002/14651858.CD012685</t>
  </si>
  <si>
    <t>Peng et al</t>
  </si>
  <si>
    <t>Treatment-related fatigue with everolimus and temsirolimus in patients with cancer-a meta-analysis of clinical trials</t>
  </si>
  <si>
    <t>Mammalian target of rapamycin (mTOR) inhibitors, everolimus and temsirolimus, are approved for the treatment of a variety of malignancies. Fatigue has been described with these agents as a common side effect, although the overall incidence and risk remain unclear. We performed a meta-analysis to calculate the overall incidence of fatigue in cancer patients treated with everolimus and temsirolimus and to compare the differences in incidence with placebo. The electronic databases PubMed, Embase, Web of Science, and Cochrane databases were searched for studies to include in the meta-analysis. Eligible studies were phase II and III prospective clinical trials of cancer patients treated with single drug everolimus or temsirolimus with toxicity data on fatigue. Overall incidence rates, relative risk (RR), and 95 % confidence intervals (CI) were calculated employing fixed or random effects models depending on the heterogeneity of the included studies. A total of 9,760 patients with a variety of malignancies from 56 prospective clinical trials were included for the meta-analysis. The overall incidences of all-grade and high-grade fatigue in cancer patients treated with mTOR inhibitor (everolimus or temsirolimus) were 45.4 % (95 % CI 36.9-55.8 %) and 8.7 % (95 % CI 7.2-10.4 %), respectively. The relative risks of fatigue of mTOR inhibitor compared to placebo were increased for all-grade (RR = 1.22, 95 % CI 1.08-1.38, P = 0.002) and high-grade (RR = 1.82, 95 % CI 1.24-2.69, P = 0.002) fatigue. The incidence of all-grade fatigue of patients treated with everolimus was higher than those with temsirolimus (RR = 1.85, 95 % CI 1.71-2.01, P &lt; 0.001). No significant difference was detected with between everolimus and temsirolimus in terms of high-grade fatigue (RR = 1.15, 95 % CI 0.94-1.41, P = 0.18). Treatment with mTOR inhibitor, everolimus and temsirolimus, is associated with an increased incidence of fatigue in patients with cancer. Early detection and management of fatigue is needed. Copyright © 2014, International Society of Oncology and BioMarkers (ISOBM).</t>
  </si>
  <si>
    <t>Tumor Biology</t>
  </si>
  <si>
    <t>http://dx.doi.org/10.1007/s13277-014-2669-3</t>
  </si>
  <si>
    <t>Peters et al</t>
  </si>
  <si>
    <t>The impact of brain metastasis on quality of life, resource utilization and survival in patients with non-small-cell lung cancer</t>
  </si>
  <si>
    <t>This systematic review aims to improve understanding of the burden of disease associated with brain metastases from non-small-cell lung cancer (NSCLC) in terms of survival, quality of life (QoL) and economic impact. PubMed/MEDLINE, Cochrane collaboration and EMBASE databases were searched for articles published in English from 2000 to 2014. Of 3288 abstracts retrieved, 3156 were eliminated without a full-text review. Of the 132 articles that received a full-text review, a final set of 93 articles was included in an initial literature analysis. In order to homogenize the patient populations evaluated, we included entries that were either entirely composed of NSCLC patients or that had &gt;50% of NSCLC patients in the total study population. From the studies identified in this systematic review, median OS and PFS varied based on the type of treatment received, although whole-brain radiotherapy (WBRT) was associated with the shortest OS and PFS durations. Regimens incorporating targeted therapy in molecularly selected patients were associated with the longest OS and PFS durations. QoL findings varied among studies, generally WBRT resulted in stable or worsening QoL scores rather than improvements. Healthcare costs were increased following diagnosis of brain metastases regardless of treatment. The findings from this review highlight the need for more effective treatments of brain metastases from NSCLC that improve survival function, QoL and potentially decrease costs. Copyright © 2016.</t>
  </si>
  <si>
    <t>http://dx.doi.org/10.1016/j.ctrv.2016.03.009</t>
  </si>
  <si>
    <t>This systematic review aims to improve understanding of the burden of disease associated with brain metastases from non-small-cell lung cancer (NSCLC) in terms of survival, quality of life (QoL) and economic impact. PubMed/MEDLINE, Cochrane collaboration and EMBASE databases were searched for articles published in English from 2000 to 2014. Of 3288 abstracts retrieved, 3156 were eliminated without a full-text review. Of the 132 articles that received a full-text review, a final set of 93 articles was included in an initial literature analysis. In order to homogenize the patient populations evaluated, we included entries that were either entirely composed of NSCLC patients or that had &gt;50% of NSCLC patients in the total study population. From the studies identified in this systematic review, median OS and PFS varied based on the type of treatment received, although whole-brain radiotherapy (WBRT) was associated with the shortest OS and PFS durations. Regimens incorporating targeted therapy in molecularly selected patients were associated with the longest OS and PFS durations. QoL findings varied among studies, generally WBRT resulted in stable or worsening QoL scores rather than improvements. Healthcare costs were increased following diagnosis of brain metastases regardless of treatment. The findings from this review highlight the need for more effective treatments of brain metastases from NSCLC that improve survival function, QoL and potentially decrease costs.</t>
  </si>
  <si>
    <t>https://dx.doi.org/10.1016/j.ctrv.2016.03.009</t>
  </si>
  <si>
    <t>Petru et al</t>
  </si>
  <si>
    <t>A literature review-based clinical guide on the use of erythropoiesis- stimulating agents (esa) in the treatment of patients with gynaecological malignancies and related anaemia</t>
  </si>
  <si>
    <t>Purpose: Erythropoiesis-stimulating agents (ESA) are widely used in patients with chemotherapyinduced anaemia (CIA). They are efficacious in correcting haemoglobin status, reducing the need for red blood cell transfusions (RBCTs), and improving fatigue and quality of life. Reducing the need for RBCTs with ESAs is of particular importance, due to the significant associated risks including increased mortality. Although several benefits of ESA administration have been reported, their use is still a matter of debate. Nine clinical trials investigating patients with cancers of the breast, cervix, head and neck, non small cell lung cancer, and non-myeloid malignancies reported a negative impact of ESAs on survival. An analysis of these nine trials, however, revealed that in these studies the ESAs had not been administered according to the recommendations given in guidelines and approved indications (higher ESA doses than recommended; non-anaemic patients treated with ESAs; target Hb above the indicated level of 12 g/dl; radiotherapy without chemotherapy; no tumour-specific therapy). The broad "off-label" administration of ESAs seems to be the most likely reason for the observed adverse outcome in the cited trials. Two meta-analyses by Bennet 2008 [22] and Bohlius 2009 [23] were carried out in recent years. A subgroup analysis of these studies revealed no increased mortality in the ESA group when chemotherapy was administered concomitantly (HR 1.09 and HR 1.10, respectively; non-significant difference). Conclusion: ESAs should only be used in symptomatic oncology patients with Hb values &lt; 10 g/dl undergoing chemotherapy. In these cases, no increased mortality is expected. Nevertheless, a significantly elevated risk for venous thromboembolisms has to be taken into account when considering ESA therapy. © Georg Thieme Verlag KG Stuttgart - New York.</t>
  </si>
  <si>
    <t>Geburtshilfe und Frauenheilkunde</t>
  </si>
  <si>
    <t>http://dx.doi.org/10.1055/s-0030-1250229</t>
  </si>
  <si>
    <t>Piccirillo et al</t>
  </si>
  <si>
    <t>Vinorelbine for non-small cell lung cancer</t>
  </si>
  <si>
    <t>Importance of the field: Vinorelbine is a 'third-generation' vinca alkaloid approved for the treatment of NSCLC. The introduction of 'third-generation' drugs (vinorelbine, gemcitabine, taxanes) in platinum combination improved survival of patients with advanced NSCLC, with substantially similar results among the different drugs. Treatment toxicities are considerable in this setting. Areas covered in this review: This narrative review reports a synthesis of evidence available from published clinical trials, systematic reviews and meta-analyses on the activity and safety of vinorelbine, used as single agent or in combination chemotherapy in patients with NSCLC, from 1990 to 2009. What the reader will gain: When vinorelbine was administered in a weekly schedule without interruptions, the most common toxicity was neutropenia that often precluded administration of the drug, therefore, reducing the dose intensity. A schedule providing administration of vinorelbine on days 1 and 8 every 3 weeks seemed to improve the tolerability of the drug. Tolerability of the drug did not result lower in the elderly subset. None of the other 'third-generation' drugs were clearly better tolerated than vinorelbine. Moreover, in the adjuvant setting, vinorelbine is the only third-generation drug that demonstrated, in combination with cisplatin, a consistent improvement in survival on a long-term basis. Take home message: Vinorelbine is an active and generally manageable therapeutic option for the treatment of both early and advanced NSCLC. © 2010 Informa UK Ltd.</t>
  </si>
  <si>
    <t>Expert Opinion on Drug Safety</t>
  </si>
  <si>
    <t>http://dx.doi.org/10.1517/14740331003774078</t>
  </si>
  <si>
    <t>Pirker</t>
  </si>
  <si>
    <t>Value-based judgment in advanced nsclc: The european perspective</t>
  </si>
  <si>
    <t>Therapy of lung cancer depends on many factors including tumorrelated factors, patient parameters and treatment-related factors. Tumor- related factors are histological subtype, molecular characteristics and stage as well as growth of tumors. Patient-related factors include age, life expectancy, gender, performance status, organ functions, comorbidity, functional status, geriatric syndromes and patient preference. Drug-related parameters include convenience of administration, side effects of drugs, and polypharmacy. Costs, cost effectiveness and value-based judgements are also of major importance. Value-based judgements of anticancer therapies are based on the magnitude of the clinical benefit balanced against their costs.1 These judgements are gaining increasing importance because of the increasing costs of modern anticancer treatments including novel anticancer drugs. The benefit of treatments focus on living longer and living better. The evidence of the magnitude of the treatment benefit is derived from clinical trials such as phase 3 trials or from meta-analyses of randomized trials. Important outcome parameters focus on the impact of the treatments on overall survival, progression-free survival, response rates and symptom relief. Parameters for living longer are improved overall survival and/or improved surrogate of overall survival such as disease-free survival in the adjuvant setting or progression-free survival. With regard to living better, important parameters are improved quality of life, improved surrogate of quality of life, and reduced toxicity. The incremental cost-effectiveness ratio (ICER) is often used to evaluate the value of a new anticancer drug.2,3 ICER refers to the costs per life year gained or costs per quality-adjusted life year gained. A drug is considered cost-effective if its ICER is below a certain threshold which depends on the country and may range from about 20.000 to 50.000 Euros or even higher. Several scientific and professional societies including ESMO have developed scales to determine the clinical benefit of systemic treatments in patients with cancer. The ESMO - Magnitude of Clinical Benefit Scale (ESMO-MCBS) is a standardized, generic, validated tool to assess the magnitude of clinical benefit that can be expected form anticancer therapies.4,5 This tool is dynamic and has been planned to be revised in regular intervals.4 Separate tools have been developed for the adjuvant and the palliative settings. For assessment of survival data, hazard ratios and median survival times are considered. Based on simulation data, the lower limit of the 95% confidence interval of the hazard ratios have been recommended for use.4 Form 1 of the ESMO-MCBS is used for adjuvant or neoadjuvant therapies and for localized or metastatic disease treated with curative intent.4 The grades are A, B and C, with grades A and B representing high levels of clinical benefit.4 Grade A refers to &gt;5% improvement in survival or improvement in disease-free survival alone with a HR&lt;0.65 in studies without mature survival data. Grade B refers to &lt;=3% but &gt;=5% improvement in survival or improvement in disease-free survival alone with hazard ratios &lt;0.65-0.8 without mature survival data. In addition, non-inferior survival or disease-free survival with reduced treatment toxicity or improved quality of life, or non-inferior survival with reduced treatment costs are also graded as B. Grade C refers to &lt;3% improvement of survival or improvement in disease-free survival alone with hazard ratios &gt;0.8 in studies without mature survival data. Form 2 of the ESMO-MCBS is used for therapies without curative intent.4 The grades range from 1 to 5, with grades 4 and 5 representing high levels of proven clinical benefit.4 Form 2 is more complex and includes forms 2a, 2b and 2c. Form 2a is for therapies that are not likely to be curative and have overall survival as primary endpoint. Form 2b is for therapies that are not likely to be curative and have progressionfree survival as primary endpoint. Form 2c is for therapies that are not likely to be curative and have primary endpoints other than overall survival or progression-free survival. The preliminary magnitude of clinical benefit is based on the efficacy of the treatment and is then adjusted according to quality of life and grade 3-4 toxicities. The preliminary score is upgraded by 1 if the treatment resulted in improved quality of life and/or less grade 3-4 toxicities. The ESMO-MCBS is planned for comparative analyses of different treatments.4,5 The value of treatments of lung cancer measured according to the ESMO-MCBS in a single institution has recently been published (6). In summary, the evaluation of the clinical benefit of anticancer therapies in patients with lung cancer is a complex and rapidly moving area. It is based on the evidence from clinical trials, cost effectiveness analyses and, more recently, also valued-based judgements. The latter tools are dynamic and balance magnitudes of the benefits against the costs of specific treatments. Despite all these measures, clinically experienced doctors working in close co-operation with informed patients and their relatives are crucial for optimal treatment decisions in patients with lung cancer.</t>
  </si>
  <si>
    <t>Poghosyan et al</t>
  </si>
  <si>
    <t>Health-related quality of life after surgical treatment in patients with non-small cell lung cancer: A systematic review</t>
  </si>
  <si>
    <t>Introduction: Surgical resection currently is the best available treatment to enhance long-term survival after non-small cell lung cancer (NSCLC). With the anticipated growth in the number of NSCLC survivors diagnosed through computed tomography screening, health-related quality of life (HR-QOL) as an endpoint of treatment will become increasingly important. This article is a systematic review of the literature regarding HR-QOL in patients after surgical treatment. Methods: Three computerized databases (PubMed, Medline, and CINHAL) were used to identify relevant articles. Inclusion criteria were: empirical studies English language, assessment of HR-QOL after surgical treatment for stage I, II, or III NSCLC, and publication prior to January 2012. Data were abstracted and content analyses were used to synthesize the findings. Results: Nineteen out of 337 studies were reviewed. The majority of participants (67%) had stable or improved mental HR-QOL at 6-months after surgery. Compared with the general population, however, NSCLC survivors have poorer mental HR-QOL. Compared to pre-surgical status, participants had worse physical function at 6-months after surgery and had decreased physical function up to 2-years after surgery. Pain, fatigue, dyspnea and coughing were the most prevalent symptoms. Increased levels of dyspnea and fatigue persisted for at least 2-years after surgery. Continued smoking, presence of comorbidities, extensive surgical resection, and use of adjuvant therapy were associated with lower HR-QOL. Conclusions: New interventions focused on smoking cessation, improving symptom control and physical function are needed to enhance HR-QOL after lung cancer surgery. © 2013.</t>
  </si>
  <si>
    <t>http://dx.doi.org/10.1016/j.lungcan.2013.03.013</t>
  </si>
  <si>
    <t>INTRODUCTION: Surgical resection currently is the best available treatment to enhance long-term survival after non-small cell lung cancer (NSCLC). With the anticipated growth in the number of NSCLC survivors diagnosed through computed tomography screening, health-related quality of life (HR-QOL) as an endpoint of treatment will become increasingly important. This article is a systematic review of the literature regarding HR-QOL in patients after surgical treatment.; METHODS: Three computerized databases (PubMed, Medline, and CINHAL) were used to identify relevant articles. Inclusion criteria were: empirical studies English language, assessment of HR-QOL after surgical treatment for stage I, II, or III NSCLC, and publication prior to January 2012. Data were abstracted and content analyses were used to synthesize the findings.; RESULTS: Nineteen out of 337 studies were reviewed. The majority of participants (67%) had stable or improved mental HR-QOL at 6-months after surgery. Compared with the general population, however, NSCLC survivors have poorer mental HR-QOL. Compared to pre-surgical status, participants had worse physical function at 6-months after surgery and had decreased physical function up to 2-years after surgery. Pain, fatigue, dyspnea and coughing were the most prevalent symptoms. Increased levels of dyspnea and fatigue persisted for at least 2-years after surgery. Continued smoking, presence of comorbidities, extensive surgical resection, and use of adjuvant therapy were associated with lower HR-QOL.; CONCLUSIONS: New interventions focused on smoking cessation, improving symptom control and physical function are needed to enhance HR-QOL after lung cancer surgery.</t>
  </si>
  <si>
    <t>https://dx.doi.org/10.1016/j.lungcan.2013.03.013</t>
  </si>
  <si>
    <t>Pouwels et al</t>
  </si>
  <si>
    <t>Preoperative exercise therapy in lung surgery patients: A systematic review</t>
  </si>
  <si>
    <t>Objectives The impact of postoperative complications after lung surgery for cancer is substantial, with the increasing age of patients and the presence of comorbidities. This systematic review summarises the effects of Preoperative Exercise Therapy (PET) in patients scheduled for lung surgery on aerobic capacity, physical fitness, postoperative complications, length of hospital stay, quality of life and recovery. Methods A systematic search on PET prior to lung surgery was conducted. The methodological quality of the included studies was rated using the Physiotherapy Evidence Database (PEDro) scale. The agreement between the reviewers was assessed with Cohen's kappa. Results A total of eleven studies were included with a methodological quality ranging from poor to good. The agreement between the reviewers, assessed with the Cohen's kappa, was 0.79. Due to substantial heterogeneity in the interventions across the included studies, it was impossible to conduct a meta-analysis. The most important finding of this systematic review was that PET based on moderate to intense exercise in patients scheduled for lung surgery has beneficial effects on aerobic capacity, physical fitness and quality of life. Also PET may reduce postoperative complications and length of hospital stay. Conclusion PET may have beneficial effects on various physical fitness variables and postoperative complications in patients with lung cancer scheduled for surgery. Future research must focus on developing patient tailored exercise programs and investigate the influence of co-existing comorbidities on the outcome measures. Definitions of PET, including timing, (acceptable) duration, intensity and exercise training methods should be determined and compared. Copyright © 2015 Elsevier Ltd. All rights reserved.</t>
  </si>
  <si>
    <t>Respiratory Medicine</t>
  </si>
  <si>
    <t>http://dx.doi.org/10.1016/j.rmed.2015.08.009</t>
  </si>
  <si>
    <t>Price and Belani</t>
  </si>
  <si>
    <t>Recent data from adjuvant trials in surgically resected non-small-cell lung cancer: Update from the 40th annual meeting of the american society of clinical oncology</t>
  </si>
  <si>
    <t>Pu et al</t>
  </si>
  <si>
    <t>Inflammation-related genetic variants predict radiation-induced toxicity following definitive radiotherapy for non-small cell lung cancer</t>
  </si>
  <si>
    <t>Definitive radiotherapy combined with chemotherapy is associated with enhanced locoregional control and clinical outcomes in non-small cell lung cancer (NSCLC) patients who are not candidates for surgery. However, radiation-induced pneumonitis and esophagitis are common dose-limiting inflammatory conditions that occur in these patients. These events can compromise the effect of the overall treatment and reduce quality of life in these patients. It is not clear what factors contribute to differences in the development of toxicities among patients with same clinical or dosimetric parameters. In this study, we conducted a large scale pathway-based analysis to identify inflammation-related genetic variants associated with radiation-induced pneumonitis or esophagitis. In the initial discovery phase, 11,930 inflammation-related genetic variants were genotyped in 243 stage I-III NSCLC patients who were treated with definitive radiotherapy at MD Anderson Cancer Center. A fast-track validation was performed for the top candidate SNPs in an additional 212 NSCLC cases following the same criteria. A total of 14 SNPs and 12 SNPs were validated for pneumonitis and esophagitis, respectively. Meta-analysis was used to summarize the results from two phases. The most significant SNPs for esophagitis and pneumonitis mapped to chromosome 18p (OR=9.05, 95%CI=2.68-30.59, P-meta=3.90x10&lt;sup&gt;-4&lt;/sup&gt;) and 14q (OR=4.75, 95%CI=2.17-10.41, P-meta =9.61x10&lt;sup&gt;-5&lt;/sup&gt;), respectively. To explore the potential underlying mechanisms, we analyzed radiation sensitivity and eQTL relationships of the identified SNPs and their host genes in 277 ethnically defined human lymphoblastoid cell lines. Among the 24 host genes for the 26 identified SNPs, three genes (DDX58, GZMB, CDC2) showed significant association with radiation responses in these cell lines (P&lt;0.05). Moreover, a significant eQTL relationship was identified between CDC2 expression and the genotype of the identified CDC2 SNP (P=0.022). Interestingly, this CDC2 SNP is predicted to create a new miRNA binding site. Luciferase reporter assays to test the influence of this SNP on miRNA regulation is currently ongoing. Our results provide evidence that inflammation-related genetic variants contribute to the development of radiation-induced pneumonitis and esophagitis. The results also suggest that gene expression changes through altered miRNA binding may be an underlying mechanism for these events.</t>
  </si>
  <si>
    <t>Cancer Research. Conference: 104th Annual Meeting of the American Association for Cancer Research, AACR</t>
  </si>
  <si>
    <t>http://dx.doi.org/10.1158/1538-7445.AM2013-3626</t>
  </si>
  <si>
    <t>Qi et al</t>
  </si>
  <si>
    <t>Doublet versus single cytotoxic agent as first-line treatment for elderly patients with advanced non-small-cell lung cancer: A systematic review and meta-analysis</t>
  </si>
  <si>
    <t>BACKGROUND: The aim of this study was to perform a systematic review and meta-analysis of all randomized controlled trials that compared the efficacy of doublet versus single third-generation cytotoxic agent as first-line treatment for elderly patients with advanced non-small-cell lung cancer (NSCLC).; METHODS: Several databases including PubMed, Embase, and Cochrane databases were searched. The endpoints were overall survival (OS), time to progression (TTP), 1-year survival rate (1-year SR), overall response rate (ORR), and grade 3 or 4 adverse event (AE). We performed a meta-analysis of the randomized controlled trials using a fixed-effects model and an additional random-effects model when applicable. The results of the meta-analysis were expressed as hazard ratio (HR) or risk ratio (RR), with their corresponding 95 % confidence intervals (95 % CI). A subgroup meta-analysis was performed based on chemotherapy regimens.; RESULTS: Ten eligible trials involving 2,510 patients were identified. The intention-to-treatment (ITT) analysis demonstrated that doublet therapy was superior to single agent in terms of OS (HR = 0.84, 95 % CI = 0.71-1.00, p = 0.053), TTP (HR = 0.76, 95 % CI = 0.60-0.96, p = 0.022), 1-year SR (RR = 1.17, 95 % CI = 1.02-1.35, p = 0.03), and ORR (RR = 1.54, 95 % CI = 1.36-1.73, p = 0.000). Subgroup analysis also favored platinum-based doublet therapy in terms of 1-year SR (RR = 1.40, 95 % CI = 1.09-1.81, p = 0.009) and ORR (RR = 1.64, 95 % CI = 1.38-1.96, p = 0.000). Though gemcitabine-based doublet significantly increased ORR compared with single agent (RR = 1.45, 95 % CI = 1.23-1.71, p = 0.000), it did not translate into an increase in survival benefits. In addition, more incidences of grade 3 or 4 anemia, thrombocytopenia, and neurotoxicity were observed in the doublet combination group. With respect to grade 3 or 4 neutropenia and nonhematologic toxicities such as diarrhea, fatigue, nausea, and vomiting, equivalent frequencies were found between the two groups.; CONCLUSIONS: Our results indicated that doublet therapy was superior to a single third-generation cytotoxic agent for elderly patients with advanced NSCLC. The optimal dosage and schedule of platinum-based doublet should be investigated in future prospective clinical trials. Gemcitabine-based doublet could be considered for elderly patients who were not suitable for platinum-based chemotherapy.</t>
  </si>
  <si>
    <t>Lung</t>
  </si>
  <si>
    <t>Ramaekers et al</t>
  </si>
  <si>
    <t>Cost effectiveness of modified fractionation radiotherapy versus conventional radiotherapy for unresected non-small-cell lung cancer patients</t>
  </si>
  <si>
    <t>INTRODUCTION: Modified fractionation radiotherapy (RT), delivering multiple fractions per day or shortening the overall treatment time, improves overall survival for non -small-cell lung cancer (NSCLC) patients compared with conventional fractionation RT (CRT). However, its cost effectiveness is unknown. Therefore, we aimed to examine and compare the cost effectiveness of different modified RT schemes and CRT in the curative treatment of unresected NSCLC patients.; METHODS: A probabilistic Markov model was developed based on individual patient data from the meta-analysis of radiotherapy in lung cancer (N = 2000). Dutch health care costs, quality-adjusted life years (QALYs), and net monetary benefits (NMBs) were compared between two accelerated schemes (very accelerated RT [VART] and moderately accelerated RT [MART]), two hyperfractionated schemes (using an identical (HRT) or higher (HRT) total treatment dose than CRT) and CRT.; RESULTS: All modified fractionations were more effective and costlier than CRT (1.12 QALYs, &amp;OV0556;24,360). VART and MART were most effective (1.30 and 1.32 QALYs) and cost &amp;OV0556;25,746 and &amp;OV0556;26,208, respectively. HRT and HRT yielded less QALYs than the accelerated schemes (1.27 and 1.14 QALYs), and cost &amp;OV0556;26,199 and &amp;OV0556;29,683, respectively. MART had the highest NMB (&amp;OV0556;79,322; 95% confidence interval [CI], &amp;OV0556;35,478-&amp;OV0556;133,648) and was the most cost-effective treatment followed by VART (&amp;OV0556;78,347; 95% CI, &amp;OV0556;64,635-&amp;OV0556;92,526). CRT had an NMB of &amp;OV0556;65,125 (95% CI, &amp;OV0556;54,663-&amp;OV0556;75,537). MART had the highest probability of being cost effective (43%), followed by VART (31%), HRT (24%), HRT (2%), and CRT (0%).; CONCLUSION: Implementing accelerated RT is almost certainly more efficient than current practice CRT and should be recommended as standard RT for the curative treatment of unresected NSCLC patients not receiving concurrent chemo-radiotherapy.</t>
  </si>
  <si>
    <t>Comparative Study; Research Support, Non-U.S. Gov't</t>
  </si>
  <si>
    <t>https://dx.doi.org/10.1097/JTO.0b013e31829f6c55</t>
  </si>
  <si>
    <t>Introduction: Modified fractionation radiotherapy (RT), delivering multiple fractions per day or shortening the overall treatment time, improves overall survival for non-small-cell lung cancer (NSCLC) patients compared with conventional fractionation RT (CRT). However, its cost effectiveness is unknown. Therefore, we aimed to examine and compare the cost effectiveness of different modified RT schemes and CRT in the curative treatment of unresected NSCLC patients. Methods: A probabilistic Markov model was developed based on individual patient data from the meta-analysis of radiotherapy in lung cancer (N = 2000). Dutch health care costs, quality-adjusted life years (QALYs), and net monetary benefits (NMBs) were compared between two accelerated schemes (very accelerated RT [VART] and moderately accelerated RT [MART]), two hyperfractionated schemes (using an identical (HRTI) or higher (HRTH) total treatment dose than CRT) and CRT. Results: All modified fractionations were more effective and costlier than CRT (1.12 QALYs, 24,360). VART and MART were most effective (1.30 and 1.32 QALYs) and cost 25,746 and 26,208, respectively. HRTI and HRTH yielded less QALYs than the accelerated schemes (1.27 and 1.14 QALYs), and cost 26,199 and 29,683, respectively. MART had the highest NMB (79,322; 95% confidence interval [CI], 35,478-133,648) and was the most cost-effective treatment followed by VART (78,347; 95% CI, 64,635-92,526). CRT had an NMB of 65,125 (95% CI, 54,663-75,537). MART had the highest probability of being cost effective (43%), followed by VART (31%), HRTI (24%), HRTH (2%), and CRT (0%). Conclusion: Implementing accelerated RT is almost certainly more efficient than current practice CRT and should be recommended as standard RT for the curative treatment of unresected NSCLC patients not receiving concurrent chemo-radiotherapy. Copyright © 2013 by the International Association for the Study of Lung Cancer.</t>
  </si>
  <si>
    <t>http://dx.doi.org/10.1097/JTO.0b013e31829f6c55</t>
  </si>
  <si>
    <t>Ramalingam</t>
  </si>
  <si>
    <t>First-line chemotherapy for advanced-stage non-small-cell lung cancer: Focus on docetaxel</t>
  </si>
  <si>
    <t>Systemic chemotherapy results in modest improvements in survival and quality of life for patients with advanced-stage non-small-cell lung cancer (NSCLC). Administration of a platinum compound in combination with a taxane (paclitaxel or docetaxel), gemcitabine, vinorelbine, or irinotecan is considered optimal first-line therapy for patients with advanced-stage NSCLC who have a good performance status. Studies that have compared various platinum agent-based doublet regimens have demonstrated comparable efficacy between these regimens. In addition, non-platinum agent-based regimens have also demonstrated response rates and survival similar to the platinum agent-based combinations. These developments have allowed for tailoring of chemotherapy to individual patients based on factors such as toxicity profile, treatment schedule, and cost. Docetaxel is approved for first-line therapy and salvage treatment of advanced-stage NSCLC. Multiple randomized clinical trials have established the efficacy of platinum-agent/docetaxel regimens for first-line treatment of advanced-stage NSCLC. Improvements in various lung cancer-related symptoms and global quality of life indices have been noted with docetaxel-based regimens. Combination chemotherapy appears to be beneficial even for elderly patients. The current generation of clinical trials is evaluating the incorporation of molecularly targeted agents into existing 2-drug chemotherapy regimens. This article will discuss the role of docetaxel as first-line chemotherapy for patients with advanced-stage NSCLC.</t>
  </si>
  <si>
    <t>http://dx.doi.org/10.3816/CLC.2005.s.014</t>
  </si>
  <si>
    <t>Ramalingam and Belani</t>
  </si>
  <si>
    <t>State-of-the-art chemotherapy for advanced non-small cell lung cancer</t>
  </si>
  <si>
    <t>The treatment of advanced non-small cell lung cancer (NSCLC) has continued to evolve over recent years. We have moved from an era of therapeutic nihilism to optimism, largely because of the advent of the newer cytotoxic agents developed in the 1990s that have complemented the platinum compounds for treatment of advanced NSCLC. Doublet chemotherapy combinations have become the current standard of care for patients with advanced NSCLC who have a good performance status. For patients with poor performance status and the elderly, single-agent chemotherapy results in modest improvements in survival. Prolongation of survival and improved quality of life have also been shown with second-line chemotherapy for patients who are either refractory to or relapse following first-line chemotherapy. Noncytotoxic, molecularly targeted agents currently under various phases of development for the treatment of lung cancer will serve as the cornerstones for further innovations in the treatment of NSCLC. © 2004 Elsevier Inc. All rights reserved.</t>
  </si>
  <si>
    <t>http://dx.doi.org/10.1053/j.seminoncol.2003.11.004</t>
  </si>
  <si>
    <t>Recent clinical trials in non-small cell lung cancer</t>
  </si>
  <si>
    <t>Non-small cell lung cancer (NSCLC) remains the most common cause of cancer-related mortality worldwide. Considerable progress has been made in recent times that have led to improved outcome for patients with all stages of NSCLC. There is increasing evidence that systemic therapy is integral for the treatment of all stages of NSCLC. Adjuvant chemotherapy has been proven in multiple recent trials to improve survival for patients with surgically resected early stage NSCLC. A combined modality approach consisting of external beam radiation and systemic chemotherapy is regarded as the standard of care for patients with locally advanced, unresectable NSCLC (LA-NSCLC), where it has curative potential. However, for patients with advanced stage or metastatic disease, treatment continues to be palliative, though benefits in survival and quality of life have been established with systemic therapy. While platinum combinations continue to be central to therapy of NSCLC, non-platinum two-drug regimens utilizing novel agents such as the taxanes, gemcitabine, pemetrexed and irinotecan are also in clinical use. The emergence of molecularly targeted agents has also widened the therapeutic arena for NSCLC. Survival benefit has been noted with erlotinib, an inhibitor of the epidermal growth factor receptor, for patients who progressed following 1 or 2 prior chemotherapy regimens. Another targeted approach that has recently emerged as a front-runner is anti-angiogenic therapy. Bevacizumab, a monoclonal antibody against the vascular endothelial growth factor (VEGF), improved survival when combined with chemotherapy for patients with advanced stage non-squamous NSCLC. These exciting developments have contributed to optimism for NSCLC patients and also fuelled enthusiasm among researchers. This article reviews the pivotal clinical trials that have led to important changes in the treatment paradigms for NSCLC in recent years. © 2006 Bentham Science Publishers Ltd.</t>
  </si>
  <si>
    <t>Current Cancer Therapy Reviews</t>
  </si>
  <si>
    <t>http://dx.doi.org/10.2174/157339406777592122</t>
  </si>
  <si>
    <t>Ramalingam and Khuri</t>
  </si>
  <si>
    <t>The role of the taxanes in the treatment of older patients with advanced stage non-small cell lung cancer</t>
  </si>
  <si>
    <t>The treatment of older patients with advanced non-small cell lung cancer (NSCLC) represents a considerable challenge for physicians. A patient 's suitability for chemotherapy is frequently based solely on chronologic age; as a consequence, older patients with NSCLC are less likely to receive standard chemotherapy than younger patients. Although age-related factors, such as comorbid illness, should be taken into consideration when assessing a patient's suitability for treatment, fit and functionally independent older patients should be considered candidates for standard chemotherapy. The taxanes are widely used in the treatment of advanced-stage NSCLC and are well tolerated in older patients. The efficacy of both paclitaxel and docetaxel has been studied in older patients and appears to be comparable with that seen in younger patients either as monotherapy or in combination with a platinum compound as first-line therapy. In addition to the available evidence, prospective evaluation of novel agents in elderly-specific or -enriched studies is necessary to guide the treatment of older patients with NSCLC. [References: 70]</t>
  </si>
  <si>
    <t>https://dx.doi.org/10.1634/theoncologist.2008-0190</t>
  </si>
  <si>
    <t>Ranson and Thatcher</t>
  </si>
  <si>
    <t>Paclitaxel: A hope for advanced non-small cell lung cancer?</t>
  </si>
  <si>
    <t>Recent studies have shown that paclitaxel (Taxol; Bristol-Myers Squibb Co., Princeton, NJ) is an active agent in the treatment of advanced non-small cell lung cancer (NSCLC). Early trials in patients with advanced NSCLC utilised a 24 h infusion schedule and reported objective tumour responses in 21-24% of patients. Shorter infusion schedules have equivalent efficacy, and combined results from 14 separate trials of single agent paclitaxel in advanced NSCLC show an overall tumour response rate of 26%. Alternative schedules of paclitaxel from the traditional regimen every three weeks are under active investigation, but it is premature to assess whether these will yield improved efficacy for patients with advanced NSCLC. A single multicentre randomised trial of paclitaxel versus best supportive care in advanced NSCLC showed a significant survival advantage for the chemotherapy arm. Two large randomised Phase III trials have shown that paclitaxel and cisplatin is modestly more effective than cisplatin and podophyllotoxin combinations. The addition of cisplatin or carboplatin to paclitaxel results in higher response rates than for each of the drugs as single agents, but it is unclear whether the combinations yield superior survival or quality of life compared to single agent paclitaxel, or to other paclitaxel-containing regimens.</t>
  </si>
  <si>
    <t>Expert Opinion on Investigational Drugs</t>
  </si>
  <si>
    <t>http://dx.doi.org/10.1517/13543784.8.6.837</t>
  </si>
  <si>
    <t>Reif and Rivera</t>
  </si>
  <si>
    <t>Evidence-based outcomes for patients with advanced non-small cell lung cancer</t>
  </si>
  <si>
    <t>A majority of patients diagnosed with non-small cell lung cancer (NSCLC) will have advanced disease at diagnosis. In the past, systemic therapy (chemotherapy) has demonstrated only slight improvement in survival, hence, practitioners were reluctant to refer patients for cytotoxic therapy. In the past few years, newer chemotherapeutic agents, with increased activity against NSCLC, have been shown to significantly improve median and 1-year survival rates and improve quality of life. Although advanced NSCLC is considered incurable disease, it is, however, potentially treatable disease. This chapter will address the evidence regarding currently available therapies for patients with advanced stage NSCLC.</t>
  </si>
  <si>
    <t>Rinaldi et al</t>
  </si>
  <si>
    <t>First line chemotherapy in advanced or metastatic nsclc</t>
  </si>
  <si>
    <t>The lung cancer global incidence has regularly increased during the last decades. Non Small Cell Lung Cancer (NSCLC) accounts for approximately 80% of all lung tumors. Different schedules including cisplatin plus gemcitabine or vinorelbine or paclitaxel or docetaxel or irinotecan showed advantages in terms of response rate, toxicity and quality of life, but little improvement in terms of survival. Some advantage was documented in favour of the combination including cisplatin plus a new drug versus monochemotherapy with new drugs. The large phase III studies performed with doublets containing new drugs and platinum are not free of criticism but in summary the research involving more than 3000 patients failed to indicate a standard regimen. With the aim of strengthen the phase III studies results, a meta-analysis tested the survival outcomes of published randomized trials, analysing the effects of the combination of gemcitabine and platinum compounds versus any platinum-based regimens. Gemcitabine-platinum combinations appear to offer a statistically significant superior efficacy in terms of overall survival and progression free survival as compared to other platinum-based regimens. Considering the palliative role of chemotherapy in advanced NSCLC and in order to reduce toxicity, not cisplatin-containing regimens were investigated. The results support the suggestion from the last ASCO guidelines: first-line chemotherapy of advanced NSCLC should be a two-drug combination regimen and not platin-based chemotherapy may be used as alternative to platinum-based regimens. The new frontier is represented by pharmacogenomic. The potential benefits of the pharmacogenomic approach lay in the possibility of predicting the patient chemotherapy response developing customized chemotherapeutic combinations and limiting severe side effects. © 2006 Oxford University Press.</t>
  </si>
  <si>
    <t>http://dx.doi.org/10.1093/annonc/mdj953</t>
  </si>
  <si>
    <t>Rivera</t>
  </si>
  <si>
    <t>Multimodality therapy in the treatment of lung cancer</t>
  </si>
  <si>
    <t>Lung cancer is the leading cause of cancer death in the world, causing more than one million deaths each year. The incidence and mortality rates are highest in the United States and Europe and continue to increase in developing nations. Non-small cell lung cancer (NSCLC) accounts for 80 to 85% of all new cases of lung cancer. The majority of patients with NSCLC present with advanced disease at the time of diagnosis. Although the prognosis of advanced NSCLC is very poor, current chemotherapy combinations have been shown to improve 1-year survival and quality of life for these patients. Approximately one third of patients with NSCLC are diagnosed with locally advanced disease. Although cure rates are modest and variable in locally advanced NSCLC, multimodality therapy (chemotherapy in combination with surgery or radiotherapy) has resulted in statistically significant improvement in 5-year survival when compared with surgery or radiotherapy alone. Patients with early-stage NSCLC have the best long-term survival rates following surgical resection; however, systemic recurrences remain a problem in the majority of these patients. The rationale for treating patients with early-stage NSCLC with combined-modality therapy (chemotherapy and surgery) is compelling, and several randomized trials are currently in progress. Although progress has been slow, when we consider the recent advances in smoking prevention, smoking cessation, staging classification, imaging and diagnostic techniques, screening and therapeutic modalities, and multidisciplinary care, as well as in the understanding of the molecular pathogenesis of lung cancer, the future, in my opinion, is very promising.</t>
  </si>
  <si>
    <t>Rizvi</t>
  </si>
  <si>
    <t>Docetaxel (taxotere) and gemcitabine in combination therapy</t>
  </si>
  <si>
    <t>In patients with advanced cancers, gemcitabine and docetaxel (Taxotere; Rhone-Poulenc Rorer, Antony, France) can be administered together at 80% to 100% of their single-agent doses on days 1 and 8 of an every-3-week cycle without undue toxicity. In phase I/II studies, this combination has demonstrated activity against a range of tumors, including non-small cell lung cancer, and may represent an alternative to cisplatin-based chemotherapy. In advanced cancer, benefits in quality of life are likely to result. The fact that the combination of gemcitabine and docetaxel is generally well tolerated also suggests that the regimen should be assessed in the adjuvant and neoadjuvant settings.</t>
  </si>
  <si>
    <t>Roach et al</t>
  </si>
  <si>
    <t>Treatment of peripheral non-small cell lung carcinoma with stereotactic body radiation therapy</t>
  </si>
  <si>
    <t>Stereotactic body radiation therapy (SBRT) is an effective and well-tolerated noninvasive treatment for medically inoperable patients with peripheral non-small cell lung carcinoma. The term "peripheral" refers to lesions that lie 2 cm or more from the mediastinum and proximal bronchial tree and was instituted based on results from a specific dose and fractionation schedule. Improvements in immobilization, respiratory motion management, and image guidance have allowed for SBRT's highly conformal and accurate delivery of large radiation doses per fraction. Results from prospective and retrospective studies suggest that lung SBRT has superior outcomes when compared with conventionally fractionated treatments and is comparable with surgical resection. Investigations into the optimal SBRT dosing regimen for peripheral lesions are ongoing, with recent trials suggesting comparable efficacy between single and multiple fraction schedules. Chest wall toxicity after peripheral treatment is common, but it usually resolves with conservative management. Pneumonitis is less often observed after treatment of peripheral lesions, and changes in pulmonary function tests are minimal. Studies in the frail and elderly suggest that neither baseline pulmonary function tests nor age should preclude treatment. Recent technical developments have reduced delivery time and resulted in more conformal treatments. This review is on behalf of the IASLC Advanced Radiation Technology Committee. Copyright © 2015 by the International Association for the Study of Lung Cancer.</t>
  </si>
  <si>
    <t>http://dx.doi.org/10.1097/JTO.0000000000000610</t>
  </si>
  <si>
    <t>Rodrigues et al</t>
  </si>
  <si>
    <t>Prediction of radiation pneumonitis by dose - volume histogram parameters in lung cancer--a systematic review</t>
  </si>
  <si>
    <t>BACKGROUND AND PURPOSE: To perform a systematic review of the predictive ability of various dose-volume histogram (DVH) parameters (V(dose), mean lung dose (MLD), and normal tissue complication probability (NTCP)) in the incidence of radiation pneumonitis (RP) caused by external-beam radiation therapy.; METHODS AND MATERIALS: Studies assessing the relationship between CT-based DVH reduction parameters and RP rate in radically treated lung cancer were eligible for the review. Synonyms for RP, lung cancer, DVH and its associated parameters (NTCP, V(20), V(30), MLD) were combined in a search strategy involving electronic databases, secondary reference searching, and consultation with experts. Individual or group data were abstracted from the various reports to calculate operating characteristics and odds ratios for the different DVH metrics.; RESULTS: A total of 12 published studies and two abstracts were identified. Eleven studies assessed V(dose), seven assessed MLD, and eight assessed NTCP. Nine studies exclusively analyzed the association between various DVH metrics and RP risk. Five studies also analyzed other patient, tumor, and treatment variables in conjunction with standard DVH metrics. A direct comparison between studies and the generation of summary statistics (i.e. meta-analysis) could not be achieved due to significant predictive and outcome variable heterogeneity. Most studies did show an association between DVH parameters and RP risk. However, overall accuracy, sensitivity, specificity, and positive predictive value were generally poor to fair for all three classes of DVH metrics.; CONCLUSIONS: An association between DVH parameters and RP risk has been demonstrated in the literature. However, the ideal DVH metric with excellent operating characteristics, either alone or in a model with other predictive variables, for RP risk prediction has not yet been identified. Several recommendations for reporting and conduct of future research into the association between DVH metrics and RP risk are provided. [References: 39]</t>
  </si>
  <si>
    <t>Radiotherapy &amp; Oncology</t>
  </si>
  <si>
    <t>Comparative Study; Review</t>
  </si>
  <si>
    <t>Rosen et al</t>
  </si>
  <si>
    <t>Risk of rash in cancer patients treated with vandetanib: Systematic review and meta-analysis</t>
  </si>
  <si>
    <t>BACKGROUND: Vandetanib is an oral inhibitor of vascular endothelial growth factor receptor, epidermal growth factor receptor, and rearranged during transfection tyrosine kinases. It is approved for the treatment of unresectable or metastatic medullary thyroid cancer. Its use may be hindered due to adverse events, including rash. The reported incidence and risk of rash to vandetanib varies widely and has not been more closely investigated. Therefore, we conducted a systematic review and meta-analysis of the literature to determine the incidence and risk of developing a rash.; DATA SOURCES: Databases from PubMed from 1996 through July 2011 and abstracts presented at the American Society of Clinical Oncology annual meetings from 2004 through July 2011 were searched for relevant studies.; STUDY SELECTION: Eligible studies were prospective trials that described side effects of all-grade or high-grade rash for patients who received vandetanib 300 mg as a single agent. The incidence of all-grade and high-grade rash and relative risk were calculated using random-effects or fixed-effects models.; RESULTS: Of 63 studies initially identified, nine met the selection criteria and were included for the study. A total of 2961 patients were included for analysis. The summary incidences of all-grade and high-grade rash were 46.1% [95% confidence interval (CI), 40.6-51.8%] and 3.5% (95% CI, 2.5-4.7%), respectively. From randomized controlled trials, patients who received vandetanib 300 mg had a significantly increased risk of developing all-grade rash in comparison with controls, with a relative risk of 2.43 (95% CI, 1.37-4.29; P = 0.002).; CONCLUSION: There is a significant risk of developing rash in cancer patients receiving vandetanib. Awareness and treatment of this adverse event is critical to ensure adherence and maximize dosing, guaranteeing the best possible clinical benefit.</t>
  </si>
  <si>
    <t>Journal of Clinical Endocrinology &amp; Metabolism</t>
  </si>
  <si>
    <t>https://dx.doi.org/10.1210/jc.2011-2677</t>
  </si>
  <si>
    <t>Rossi et al</t>
  </si>
  <si>
    <t>Six versus fewer planned cycles of first-line platinum-based chemotherapy for non-small-cell lung cancer: A systematic review and meta-analysis of individual patient data</t>
  </si>
  <si>
    <t>Background: Platinum-based chemotherapy is the standard first-line treatment for patients with advanced non-small-cell lung cancer. However, the optimum number of treatment cycles remains controversial. Therefore, we did a systematic review and meta-analysis of individual patient data to compare the efficacy of six versus fewer planned cycles of platinum-based chemotherapy. Methods: All randomised trials comparing six versus fewer planned cycles of first-line platinum-based chemotherapy for patients with advanced non-small-cell lung cancer were eligible for inclusion in this systematic review and meta-analysis. The primary endpoint was overall survival. Secondary endpoints were progression-free survival, proportion of patients with an objective response, and toxicity. Statistical analyses were by intention-to-treat, stratified by trial. Overall survival and progression-free survival were compared by log-rank test. The proportion of patients with an objective response was compared with a Mantel-Haenszel test. Prespecified analyses explored effect variations by trial and patient characteristics. Findings: Five eligible trials were identified; individual patient data could be collected from four of these trials, which included 1139 patients-568 of whom were assigned to six cycles, and 571 to three cycles (two trials) or four cycles (two trials). Patients received cisplatin (two trials) or carboplatin (two trials). No evidence indicated a benefit of six cycles of chemotherapy on overall survival (median 9.54 months [95% CI 8.98-10.69] in patients assigned to six cycles vs 8.68 months [8.03-9.54] in those assigned to fewer cycles; hazard ratio [HR] 0.94 [95% CI 0.83-1.07], p=0.33) with slight heterogeneity between trials (p=0.076; I&lt;sup&gt;2&lt;/sup&gt;=56%). We recorded no evidence of a treatment interaction with histology, sex, performance status, or age. Median progression-free survival was 6.09 months (95% CI 5.82-6.87) in patients assigned to six cycles and 5.33 months (4.90-5.62) in those assigned to fewer cycles (HR 0.79, 95% CI 0.68-0.90; p=0.0007), and 173 (41.3%) of 419 patients assigned to six cycles and 152 (36.5%) of 416 patients assigned to three or four cycles had an objective response (p=0.16), without heterogeneity between the four trials. Anaemia at grade 3 or higher was slightly more frequent with a longer duration of treatment: 12 (2.9%) of 416 patients assigned to three-to-four cycles and 32 (7.8%) of 411 patients assigned to six cycles had severe anaemia. Interpretation: Six cycles of first-line platinum-based chemotherapy did not improve overall survival compared with three or four courses in patients with advanced non-small-cell lung cancer. Our findings suggest that fewer than six planned cycles of chemotherapy is a valid treatment option for these patients. Funding: None. Copyright © 2014 Elsevier Ltd.</t>
  </si>
  <si>
    <t>http://dx.doi.org/10.1016/S1470-2045%2814%2970402-4</t>
  </si>
  <si>
    <t>Rowell and Gleeson</t>
  </si>
  <si>
    <t>Steroids, radiotherapy, chemotherapy and stents for superior vena caval obstruction in carcinoma of the bronchus: A systematic review</t>
  </si>
  <si>
    <t>Objective: To conduct a systematic review to determine the relative effectiveness of treatments currently employed in the management of superior vena caval obstruction (SVCO). Search strategy: Electronic searching of the Cochrane Clinical Trials Register, Medline and Embase with identification of further studies from references cited in trials identified by electronic searching. Selection criteria: Both randomized and non-randomized controlled trials in which patients with carcinoma of the bronchus and SVCO had been treated with any combination of steroids, chemotherapy, radiotherapy or insertion of an expandable metal stent. Data collection and analysis: There were three randomized and 98 non-randomized studies of which two and 44 respectively met the inclusion criteria. Main results: Superior vena caval obstruction was present at diagnosis in 10.0% of patients with small cell lung cancer (SCLC) and 1.7% of patients with non-small cell lung cancer (NSCLC). In one small randomized trial in SCLC, the rate of SVCO relapse was not significantly reduced by giving radiotherapy on completion of chemotherapy. In another, in NSCLC, the addition of induction chemotherapy to a course of synchronous chemo-radiotherapy did not provide greater relief of SVCO. In SCLC chemotherapy and/or radiotherapy relieved SVCO in 77%; 17% of those treated had a recurrence of SVCO. In NSCLC, 60% had relief of SVCO following chemotherapy and/or radiotherapy; 19% of those treated had a recurrence of SVCO. Insertion of an SVC stent relieved SVCO in 95%; 11% of those treated had further SVCO but recanalization was possible in the majority resulting in a long-term patency rate of 92%. Morbidity following stent insertion was greater if thrombolytics were administered. Reviewers' conclusions: Chemotherapy and radiotherapy are effective in relieving SVCO in a proportion of patients whilst stent insertion may provide relief in a higher proportion and more rapidly. The effectiveness of steroids and the optimal timing of stent insertion (whether at diagnosis or following failure of other modalities) remain uncertain. © 2002 The Royal College of Radiologists. Published by Elsevier Science Ltd. All rights reserved.</t>
  </si>
  <si>
    <t>Clinical Oncology</t>
  </si>
  <si>
    <t>http://dx.doi.org/10.1053/clon.2002.0095</t>
  </si>
  <si>
    <t>Rubins</t>
  </si>
  <si>
    <t>The latest advances in staging and treating non-small-cell lung cancer</t>
  </si>
  <si>
    <t>The correct staging of non-small-cell lung cancer (NSCLC) is essential for determining appropriate treatment. CT of the chest is the initial approach used to stage the tumor, nodal status, and typical sites of metastases (lung, liver, and adrenals). When invasion of the chest wall, diaphragm or vertebral bodies is suspected, MRI appears to be superior to CT scanning. In addition to its usefulness in evaluating pulmonary nodules, positron emission tomography using 2-[&lt;sup&gt;18&lt;/sup&gt;F]fluoro-2-deoxy-D-glucose has a high sensitivity for detecting malignancy in mediastinal nodes; transesophageal mediastinal lymph node sampling using endoscopic ultrasonographic guidance is an important adjunct. The risk-benefit ratio of adjuvant and neoadjuvant chemotherapy in patients with resectable localized NSCLC may improve with the use of newer chemotherapeutic agents, such as paclitaxel, docetaxel, vinorelbine, and gemcitabine. Advances in external beam and endobronchial radiation therapy may mean greater efficacy and decreased toxicity when they are used as adjunctive or palliative therapy.</t>
  </si>
  <si>
    <t>Journal of Respiratory Diseases</t>
  </si>
  <si>
    <t>Rutkowski et al</t>
  </si>
  <si>
    <t>Cost-utility of docetaxel compared with best supportive care and pemetrexed in second line treatment of nonsmall cell lung cancer in poland</t>
  </si>
  <si>
    <t>OBJECTIVES: To evaluate cost-utility of docetaxel (75 mg/m2 every 3 weeks) compared with best supportive care (BSC) or pemetrexed (500 mg/m2 every 3 weeks) as second-line therapy in advanced non-small cell lung cancer in the Polish setting. METHODS: A cost-utility approach was adopted, evaluating total direct costs incurred by the Polish National Health Fund (NHF), life years gained (LYG) and quality-adjusted life years (QALY). A micro-simulation Markov model was used to estimate utilities and costs of treatment. The first course of chemotherapy was assumed as the starting-time point of the model. Simulation was terminated at the time of the patient's death or after two years following start of the treatment. It was assumed that patients would undergo 4 cycles of chemotherapy or less if progression occurred during treatment. In case of progression of disease chemotherapy would be terminated and patients would receive palliative care until death. Transition probabilities between health states were calculated based on a systematic review of RCTs. Health states utilities were taken from published literature. Costs were taken from NHF catalogue. Probabilistic sensitivity analysis was performed in order to estimate the probability that docetaxel was cost effective in Polish settings where threshold is about 91,000 polish zloty (PLN). RESULTS: Incremental costs for docetaxel compared with BSC was PLN57,498 per LYG and PLN105,956 per QALY. In 2-years time horizon docetaxel was PLN13,582 less costly than pemetrexed (CI95%: 8,224; 17,704). The probability of docetaxel cost effectiveness over BSC was 99.71% for LYG and 10.11% for QALY. The probability of docetaxel cost effectiveness over pemetrexed was 99.78% for LYG and 100% for QALY. CONCLUSIONS: Docetaxel seems to be cost effective in comparison with BSC and pemetrexed in the Polish setting.</t>
  </si>
  <si>
    <t>Saad et al</t>
  </si>
  <si>
    <t>Assessment of quality of life in advanced non-small-cell lung cancer: An overview of recent randomized trials</t>
  </si>
  <si>
    <t>BACKGROUND: Health-related quality of life (HRQOL) parameters are often used as secondary endpoints in advanced non-small-cell lung cancer (NSCLC). We assessed the frequency and correlates of both usage and gain in HRQOL endpoints in NSCLC phase III trials.; METHODS: We searched PubMed for phase III trials on systemic anticancer therapies for NSCLC published between 1/98 and 12/09 in 13 leading journals.; RESULTS: The search yielded 122 trials that enrolled a total of 56,031 patients in 273 trial arms. HRQOL was reportedly used as an endpoint in 72 trials (59%). HRQOL parameters were used as primary or co-primary endpoints in nine trials, whereas overall survival (OS) was the primary endpoint or one of the co-primary endpoints in 90 trials. There was no temporal trend for usage of HRQOL parameters as endpoints. Formal statistical comparisons involving HRQOL were reported in 68/72 cases, and a significant difference was found in 37/68 trials (54.4%), 24 of which favored the experimental arm. In many cases, such differences were restricted to specific symptoms or even favored more than one regimen according to symptoms analyzed. We found no significant association between gain in HRQOL and gain in OS or any other trial feature.; CONCLUSIONS: HRQOL has been assessed formally in nearly 60% of contemporary phase III trials in advanced NSCLC, and a significant gain in HRQOL has been found in almost one-half of cases. It is questionable, however, whether HRQOL results may help select between treatments with no differential impact on OS.</t>
  </si>
  <si>
    <t>https://dx.doi.org/10.1016/j.ctrv.2012.02.012</t>
  </si>
  <si>
    <t>Saad and Buyse</t>
  </si>
  <si>
    <t>Non-inferiority trials in breast and non-small cell lung cancer: Choice of non-inferiority margins and other statistical aspects</t>
  </si>
  <si>
    <t>Background. Determining the non-inferiority margin is an essential step in the design and interpretation of non-inferiority trials, and this margin should be preferably justified on clinical and statistical grounds. Methods. After a PubMed search for phase III trials in advanced breast cancer (BC) or non-small cell lung cancer (NSCLC) published between January 1998 and December 2009 in 11 leading journals, non-inferiority trials were selected by manual search of the full papers. Results. Twenty-four of 195 trials had a primary non-inferiority hypothesis. When the two six-year study periods were compared, there were time trends within BC and NSCLC, with most non-inferiority trials in BC reported in the first six-year period, and vice-versa for NSCLC. The median sample size was larger for non-inferiority than superiority trials (p &lt;0.01). The choice of a non-inferiority margin was reportedly justified in only five cases. Non-inferiority trials were more likely than superiority trials to yield positive results (p &lt;0.001), as were trials in breast cancer (p 0.02). Conclusions. Non-inferiority margins for cancer trials appear to be chosen mostly on historical grounds. Since nearly three-quarters of non-inferiority trials achieve their primary objective, the extent to which the choice of margins has influence on trial results remains to be determined. © 2012 Informa Healthcare.</t>
  </si>
  <si>
    <t>http://dx.doi.org/10.3109/0284186X.2012.702924</t>
  </si>
  <si>
    <t>Saha and Rudd</t>
  </si>
  <si>
    <t>Gemcitabine and carboplatin: Is this the bes combination for non-small cell lung cancer?</t>
  </si>
  <si>
    <t>Approximately 30-40% of non-small cell lung cancer patients will present with metastatic disease, and its associated poor prognosis. Chemotherapy has an established palliative role within late-stage disease, but is also being used increasingly in the neoadjuvant and adjuvant settings. Platinum-based chemotherapy has been shown to produce definite improvements in efficacy and quality of life in non-small cell lung cancer patients, and is now the standard of care. Carboplatin has similar biochemical properties to those of cisplatin. However, carboplatin has much less renal, otologic, neurologic and upper gastrointestinal toxicities than cisplatin, and treatment can be conveniently delivered in an out-patient setting. Furthermore, platinum combinations with third-generation cytotoxics have shown additional gains in survival rates. Gemcitabine and carboplatin is a well-tolerated regime. Recent meta- and cost analyses have discovered that gemcitabine-based regimes may have an advantage over other third-generation agent platinum combinations. This article reviews the evidence demonstrating that gemcitabine-carboplatin is effective, convenient and cost effective. © 2006 Future Drugs Ltd.</t>
  </si>
  <si>
    <t>Expert Review of Anticancer Therapy</t>
  </si>
  <si>
    <t>http://dx.doi.org/10.1586/14737140.6.2.165</t>
  </si>
  <si>
    <t>Sanchez de Cos Escuin</t>
  </si>
  <si>
    <t>New immunotherapy and lung cancer</t>
  </si>
  <si>
    <t>Recent research on the relationship between the immune system and cancer has revealed the molecular mechanisms by which cancer cells co-opt certain T cell receptors which block the cytotoxic response to defend themselves from the antitumor immune attack. These findings have helped identify specific targets (T cell receptors or their corresponding ligands) for the design of monoclonal antibodies that can unlock the immune response. These drugs, known as immune checkpoint inhibitors, have shown efficacy in metastatic melanoma and kidney cancer, and have been successfully tested in non-small cell lung cancer in recent trials. Immune checkpoint inhibitors were included in clinical practice as a second-line option after an initial chemotherapy (CT) regimen, and in the last year positive results have been reported from randomized trials in which they were compared in first line with standard CT. Responses have been surprising and durable, but less than 20%-25% in unselected patients, so it is essential that factors predicting efficacy be identified. One such biomarker is PD-L1, but the different methods used to detect it have produced mixed results. This non-systematic review discusses the results of the latest trials, the possibilities of incorporating these drugs in first-line regimens, the criteria for patient selection, adverse effects, and the prospects of combinations with conventional treatment modalities, such as CT, radiation therapy, and antiangiogenic agents. Copyright © 2017 SEPAR</t>
  </si>
  <si>
    <t>Archivos de Bronconeumologia</t>
  </si>
  <si>
    <t>http://dx.doi.org/10.1016/j.arbr.2017.10.014</t>
  </si>
  <si>
    <t>Santos et al</t>
  </si>
  <si>
    <t>Erlotinib as second line treatment for advanced non-small cell lung cancer (nsclc): Economic modeling (em) results</t>
  </si>
  <si>
    <t>OBJECTIVES: To determine the cost-effectiveness of erlotinib compared with docetaxel every 3 weeks (D3W) or weekly (DW) or pemetrexed in second line treatment for patients with advanced or metastatic NSCLC, from the Brazilian Private Healthcare System perspective. METHODS: The analysis is based on a three stage Markov model to estimate costs and consequences of treatments over 2 years. Epidemiological and efficacy data were derived from a systematic literature search. Indirect network meta-analysis assessed the relative efficacy of the compared treatments. The survival curves were modeled by fitting a Weibull distribution. Only direct medical costs were considered: Drug costs, daily hospital admission rates, procedures and laboratory test unit cost were obtain from Brazilian official databases of private healthcare system fees. Costs and benefits were discounted at 5% yearly and reported in 2010 Brazilian currency (BRL). Outcomes were expressed as progression-free survival (PFS; months), overall survival (OS; months) and quality adjusted life years (QALY). Probabilistic sensitivity analysis (PSA) was conducted to assess model robustness. RESULTS: Through the systematic literature review we identified a network meta-analysis performed by Hawkins et al comparing BR21, JMEI, TAX 317, ISEL, INTEREST and SIGN trials that formed the body of clinical data for the analysis. The analysis showed higher clinical benefits and lower average costs for erlotinib (9.73 OS; 4.24 PFS; 0.25 QALY; R$40,471) than D3W (8.49 OS; 3.21 PFS; 0.21 QALY; R$47,180) or DW (8.49 OS; 3.21 PFS; 0.21 QALY; R$56,549) or pemetrexed (8.49 OS; 3.31 PFS; 0.21 QALY; R$60,151), showing the dominance of erlotinib related to compared treatments. PSA demonstrated that in 86%, 98% and 97% of the simulations erlotinib was dominant compared to D3W,DWand pemetrexed. CONCLUSIONS: This analysis portends that Erlotinib could be considered as a dominant treatment strategy in 2nd line mNSCLC compared to docetaxel or pemetrexed under the Brazilian Private Healthcare System perspective.</t>
  </si>
  <si>
    <t>http://dx.doi.org/10.1016/j.jval.2011.08.1168</t>
  </si>
  <si>
    <t>Chemotherapy for advanced non-small cell lung cancer in the elderly population</t>
  </si>
  <si>
    <t>BACKGROUND:: Approximately 50% of patients with newly diagnosed non-small cell lung cancer (NSCLC) are over 70 years of age at diagnosis. Despite this fact, these patients are underrepresented in randomized controlled trials (RCTs). As a consequence, the most appropriate regimens for these patients are controversial, and the role of single-agent or combination therapy is unclear. In this setting, a critical systematic review of RCTs in this group of patients is warranted.; OBJECTIVES:: To assess the effectiveness and safety of different cytotoxic chemotherapy regimens for previously untreated elderly patients with advanced (stage IIIB and IV) NSCLC. To also assess the impact of cytotoxic chemotherapy on quality of life.; METHODS:: Search methods: We searched the following electronic databases: Cochrane Central Register of Controlled Trials (CENTRAL; 2014, Issue 10), MEDLINE (1966 to 31 October 2014), EMBASE (1974 to 31 October 2014), and Latin American Caribbean Health Sciences Literature (LILACS) (1982 to 31 October 2014). In addition, we handsearched the proceedings of major conferences, reference lists from relevant resources, and the ClinicalTrial.gov database.Selection criteria: We included only RCTs that compared non-platinum single-agent therapy versus non-platinum combination therapy, or non-platinum therapy versus platinum combination therapy in patients over 70 years of age with advanced NSCLC. We allowed inclusion of RCTs specifically designed for the elderly population and those designed for elderly subgroup analyses.Data collection and analysis: Two review authors independently assessed search results, and a third review author resolved disagreements. We analyzed the following endpoints: overall survival (OS), one-year survival rate (1yOS), progression-free survival (PFS), objective response rate (ORR), major adverse events, and quality of life (QoL).; MAIN RESULTS:: We included 51 trials in the review: non-platinum single-agent therapy versus non-platinum combination therapy (seven trials) and non-platinum combination therapy versus platinum combination therapy (44 trials).Non-platinum single-agent versus non-platinum combination therapyLow-quality evidence suggests that these treatments have similar effects on overall survival (hazard ratio (HR) 0.92, 95% confidence interval (CI) 0.72 to 1.17; participants = 1062; five RCTs), 1yOS (risk ratio (RR) 0.88, 95% CI 0.73 to 1.07; participants = 992; four RCTs), and PFS (HR 0.94, 95% CI 0.83 to 1.07; participants = 942; four RCTs). Non-platinum combination therapy may better improve ORR compared with non-platinum single-agent therapy (RR 1.79, 95% CI 1.41 to 2.26; participants = 1014; five RCTs; low-quality evidence).Differences in effects on major adverse events between treatment groups were as follows: anemia: RR 1.10, 95% 0.53 to 2.31; participants = 983; four RCTs; very low-quality evidence; neutropenia: RR 1.26, 95% CI 0.96 to 1.65; participants = 983; four RCTs; low-quality evidence; and thrombocytopenia: RR 1.45, 95% CI 0.73 to 2.89; participants = 914; three RCTs; very low-quality evidence. Only two RCTs assessed quality of life; however, we were unable to perform a meta-analysis because of the paucity of available data.Non-platinum therapy versus platinum combination therapyPlatinum combination therapy probably improves OS (HR 0.76, 95% CI 0.69 to 0.85; participants = 1705; 13 RCTs; moderate-quality evidence), 1yOS (RR 0.89, 95% CI 0.82 to 0.96; participants = 813; 13 RCTs; moderate-quality evidence), and ORR (RR 1.57, 95% CI 1.32 to 1.85; participants = 1432; 11 RCTs; moderate-quality evidence) compared with non-platinum therapies. Platinum combination therapy may also improve PFS, although our confidence in this finding is limited because the quality of evidence was low (HR 0.76, 95% CI 0.61 to 0.93; participants = 1273; nine RCTs).Effects on major adverse events between treatment groups were as follows: anemia: RR 2.53, 95% CI 1.70 to 3.76; participants = 1437; 11 RCTs; low-quality evidence; thrombocytopenia: RR 3.59, 95% CI 2.22 to 5.82; participants = 1260; nine RCTs; low-quality evidence; fatigue: RR 1.56, 95% CI 1.02 to 2.38; participants = 1150; seven RCTs; emesis: RR 3.64, 95% CI 1.82 to 7.29; participants = 1193; eight RCTs; and peripheral neuropathy: RR 7.02, 95% CI 2.42 to 20.41; participants = 776; five RCTs; low-quality evidence. Only five RCTs assessed QoL; however, we were unable to perform a meta-analysis because of the paucity of available data.; AUTHORS' CONCLUSIONS:: In people over the age of 70 with advanced NSCLC who do not have significant co-morbidities, increased survival with platinum combination therapy needs to be balanced against higher risk of major adverse events when compared with non-platinum therapy. For people who are not suitable candidates for platinum treatment, we have found low-quality evidence suggesting that non-platinum combination and single-agent therapy regimens have similar effects on survival. We are uncertain as to the comparability of their adverse event profiles. Additional evidence on quality of life gathered from additional studies is needed to help inform decision making.</t>
  </si>
  <si>
    <t>Sao Paulo Medical Journal = Revista Paulista de Medicina</t>
  </si>
  <si>
    <t>https://dx.doi.org/10.1590/1516-3180.20161345T1</t>
  </si>
  <si>
    <t>BACKGROUND: Approximately 50% of patients with newly diagnosed non-small cell lung cancer (NSCLC) are over 70 years of age at diagnosis. Despite this fact, these patients are underrepresented in randomized controlled trials (RCTs). As a consequence, the most appropriate regimens for these patients are controversial, and the role of single-agent or combination therapy is unclear. In this setting, a critical systematic review of RCTs in this group of patients is warranted. OBJECTIVES: To assess the effectiveness and safety of different cytotoxic chemotherapy regimens for previously untreated elderly patients with advanced (stage IIIB and IV) NSCLC. To also assess the impact of cytotoxic chemotherapy on quality of life. SEARCH METHODS: We searched the following electronic databases: Cochrane Central Register of Controlled Trials (CENTRAL; 2014, Issue 10), MEDLINE (1966 to 31 October 2014), EMBASE (1974 to 31 October 2014), and Latin American Caribbean Health Sciences Literature (LILACS) (1982 to 31 October 2014). In addition, we handsearched the proceedings of major conferences, reference lists from relevant resources, and the ClinicalTrial.gov database. SELECTION CRITERIA: We included only RCTs that compared non-platinum single-agent therapy versus non-platinum combination therapy, or non-platinum therapy versus platinum combination therapy in patients over 70 years of age with advanced NSCLC. We allowed inclusion of RCTs specifically designed for the elderly population and those designed for elderly subgroup analyses. DATA COLLECTION AND ANALYSIS: Two review authors independently assessed search results, and a third review author resolved disagreements. We analyzed the following endpoints: overall survival (OS), one-year survival rate (1yOS), progression-free survival (PFS), objective response rate (ORR), major adverse events, and quality of life (QoL). MAIN RESULTS: We included 51 trials in the review: non-platinum single-agent therapy versus non-platinum combination therapy (seven trials) and non-platinum combination therapy versus platinum combination therapy (44 trials). Non-platinum single-agent versus non-platinum combination therapy Low-quality evidence suggests that these treatments have similar effects on overall survival (hazard ratio (HR) 0.92, 95% confidence interval (CI) 0.72 to 1.17; participants = 1062; five RCTs), 1yOS (risk ratio (RR) 0.88, 95% CI 0.73 to 1.07; participants = 992; four RCTs), and PFS (HR 0.94, 95% CI 0.83 to 1.07; participants = 942; four RCTs). Non-platinum combination therapy may better improve ORR compared with non-platinum single-agent therapy (RR 1.79, 95% CI 1.41 to 2.26; participants = 1014; five RCTs; low-quality evidence).Differences in effects on major adverse events between treatment groups were as follows: anemia: RR 1.10, 95% 0.53 to 2.31; participants = 983; four RCTs; very low-quality evidence; neutropenia: RR 1.26, 95% CI 0.96 to 1.65; participants = 983; four RCTs; low-quality evidence; and thrombocytopenia: RR 1.45, 95% CI 0.73 to 2.89; participants = 914; three RCTs; very low-quality evidence. Only two RCTs assessed quality of life; however, we were unable to perform a meta-analysis because of the paucity of available data. Non-platinum therapy versus platinum combination therapy Platinum combination therapy probably improves OS (HR 0.76, 95% CI 0.69 to 0.85; participants = 1705; 13 RCTs; moderate-quality evidence), 1yOS (RR 0.89, 95% CI 0.82 to 0.96; participants = 813; 13 RCTs; moderate-quality evidence), and ORR (RR 1.57, 95% CI 1.32 to 1.85; participants = 1432; 11 RCTs; moderate-quality evidence) compared with non-platinum therapies. Platinum combination therapy may also improve PFS, although our confidence in this finding is limited because the quality of evidence was low (HR 0.76, 95% CI 0.61 to 0.93; participants = 1273; nine RCTs).Effects on major adverse events between treatment groups were as follows: anemia: RR 2.53, 95% CI 1.70 to 3.76; participants = 1437; 11 RCTs; low-quality evidence; thrombocytopenia: RR 3.59, 95% CI 2.22 to 5.82; participants = 1260; nine RCTs; low-quality evidence; fatigue: RR 1.56, 95% CI 1.02 to 2.38; participants = 1150; seven RCTs; emesis: RR 3.64, 95% CI 1.82 to 7.29; participants = 1193; eight RCTs; and peripheral neuropathy: RR 7.02, 95% CI 2.42 to 20.41; participants = 776; five RCTs; low-quality evidence. Only five RCTs assessed QoL; however, we were unable to perform a meta-analysis because of the paucity of available data. AUTHORS' CONCLUSIONS: In people over the age of 70 with advanced NSCLC who do not have significant co-morbidities, increased survival with platinum combination therapy needs to be balanced against higher risk of major adverse events when compared with non-platinum therapy. For people who are not suitable candidates for platinum treatment, we have found low-quality evidence suggesting that non-platinum combination and single-agent therapy regimens have similar effects on survival. We are uncertain as to the comparability of their adverse event profiles. Additional evidence on quality of life gathered from additional studies is needed to help inform decision making.</t>
  </si>
  <si>
    <t>http://dx.doi.org/10.1002/14651858.CD010463.pub2</t>
  </si>
  <si>
    <t>BACKGROUND: Approximately 50% of patients with newly diagnosed non-small cell lung cancer (NSCLC) are over 70 years of age at diagnosis. Despite this fact, these patients are underrepresented in randomized controlled trials (RCTs). As a consequence, the most appropriate regimens for these patients are controversial, and the role of single-agent or combination therapy is unclear. In this setting, a critical systematic review of RCTs in this group of patients is warranted.; OBJECTIVES: To assess the effectiveness and safety of different cytotoxic chemotherapy regimens for previously untreated elderly patients with advanced (stage IIIB and IV) NSCLC. To also assess the impact of cytotoxic chemotherapy on quality of life.; SEARCH METHODS: We searched the following electronic databases: Cochrane Central Register of Controlled Trials (CENTRAL; 2014, Issue 10), MEDLINE (1966 to 31 October 2014), EMBASE (1974 to 31 October 2014), and Latin American Caribbean Health Sciences Literature (LILACS) (1982 to 31 October 2014). In addition, we handsearched the proceedings of major conferences, reference lists from relevant resources, and the ClinicalTrial.gov database.; SELECTION CRITERIA: We included only RCTs that compared non-platinum single-agent therapy versus non-platinum combination therapy, or non-platinum therapy versus platinum combination therapy in patients over 70 years of age with advanced NSCLC. We allowed inclusion of RCTs specifically designed for the elderly population and those designed for elderly subgroup analyses.; DATA COLLECTION AND ANALYSIS: Two review authors independently assessed search results, and a third review author resolved disagreements. We analyzed the following endpoints: overall survival (OS), one-year survival rate (1yOS), progression-free survival (PFS), objective response rate (ORR), major adverse events, and quality of life (QoL).; MAIN RESULTS: We included 51 trials in the review: non-platinum single-agent therapy versus non-platinum combination therapy (seven trials) and non-platinum combination therapy versus platinum combination therapy (44 trials). Non-platinum single-agent versus non-platinum combination therapy Low-quality evidence suggests that these treatments have similar effects on overall survival (hazard ratio (HR) 0.92, 95% confidence interval (CI) 0.72 to 1.17; participants = 1062; five RCTs), 1yOS (risk ratio (RR) 0.88, 95% CI 0.73 to 1.07; participants = 992; four RCTs), and PFS (HR 0.94, 95% CI 0.83 to 1.07; participants = 942; four RCTs). Non-platinum combination therapy may better improve ORR compared with non-platinum single-agent therapy (RR 1.79, 95% CI 1.41 to 2.26; participants = 1014; five RCTs; low-quality evidence).Differences in effects on major adverse events between treatment groups were as follows: anemia: RR 1.10, 95% 0.53 to 2.31; participants = 983; four RCTs; very low-quality evidence; neutropenia: RR 1.26, 95% CI 0.96 to 1.65; participants = 983; four RCTs; low-quality evidence; and thrombocytopenia: RR 1.45, 95% CI 0.73 to 2.89; participants = 914; three RCTs; very low-quality evidence. Only two RCTs assessed quality of life; however, we were unable to perform a meta-analysis because of the paucity of available data. Non-platinum therapy versus platinum combination therapy Platinum combination therapy probably improves OS (HR 0.76, 95% CI 0.69 to 0.85; participants = 1705; 13 RCTs; moderate-quality evidence), 1yOS (RR 0.89, 95% CI 0.82 to 0.96; participants = 813; 13 RCTs; moderate-quality evidence), and ORR (RR 1.57, 95% CI 1.32 to 1.85; participants = 1432; 11 RCTs; moderate-quality evidence) compared with non-platinum therapies. Platinum combination therapy may also improve PFS, although our confidence in this finding is limited because the quality of evidence was low (HR 0.76, 95% CI 0.61 to 0.93; participants = 1273; nine RCTs).Effects on major adverse events between treatment groups were as follows: anemia: RR 2.53, 95% CI 1.70 to 3.76; participants = 1437; 11 RCTs; low-quality evidence; thrombocytopenia: RR 3.59, 95% CI 2.22 to 5.82; participants = 1260; nine RCTs; low-quality evidence; fatigue: RR 1.56, 95% CI 1.02 to 2.38; participants = 1150; seven RCTs; emesis: RR 3.64, 95% CI 1.82 to 7.29; participants = 1193; eight RCTs; and peripheral neuropathy: RR 7.02, 95% CI 2.42 to 20.41; participants = 776; five RCTs; low-quality evidence. Only five RCTs assessed QoL; however, we were unable to perform a meta-analysis because of the paucity of available data.; AUTHORS' CONCLUSIONS: In people over the age of 70 with advanced NSCLC who do not have significant co-morbidities, increased survival with platinum combination therapy needs to be balanced against higher risk of major adverse events when compared with non-platinum therapy. For people who are not suitable candidates for platinum treatment, we have found low-quality evidence suggesting that non-platinum combination and single-agent therapy regimens have similar effects on survival. We are uncertain as to the comparability of their adverse event profiles. Additional evidence on quality of life gathered from additional studies is needed to help inform decision making.</t>
  </si>
  <si>
    <t>https://dx.doi.org/10.1002/14651858.CD010463.pub2</t>
  </si>
  <si>
    <t>Background: Approximately 50% of patients with newly diagnosed non-small cell lung cancer (NSCLC) are over 70 years of age at diagnosis. Despite this fact, these patients are underrepresented in randomized controlled trials (RCTs). As a consequence, the most appropriate regimens for these patients are controversial, and the role of single-agent or combination therapy is unclear. In this setting, a critical systematic review of RCTs in this group of patients is warranted. Objectives: To assess the effectiveness and safety of different cytotoxic chemotherapy regimens for previously untreated elderly patients with advanced (stage IIIB and IV) NSCLC. To also assess the impact of cytotoxic chemotherapy on quality of life. Search methods: We searched the following electronic databases: Cochrane Central Register of Controlled Trials (CENTRAL; 2014, Issue 10), MEDLINE (1966 to 31 October 2014), EMBASE (1974 to 31 October 2014), and Latin American Caribbean Health Sciences Literature (LILACS) (1982 to 31 October 2014). In addition, we handsearched the proceedings of major conferences, reference lists from relevant resources, and the ClinicalTrial.gov database. Selection criteria: We included only RCTs that compared non-platinum single-agent therapy versus non-platinum combination therapy, or non-platinum therapy versus platinum combination therapy in patients over 70 years of age with advanced NSCLC. We allowed inclusion of RCTs specifically designed for the elderly population and those designed for elderly subgroup analyses. Data collection and analysis: Two review authors independently assessed search results, and a third review author resolved disagreements. We analyzed the following endpoints: overall survival (OS), one-year survival rate (1yOS), progression-free survival (PFS), objective response rate (ORR), major adverse events, and quality of life (QoL). Main results: We included 51 trials in the review: non-platinum single-agent therapy versus non-platinum combination therapy (seven trials) and non-platinum combination therapy versus platinum combination therapy (44 trials). Non-platinum single-agent versus non-platinum combination therapy Low-quality evidence suggests that these treatments have similar effects on overall survival (hazard ratio (HR) 0.92, 95% confidence interval (CI) 0.72 to 1.17; participants = 1062; five RCTs), 1yOS (risk ratio (RR) 0.88, 95% CI 0.73 to 1.07; participants = 992; four RCTs), and PFS (HR 0.94, 95% CI 0.83 to 1.07; participants = 942; four RCTs). Non-platinum combination therapy may better improve ORR compared with non-platinum single-agent therapy (RR 1.79, 95% CI 1.41 to 2.26; participants = 1014; five RCTs; low-quality evidence). Differences in effects on major adverse events between treatment groups were as follows: anemia: RR 1.10, 95% 0.53 to 2.31; participants = 983; four RCTs; very low-quality evidence; neutropenia: RR 1.26, 95% CI 0.96 to 1.65; participants = 983; four RCTs; low-quality evidence; and thrombocytopenia: RR 1.45, 95% CI 0.73 to 2.89; participants = 914; three RCTs; very low-quality evidence. Only two RCTs assessed quality of life; however, we were unable to perform a meta-analysis because of the paucity of available data. Non-platinum therapy versus platinum combination therapy Platinum combination therapy probably improves OS (HR 0.76, 95% CI 0.69 to 0.85; participants = 1705; 13 RCTs; moderate-quality evidence), 1yOS (RR 0.89, 95% CI 0.82 to 0.96; participants = 813; 13 RCTs; moderate-quality evidence), and ORR (RR 1.57, 95% CI 1.32 to 1.85; participants = 1432; 11 RCTs; moderate-quality evidence) compared with non-platinum therapies. Platinum combination therapy may also improve PFS, although our confidence in this finding is limited because the quality of evidence was low (HR 0.76, 95% CI 0.61 to 0.93; participants = 1273; nine RCTs). Effects on major adverse events between treatment groups were as follows: anemia: RR 2.53, 95% CI 1.70 to 3.76; participants = 1437; 11 RCTs; low-quality evidence; thrombocytopenia: RR 3.59, 95% CI 2.22 to 5.82; participants = 1260; nine RCTs; low-quality evidence; fatigue: RR 1.56, 95% CI 1.02 to 2.38; participants = 1150; seven RCTs; emesis: RR 3.64, 95% CI 1.82 to 7.29; participants = 1193; eight RCTs; and peripheral neuropathy: RR 7.02, 95% CI 2.42 to 20.41; participants = 776; five RCTs; low-quality evidence. Only five RCTs assessed QoL; however, we were unable to perform a meta-analysis because of the paucity of available data. Authors' conclusions: In people over the age of 70 with advanced NSCLC who do not have significant co-morbidities, increased survival with platinum combination therapy needs to be balanced against higher risk of major adverse events when compared with non-platinum therapy. For people who are not suitable candidates for platinum treatment, we have found low-quality evidence suggesting that non-platinum combination and single-agent therapy regimens have similar effects on survival. We are uncertain as to the comparability of their adverse event profiles. Additional evidence on quality of life gathered from additional studies is needed to help inform decision making. Copyright © 2015 The Cochrane Collaboration.</t>
  </si>
  <si>
    <t>BACKGROUND: Approximately 50% of patients with newly diagnosed non-small cell lung cancer (NSCLC) are over 70 years of age at diagnosis. Despite this fact, these patients are underrepresented in randomized controlled trials (RCTs). As a consequence, the most appropriate regimens for these patients are controversial, and the role of single-agent or combination therapy is unclear. In this setting, a critical systematic review of RCTs in this group of patients is warranted. OBJECTIVES: To assess the effectiveness and safety of different cytotoxic chemotherapy regimens for previously untreated elderly patients with advanced (stage IIIB and IV) NSCLC. To also assess the impact of cytotoxic chemotherapy on quality of life. METHODS: Search methods: We searched the following electronic databases: Cochrane Central Register of Controlled Trials (CENTRAL; 2014, Issue 10), MEDLINE (1966 to 31 October 2014), EMBASE (1974 to 31 October 2014), and Latin American Caribbean Health Sciences Literature (LILACS) (1982 to 31 October 2014). In addition, we handsearched the proceedings of major conferences, reference lists from relevant resources, and the ClinicalTrial. gov database. Selection criteria: We included only RCTs that compared non-platinum single-agent therapy versus non-platinum combination therapy, or non-platinum therapy versus platinum combination therapy in patients over 70 years of age with advanced NSCLC. We allowed inclusion of RCTs specifically designed for the elderly population and those designed for elderly subgroup analyses. Data collection and analysis: Two review authors independently assessed search results, and a third review author resolved disagreements. We analyzed the following endpoints: overall survival (OS), one-year survival rate (1yOS), progression-free survival (PFS), objective response rate (ORR), major adverse events, and quality of life (QoL). MAIN RESULTS: We included 51 trials in the review: non-platinum single-agent therapy versus non-platinum combination therapy (seven trials) and non-platinum combination therapy versus platinum combination therapy (44 trials). Copyright © 2016, Sao Paulo Medical Journal. All Rights Reserved.</t>
  </si>
  <si>
    <t>Sao Paulo Medical Journal</t>
  </si>
  <si>
    <t>http://dx.doi.org/10.1590/1516-3180.20161345T1</t>
  </si>
  <si>
    <t>Sanz-Granda et al</t>
  </si>
  <si>
    <t>Analysis of economic evaluations of pharmacological cancer treatments in spain between 1990 and 2010</t>
  </si>
  <si>
    <t>Economic evaluation of pharmacological cancer treatment is a critical clinical problem currently under consideration worldwide. We have analysed their main characteristics in Spain between 1990 and 2010 following a systematic review of the 29 complete economic analyses published. The pathology most frequently evaluated was non-small cell lung cancer (31 %). Cost-effectiveness analyses (69 %) were the most frequent analyses. A wide range of incremental cost-effectiveness values (295-160,667 /QALY) has been reported, and mostly are developed from the perspective of the National Health System (65.5 %). However, none of the studies estimated the indirect costs. The major conclusion is that the absence of regulations concerning the application of the efficiency criterion in decision-making on the subject of price and financing and, most importantly, the fact that these are not included in Spanish hospitals forms make it difficult to analyse the real impact of economic evaluations of cancer treatments on such decisions. © 2012 Federacion de Sociedades Espanolas de Oncologia (FESEO).</t>
  </si>
  <si>
    <t>Clinical and Translational Oncology</t>
  </si>
  <si>
    <t>http://dx.doi.org/10.1007/s12094-012-0934-8</t>
  </si>
  <si>
    <t>Economic evaluation of pharmacological cancer treatment is a critical clinical problem currently under consideration worldwide. We have analysed their main characteristics in Spain between 1990 and 2010 following a systematic review of the 29 complete economic analyses published. The pathology most frequently evaluated was non-small cell lung cancer (31 %). Cost-effectiveness analyses (69 %) were the most frequent analyses. A wide range of incremental cost-effectiveness values (295-160,667 /QALY) has been reported, and mostly are developed from the perspective of the National Health System (65.5 %). However, none of the studies estimated the indirect costs. The major conclusion is that the absence of regulations concerning the application of the efficiency criterion in decision-making on the subject of price and financing and, most importantly, the fact that these are not included in Spanish hospitals forms make it difficult to analyse the real impact of economic evaluations of cancer treatments on such decisions.</t>
  </si>
  <si>
    <t>Clinical &amp; Translational Oncology: Official Publication of the Federation of Spanish Oncology Societes &amp; of the National Cancer Institute of Mexico</t>
  </si>
  <si>
    <t>https://dx.doi.org/10.1007/s12094-012-0934-8</t>
  </si>
  <si>
    <t>Sari et al</t>
  </si>
  <si>
    <t>Background: PET scan is a non-invasive, complex and expensive medical imaging technology that is normally used for the diagnosis and treatment of various diseases including lung cancer. Objectives: The purpose of this study is to assess the cost effectiveness of this technology in the diagnosis and treatment of non-small cell lung carcinoma (NSCLC) in Iran. Materials and Methods: The main electronic databases including The Cochrane Library and Medline were searched to identify available evidence about the performance and effectiveness of technology. A standard decision tree model with seven strategies was used to perform the economic evaluation. Retrieved studies and expert opinion were used to estimate the cost of each treatment strategy in Iran. The costs were divided into three categories including capital costs (depreciation costs of buildings and equipment), staff costs and other expenses (including cost of consumables, running and maintenance costs). The costs were estimated in both IR-Rials and US-Dollars with an exchange rate of 10.000 IR Rials per one US Dollar according to the exchange rate in 2008. Results: The total annual running cost of a PET scan was about 8850 to 13000 million Rials, (0.9 to 1.3 million US$). The average cost of performing a PET scan varied between 3 and 4.5 million Rials (300 to 450US$). The strategies 3 (mediastinoscopy alone) and 7 (mediastinoscopy after PET scan) were more cost-effective than other strategies, especially when the result of the CT-scan performed before PET scan was negative. Conclusion: The technical performance of PET scan is significantly higher than similar technologies for staging and treatment of NSCLC. In addition, it might slightly improve the treatment process and lead to a small level of increase in the quality adjusted life year (QALY) gained by these patients making it cost-effective for the treatment of NSCLC. © 2013, Tehran University of Medical Sciences and Iranian Society of Radiology; Published by Kowsar Corp.</t>
  </si>
  <si>
    <t>http://dx.doi.org/10.5812/iranjradiol.8559</t>
  </si>
  <si>
    <t>Sasidharan et al</t>
  </si>
  <si>
    <t>Adjuvant chemotherapy for non-small cell lung cancer: A new zealand perspective</t>
  </si>
  <si>
    <t>This article reviews recent developments with the use of adjuvant chemotherapy for resected early-stage non-small cell lung cancer (NSCLC) and the implications of these developments for healthcare in New Zealand (NZ). Non-small cell lung cancer is a major cause of mortality and morbidity in NZ, and is greatly over-represented among Maori and socioeconomically deprived populations. Early-stage NSCLC is potentially curable by surgery, but long-term outcome after surgical resection is limited by disease recurrence locally or at sites distant from the primary disease. Three recent large randomised controlled phase III trials using modern platinum-based combination chemotherapy protocols have shown significant survival benefits for the use of postoperative adjuvant chemotherapy after resection of early-stage NSCLC. Cisplatin plus vinorelbine was used as the adjuvant chemotherapy regimen in two of these trials resulting in improvements in 5-year survival of 51.2% versus 42.6% (p=0.013) and 69% versus 54% (p=0.03), respectively. In NZ, adjuvant chemotherapy for NSCLC is expected to prevent up to 15 lung cancer deaths each year for relatively low drug expenditure and has the potential to benefit Maori and the economically-deprived disproportionately more than other populations. In conclusion, it is the opinion of this group of NZ lung cancer specialists that adjuvant chemotherapy with cisplatin plus vinorelbine should now be adopted as a standard of care for patients with resected stage II and III NSCLC. For this to occur, current PHARMAC policies preventing its use for these eligible patients will need to be revised. © NZMA.</t>
  </si>
  <si>
    <t>New Zealand Medical Journal</t>
  </si>
  <si>
    <t>Scagliotti</t>
  </si>
  <si>
    <t>Optimizing chemotherapy for patients with advanced non-small cell lung cancer</t>
  </si>
  <si>
    <t>Platinum-based therapy remains the standard of care for the first-line treatment of patients with advanced non-small cell lung cancer (NSCLC). When combined with a third-generation agent, platinum-based doublets improve survival compared with the third-generation agent given alone. Controversy remains, however, regarding the relative risks and benefits of the third-generation agents. Four large phase III trials have addressed this question, with only one trial finding a survival benefit in one of the treatment arms. TAX 326 compared docetaxel-based therapy with vinorelbine/cisplatin, and found that survival, response, and quality of life outcomes all favoured the docetaxel/cisplatin regimen. Consistent benefits have been reported with this regimen in other studies. The non-platinum-based docetaxel/gemcitabine combination is an alternative for patients who are not suitable candidates for platinum-based therapy. Other results have shown that single-agent docetaxel is an appropriate option for elderly patients and those with poor performance status. Overall, the wealth of data with docetaxel in advanced NSCLC suggests that it plays an important role in first-line treatment and, as a single agent, can be considered a reasonable approach in elderly and frail patients. © 2007International Association for the Study of Lung Cancer.</t>
  </si>
  <si>
    <t>http://dx.doi.org/10.1097/01.JTO.0000269736.28833.b5</t>
  </si>
  <si>
    <t>Schrimpf et al</t>
  </si>
  <si>
    <t>Design of clinical studies: Adaptive randomization and progression-free survival (pfs) as an endpoint in clinical studies of advanced non-small cell lung cancer (nsclc)</t>
  </si>
  <si>
    <t>International Journal of Clinical Pharmacology &amp; Therapeutics</t>
  </si>
  <si>
    <t>Sculier and Moro-Sibilot</t>
  </si>
  <si>
    <t>First- and second-line therapy for advanced nonsmall cell lung cancer</t>
  </si>
  <si>
    <t>The objectives for the treatment of advanced nonsmall cell lung cancer are palliative and include improvement of survival, symptom control, quality of life and cost. The level of evidence of these benefits is based on multiple randomised trials and meta-analyses. Cisplatin-based chemotherapy with one of the regimens shown to be effective should be preferred. Carboplatin may be substituted for cisplatin if medical contraindications exist. Nonplatinum-based regimens are indicated as first-line treatment for advanced nonsmall cell lung cancer in patients for whom platinum-based chemotherapy is contraindicated. Single drug chemotherapy may be considered in patients with poor performance status. The choice of the active drugs depends on the patient's medical condition. There is no conclusive evidence that high doses of cisplatin (100-120 mg.m(-2)) provide better results than standard lower doses (50-60 mg.m(-2)) in terms of survival. The optimal duration of chemotherapy is poorly documented in advanced nonsmall cell lung cancer. A minimum of four to six cycles is advised in responding patients. Second-line chemotherapy is now accepted as a standard and should be offered to patients with good performance status and failing platinum-based first-line chemotherapy. Evidence is in favour of docetaxel and in the case of adenocarcinoma and adequate renal function, pemetrexed is recommended. [References: 158]</t>
  </si>
  <si>
    <t>https://dx.doi.org/10.1183/09031936.00132008</t>
  </si>
  <si>
    <t>Senzer</t>
  </si>
  <si>
    <t>Rationale for a phase iii study of erythropoietin as a neurocognitive protectant in patients with lung cancer receiving prophylactic cranial irradiation</t>
  </si>
  <si>
    <t>Recent meta-analysis of patients with small cell lung cancer has confirmed the effectiveness of prophylactic cranial irradiation in reducing the cumulative incidence of brain metastases and contributing to a significant increase in 3-year survival. Likewise, with increased median survivals being documented in patients with stage IIIA/B non-small cell lung cancer, there is evidence that the brain is emerging as a significant metastatic target site. Although prophylactic cranial irradiation is a reasonable option to explore, the potential for long-term neuropsychologic adverse effects is of concern in both diagnostic groups. Radiation-induced reactive oxygen intermediates and reactive nitrogen intermediates appear to play a major role in mediating this toxicity. Hypoxic stress results in a significant increase in erythropoietin (EPO) mRNA in mouse brain and, in two models, the administration of EPO improves performance function and prevents cognitive impairment. With the demonstration of EPO receptors in astrocytes, neurons, and brain capillary endothelial cells as well as the ability of EPO to cross the blood-brain barrier, a potential for EPO-mediated central nervous system radioprotection is postulated. The rationale and preliminary design for a phase III study of EPO as a neurocognitive protectant in patients with lung cancer receiving prophylactic cranial irradiation is presented. Copyright 2002, Elsevier Science (USA). All rights reserved.</t>
  </si>
  <si>
    <t>http://dx.doi.org/10.1053/sonc.2002.37362</t>
  </si>
  <si>
    <t>Shepherd et al</t>
  </si>
  <si>
    <t>Comparison of gefitinib and docetaxel in patients with pretreated advanced non-small cell lung cancer (nsclc): Meta-analysis from four clinical trials</t>
  </si>
  <si>
    <t>Background: Four open-label, randomized trials evaluated gefitinib (G) vs docetaxel (D) in unselected patients with pre-treated advanced NSCLC: INTEREST (Lancet 2008; 372: 1809), V-15-32 (J Clin Oncol 2008; 26: 4244), ISTANA (J Clin Oncol 2008; 26: Abs 8025), SIGN (Anticancer Drugs 2006; 17: 401). Reported here is a meta-analysis using the patient data from each of these trials. Methods: The meta-analysis compared efficacy of G (250 mg/day) and D (75 mg/m&lt;sup&gt;2&lt;/sup&gt; [V-15-32 60 mg/m&lt;sup&gt;2&lt;/sup&gt;]) using appropriate analysis populations from INTEREST (1466 patients randomized), V-15-32 (489), ISTANA (161) and SIGN (141). Meta-analyses (unadjusted and adjusted for covariates) were performed by Cox proportional hazards for OS and PFS, and by logistic regression for ORR. Results: G demonstrated similar OS and PFS and superior ORR to D in the primary analyses. Secondary analyses demonstrated similar results. Conclusions: Results were consistent with those of the individual studies. Given the similar/superior efficacy demonstrated by G, its favorable tolerability profile, quality of life benefits and oral administration, G has a favorable benefit-risk profile compared with D in a broad pre-treated advanced NSCLC patient population.</t>
  </si>
  <si>
    <t>Silvestri and Rivera</t>
  </si>
  <si>
    <t>Targeted therapy for the treatment of advanced non-small cell lung cancer: A review of the epidermal growth factor receptor antagonists</t>
  </si>
  <si>
    <t>Lung cancer is the most common cause of cancer death. The vast majority of patients present with non-small cell lung cancer (NSCLC) in advanced inoperable stages. The current first-line treatment for patients with advanced NSCLC includes chemotherapy and palliative radiotherapy, but most patients relapse and eventually succumb to the disease. Advances in our knowledge of cancer cell biology have led to the development of specific molecular-targeted therapeutic agents. Mutations in the epidermal growth factor receptor (EGFR) have been identified in NSCLC cells, and overexpression of the EGFR and its ligands is a common feature of many cancers; therefore, EGFR has become an attractive target for various antitumor strategies. Aberrant signaling from the EGFR is known to be important in the development and progression of NSCLC. Two oral EGFR inhibitors, gefitinib and erlotinib, are small-molecule agents that selectively inhibit the intracellular tyrosine kinase activity of the EGFR. Both have demonstrated antitumor activity in patients with advanced NSCLC who have failed all prior treatment regimens. In addition, the anti-EGFR monoclonal antibody cetuximab has shown promising activity in both first-line and second-line settings in patients with advanced NSCLC. Furthermore, patients with severe comorbidities who would not be eligible for systemic chemotherapy are candidates for these targeted therapies. Finally, these agents have also been shown to be effective for relieving symptoms, maintaining stable disease, and improving quality of life without the adverse events that may be associated with cytotoxic cancer therapies. This report will review the mechanism of action, indications, contraindications, patient selection, and efficacy and side effects of this new class of compounds. It is important for pulmonologists to be aware of this class of compounds, as they can provide benefit to patients with NSCLC who may not have been previously considered for antitumor therapy.</t>
  </si>
  <si>
    <t>http://dx.doi.org/10.1378/chest.128.6.3975</t>
  </si>
  <si>
    <t>Sim et al</t>
  </si>
  <si>
    <t>Gefitinib for advanced non-small cell lung cancer</t>
  </si>
  <si>
    <t>BACKGROUND: The role of gefitinib for the treatment of advanced non-small cell lung cancer (NSCLC) is evolving. We undertook a systematic review to evaluate the available evidence from all randomised trials.; OBJECTIVES: To determine the effectiveness and safety of gefitinib as first-line, second-line or maintenance treatment for advanced NSCLC.; SEARCH METHODS: We performed searches in CENTRAL, MEDLINE and Embase from inception to 17 February 2017. We handsearched relevant conference proceedings, clinical trial registries and references lists of retrieved articles.; SELECTION CRITERIA: We included trials assessing gefitinib, alone or in combination with other treatment, compared to placebo or other treatments in the first- or successive-line treatment of patients with NSCLC, excluding compassionate use.; DATA COLLECTION AND ANALYSIS: We used the standard Cochrane methodology. Two authors independently assessed the search results to select those with sound methodological quality. We carried out all analyses on an intention-to-treat basis. We recorded the following outcome data: overall survival, progression-free survival, toxicity, tumour response and quality of life. We also collected data for the following subgroups: Asian ethnicity and positive epidermal growth factor receptor (EGFR) mutation.; MAIN RESULTS: We included 35 eligible randomised controlled trials (RCTs), which examined 12,089 patients.General populationGefitinib did not statistically improve overall survival when compared with placebo or chemotherapy in either first- or second-line settings. Second-line gefitinib prolonged time to treatment failure (TTF) (hazard ratio (HR) 0.82, 95% confidence interval (CI) 0.75 to 0.90, P &lt; 0.0001) when compared with placebo. Maintenance gefitinib improved progression-free survival (HR 0.70, 95% CI 0.53 to 0.91, P = 0.007) after first-line therapy.Studies in patients of Asian ethnicity or that conducted subgroup analysesSecond-line gefitinib prolonged overall survival over placebo (HR 0.66, 95% CI 0.48 to 0.91, P = 0.01). In the first-line setting, progression-free survival was improved with gefitinib over chemotherapy alone (HR 0.65, 95% CI 0.43 to 0.98, P = 0.04, moderate quality of evidence). Gefitinib given in combination with a chemotherapy regimen improved progression-free survival versus either gefitinib alone or chemotherapy alone (HR 0.69, 95% CI 0.49 to 0.96, P = 0.03; HR 0.69, 95% CI 0.62 to 0.77, P &lt; 0.00001, respectively). In the second-line setting, progression-free survival was superior in patients given gefitinib over placebo or chemotherapy (HR 0.69, 95% CI 0.52 to 0.91, P = 0.009; HR 0.71, 95% CI 0.57 to 0.88, P = 0.002; moderate quality of evidence, respectively). Combining gefitinib with chemotherapy in the second-line setting was superior to gefitinib alone (HR 0.65, 95% CI 0.43 to 0.97, P = 0.04). As maintenance therapy, gefitinib improved progression-free survival when compared with placebo (HR 0.42, 95% CI 0.33 to 0.54, P &lt; 0.00001).Patients with EGFR mutation-positive tumoursStudies in patients with EGFR mutation-positive tumours showed an improvement in progression-free survival in favour of gefitinib over first-line and second-line chemotherapy (HR 0.47, 95% CI 0.36 to 0.61, P &lt; 0.00001; HR 0.24, 95% CI 0.12 to 0.47, P &lt; 0.0001, respectively). Gefitinib as maintenance therapy following chemotherapy improved overall and progression-free survival (HR 0.39, 95% CI 0.15 to 0.98, P = 0.05; HR 0.17, 95% CI 0.07 to 0.41, P &lt; 0.0001, respectively) in one phase III study when compared to placebo.Toxicities from gefitinib included skin rash, diarrhoea and liver transaminase derangements. Toxicities from chemotherapy included anaemia, neutropenia and neurotoxicity.In terms of quality of life, gefitinib improved Functional Assessment of Cancer Therapy-Lung (FACT-L) (standardised mean difference (SMD) 10.50, 95% CI 9.55 to 11.45, P &lt; 0.000001), lung cancer subscale (SMD 3.63, 95% CI 3.08 to 4.19, P &lt; 0.00001) and Trial Outcome Index (SMD 9.87, 95% CI 1.26 to 18.48, P &lt; 0.00001) scores when compared with chemotherapy.; AUTHORS' CONCLUSIONS: This systematic review shows that gefitinib, when compared with standard first- or second-line chemotherapy or maintenance therapy, probably has a beneficial effect on progression-free survival and quality of life in selected patient populations, particularly those with tumours bearing sensitising EGFR mutations.Patients with EGFR mutations lived longer when given maintenance gefitinib than those given placebo.One study conducted subgroup analysis and showed that gefitinib improved overall survival over placebo in the second-line setting in patients of Asian ethnicity. All other studies did not detect any benefit on overall survival. The data analysed in this review were very heterogenous. We were limited in the amount of data that could be pooled, largely due to variations in study design. The risk of bias in most studies was moderate, with some studies not adequately addressing potential selection, attrition and reporting bias. This heterogeneity may have an impact on the applicability of the resultsCombining gefitinib with chemotherapy appears to be superior in improving progression-free survival to either gefitinib or chemotherapy alone, however further data and phase III studies in these settings are required.Gefitinib has a favourable toxicity profile when compared with current chemotherapy regimens. Although there is no improvement in overall survival, gefitinib compares favourably with cytotoxic chemotherapy in patients with EGFR mutations with a prolongation of progression-free survival and a lesser side effect profile.</t>
  </si>
  <si>
    <t>https://dx.doi.org/10.1002/14651858.CD006847.pub2</t>
  </si>
  <si>
    <t>Background: The role of gefitinib for the treatment of advanced non-small cell lung cancer (NSCLC) is evolving. We undertook a systematic review to evaluate the available evidence from all randomised trials. Objectives: To determine the effectiveness and safety of gefitinib as first-line, second-line or maintenance treatment for advanced NSCLC. Search methods: We performed searches in CENTRAL, MEDLINE and Embase from inception to 17 February 2017. We handsearched relevant conference proceedings, clinical trial registries and references lists of retrieved articles. Selection criteria: We included trials assessing gefitinib, alone or in combination with other treatment, compared to placebo or other treatments in the first- or successive-line treatment of patients with NSCLC, excluding compassionate use. Data collection and analysis: We used the standard Cochrane methodology. Two authors independently assessed the search results to select those with sound methodological quality. We carried out all analyses on an intention-to-treat basis. We recorded the following outcome data: overall survival, progression-free survival, toxicity, tumour response and quality of life. We also collected data for the following subgroups: Asian ethnicity and positive epidermal growth factor receptor (EGFR) mutation. Main results: We included 35 eligible randomised controlled trials (RCTs), which examined 12,089 patients. General population Gefitinib did not statistically improve overall survival when compared with placebo or chemotherapy in either first- or second-line settings. Second-line gefitinib prolonged time to treatment failure (TTF) (hazard ratio (HR) 0.82, 95% confidence interval (CI) 0.75 to 0.90, P &lt; 0.0001) when compared with placebo. Maintenance gefitinib improved progression-free survival (HR 0.70, 95% CI 0.53 to 0.91, P = 0.007) after first-line therapy. Studies in patients of Asian ethnicity or that conducted subgroup analyses Second-line gefitinib prolonged overall survival over placebo (HR 0.66, 95% CI 0.48 to 0.91, P = 0.01). In the first-line setting, progression-free survival was improved with gefitinib over chemotherapy alone (HR 0.65, 95% CI 0.43 to 0.98, P = 0.04, moderate quality of evidence). Gefitinib given in combination with a chemotherapy regimen improved progression-free survival versus either gefitinib alone or chemotherapy alone (HR 0.69, 95% CI 0.49 to 0.96, P = 0.03; HR 0.69, 95% CI 0.62 to 0.77, P &lt; 0.00001, respectively). In the second-line setting, progression-free survival was superior in patients given gefitinib over placebo or chemotherapy (HR 0.69, 95% CI 0.52 to 0.91, P = 0.009; HR 0.71, 95% CI 0.57 to 0.88, P = 0.002; moderate quality of evidence, respectively). Combining gefitinib with chemotherapy in the second-line setting was superior to gefitinib alone (HR 0.65, 95% CI 0.43 to 0.97, P = 0.04). As maintenance therapy, gefitinib improved progression-free survival when compared with placebo (HR 0.42, 95% CI 0.33 to 0.54, P &lt; 0.00001). Patients with EGFR mutation-positive tumours Studies in patients with EGFR mutation-positive tumours showed an improvement in progression-free survival in favour of gefitinib over first-line and second-line chemotherapy (HR 0.47, 95% CI 0.36 to 0.61, P &lt; 0.00001; HR 0.24, 95% CI 0.12 to 0.47, P &lt; 0.0001, respectively). Gefitinib as maintenance therapy following chemotherapy improved overall and progression-free survival (HR 0.39, 95% CI 0.15 to 0.98, P = 0.05; HR 0.17, 95% CI 0.07 to 0.41, P &lt; 0.0001, respectively) in one phase III study when compared to placebo. Toxicities from gefitinib included skin rash, diarrhoea and liver transaminase derangements. Toxicities from chemotherapy included anaemia, neutropenia and neurotoxicity. In terms of quality of life, gefitinib improved Functional Assessment of Cancer Therapy-Lung (FACT-L) (standardised mean difference (SMD) 10.50, 95% CI 9.55 to 11.45, P &lt; 0.000001), lung cancer subscale (SMD 3.63, 95% CI 3.08 to 4.19, P &lt; 0.00001) and Trial Outcome Index (SMD 9.87, 95% CI 1.26 to 18.48, P &lt; 0.00001) scores when compare with chemotherapy. Authors' conclusions: This systematic review shows that gefitinib, when compared with standard first- or second-line chemotherapy or maintenance therapy, probably has a beneficial effect on progression-free survival and quality of life in selected patient populations, particularly those with tumours bearing sensitising EGFR mutations. Patients with EGFR mutations lived longer when given maintenance gefitinib than those given placebo. One study conducted subgroup analysis and showed that gefitinib improved overall survival over placebo in the second-line setting in patients of Asian ethnicity. All other studies did not detect any benefit on overall survival. The data analysed in this review were very heterogenous. We were limited in the amount of data that could be pooled, largely due to variations in study design. The risk of bias in most studies was moderate, with some studies not adequately addressing potential selection, attrition and reporting bias. This heterogeneity may have an impact on the applicability of the results Combining gefitinib with chemotherapy appears to be superior in improving progression-free survival to either gefitinib or chemotherapy alone, however further data and phase III studies in these settings are required. Gefitinib has a favourable toxicity profile when compared with current chemotherapy regimens. Although there is no improvement in overall survival, gefitinib compares favourably with cytotoxic chemotherapy in patients with EGFR mutations with a prolongation of progression-free survival and a lesser side effect profile. Copyright © 2018 The Cochrane Collaboration. Published by John Wiley &amp; Sons, Ltd.</t>
  </si>
  <si>
    <t>http://dx.doi.org/10.1002/14651858.CD006847.pub2</t>
  </si>
  <si>
    <t>Evidence-based follow-up of lung cancer patients</t>
  </si>
  <si>
    <t>Evidence-based follow-up care of the lung cancer patient is straightforward with periodic histories and physical examinations recommended to detect recurrence. Yearly chest radiographs to detect second primaries "may be reasonable" in small and non-small cell lung cancer patients. The routine use of computed axial tomography (CAT) scans, bone scans, brain imaging, and serum tumor markers is not recommended in lung cancer patients. Many patients receive more extensive and expensive follow-up after treatment, despite the lack of curative options for recurrent lung cancer or evidence that earlier treatment of recurrence leads to better medical outcomes. The reasons for this are not known at present but could involve patient or physician preference, with no disincentives for extra testing. Adherence to breast cancer follow-up clinical practice guidelines at one cancer center reduced cost by one third with no change in health outcomes, but no studies have been performed in lung cancer. © 2003 Elsevier Inc. All rights reserved.</t>
  </si>
  <si>
    <t>http://dx.doi.org/10.1016/S0093-7754%2803%2900148-9</t>
  </si>
  <si>
    <t>Socinski</t>
  </si>
  <si>
    <t>Cytotoxic chemotherapy in advanced non-small cell lung cancer: A review of standard treatment paradigms</t>
  </si>
  <si>
    <t>A 1995 meta-analysis of nine trials involving 1190 patients by the Non-Small Cell Lung Cancer Collaborative Group reported that in advanced metastatic disease, platinum-based chemotherapy provides a survival benefit compared with best supportive care. Since then, several randomized trials using either platinum-based combination regimens of selected new single agents have confirmed this observation of a modest survival advantage, as well as improved quality of life. New agents such as paclitaxel, docetaxel, vinorelbine, gemcitabine, and irinotecan have shown significant single-agent activity in advanced non-small cell lung cancer. Two recent meta-analyses have suggested that regimens including these newer agents offer modest improvement in outcomes compared with older regimens. Several randomized trials have evaluated these modern platinum-based doublets and suggested that no one combination is superior when using survival as the primary measure of outcome. Future research may improve outcomes through identifying prognostic markers of treatment response to both standard cytotoxic and newer "targeted" therapies.</t>
  </si>
  <si>
    <t>Clinical Cancer Research</t>
  </si>
  <si>
    <t>http://dx.doi.org/10.1158/1078-0432.CCR-040009</t>
  </si>
  <si>
    <t>Socinski et al</t>
  </si>
  <si>
    <t>Chemotherapeutic management of stage iv non-small cell lung cancer</t>
  </si>
  <si>
    <t>Stage IV non-small cell lung cancer (NSCLC) denotes the presence of metastatic disease and is largely incurable using present-day therapies. Chemotherapy remains a therapeutic option in this patient population, and there are many pertinent issues surrounding its use in patients with stage IV NSCLC. Eleven questions were framed by the American College of Chest Physicians Lung Cancer Guidelines Committee, and these were addressed by a systematic search of the available literature. The issues addressed included the identification of prognostic factors in selecting patients for chemotherapy and a critical analysis of the survival benefit provided by chemotherapy. Given the development of several new chemotherapy agents over the past decade, the impact that these agents have made was addressed as well as the definition of a standard of care regarding chemotherapeutic regimens. Given the fact that chemotherapy does not represent a curative option, other issues addressed were the optimal duration of treatment as well as its impact on symptom relief and quality of life, the role of second-line therapy, and the outcomes expectations from both first-line and second-line chemotherapy. The question of what specialty delivered the chemotherapy also was addressed. Once the data were identified, a critical analysis was undertaken attempting to objectively portray the data in support of answers for each of the questions posed. We believe the data support the fact that properly selected patients benefit from chemotherapy with regard to survival and palliation in both first-line and second-line settings. It appears that in trials addressing the duration of first-line therapy, this survival and palliative benefit occurs early, and prolonged therapy is not indicated. Therapy in this setting is cost-effective, and there are several regimens that can be considered to be "standard-of-care" options. Physicians involved in the diagnosis of these patients should be aware of the potential benefits of chemotherapy, allowing them to give recommendations to patients that are based on data derived from clinical trials. In addition, this awareness will allow them to make referrals, when appropriate, to physicians who are trained in the administration of chemotherapy and the management of patients undergoing such therapy.</t>
  </si>
  <si>
    <t>Sommer et al</t>
  </si>
  <si>
    <t>Effect of postsurgical rehabilitation programmes in patients operated for lung cancer: A systematic review and meta-analysis</t>
  </si>
  <si>
    <t>OBJECTIVE: To review the evidence concerning the effects of postoperative exercise interventions on exercise capacity and health-related quality of life following resection for non-small cell lung cancer, and to review whether different initiation times of exercise produce different effects on exercise capacity. DATA SOURCES: Comprehensive literature search of MEDLINE, Embase, CENTRAL, CINAHL and PEDro. STUDY SELECTION: Randomized controlled trials examining the effects of exercise interventions were eligible for inclusion. DATA EXTRACTION: Postoperative outcome measurements were extracted and the quality of evidence was graded using Grading of Recommendations Assessment, Development and Evaluation (GRADE) Working Group. DATA SYNTHESIS: Four randomized controlled trials were identified involving 262 participants. Short-term follow-up (12-20 weeks) showed significantly higher exercise capacity and physical component of health-related quality of life in the intervention group (standardized mean difference (SMD) 0.48; 95% confidence interval (CI) 0.04-0.93) compared with the control group (SMD 0.50; 95% CI 0.19-0.82). There was no difference between the effect of late- and early-initiated exercise intervention. CONCLUSION: Exercise has a small-to-moderate effect at short-term follow-up on exercise capacity and the physical component of health-related quality of life in patients operated for lung cancer. The long-term effects of exercise capacity are unknown. Early-initiated exercise programmes (2 weeks post-operation) did not show an effect on exercise capacity. These findings should be interpreted with caution.</t>
  </si>
  <si>
    <t>Journal of rehabilitation medicine</t>
  </si>
  <si>
    <t>http://dx.doi.org/10.2340/16501977-2292</t>
  </si>
  <si>
    <t>OBJECTIVE: To review the evidence concerning the effects of postoperative exercise interventions on exercise capacity and health-related quality of life following resection for non-small cell lung cancer, and to review whether different initiation times of exercise produce different effects on exercise capacity.; DATA SOURCES: Comprehensive literature search of MEDLINE, Embase, CENTRAL, CINAHL and PEDro.; STUDY SELECTION: Randomized controlled trials examining the effects of exercise interventions were eligible for inclusion.; DATA EXTRACTION: Postoperative outcome measurements were extracted and the quality of evidence was graded using Grading of Recommendations Assessment, Development and Evaluation (GRADE) Working Group.; DATA SYNTHESIS: Four randomized controlled trials were identified involving 262 participants. Short-term follow-up (12-20 weeks) showed significantly higher exercise capacity and physical component of health-related quality of life in the intervention group (standardized mean difference (SMD) 0.48; 95% confidence interval (CI) 0.04-0.93) compared with the control group (SMD 0.50; 95% CI 0.19-0.82). There was no difference between the effect of late- and early-initiated exercise intervention.; CONCLUSION: Exercise has a small-to-moderate effect at short-term follow-up on exercise capacity and the physical component of health-related quality of life in patients operated for lung cancer. The long-term effects of exercise capacity are unknown. Early-initiated exercise programmes (2 weeks post-operation) did not show an effect on exercise capacity. These findings should be interpreted with caution.</t>
  </si>
  <si>
    <t>Journal of Rehabilitation Medicine</t>
  </si>
  <si>
    <t>https://dx.doi.org/10.2340/16501977-2292</t>
  </si>
  <si>
    <t>Soon et al</t>
  </si>
  <si>
    <t>An updated systematic review and meta-analysis of randomized controlled trials on duration of chemotherapy for advanced non-small cell lung cancer</t>
  </si>
  <si>
    <t>Background: We previously published a meta-analysis which identified a survival benefit with extended duration of chemotherapy in patients with advanced non-small cell lung cancer. We have updated our meta-analysis with results from new or updated randomized trials presented in June 2008 to Oct 2013. Methods: Biomedical literature databases and conference proceedings were searched for randomized controlled trials (RCTs) comparing: (i) a defined number of cycles versus continuation of the same chemotherapy until disease progression; (ii) a defined number of cycles versus a larger defined number of cycles of identical chemotherapy, and (iii) a defined number of cycles of identical initial chemotherapy versus the addition of cycles of alternative chemotherapy. Meta-analysis was performed using the fixed effect model. The primary outcome was overall survival (OS) and secondary outcomes included progression-free survival (PFS), adverse events (AE), and health-related quality of life (HRQL). Results: We identified updated results of two trials from the previous meta-analysis and found four new trials, resulting in a total of 17 trials including 5069 patients. Extending chemotherapy improved PFS substantially (hazard ratio [HR], 0.70; 95% CI 0.66 to 0.75; P &lt; 0.00001, I2 = 72%, Chi2 P &lt; 0.0001) and OS modestly (HR, 0.91, 95% CI 0.85 to 0.96, P = 0.001, I2=14%, Chi2 P = 0.29). Subgroup analysis revealed that the effects on PFS were greater for trials extending chemotherapy with third generation chemotherapy regimens, non-platinum regimens and maintenance therapy trial design. There was no evidence of difference in the effects on overall survival between subgroups defined by use of third generation chemotherapy regimens or platinum regimens and trial design. Extending chemotherapy was associated with more frequent AE in all trials where it was reported and impaired HRQL in two of 12 trials. Conclusions: This updated meta-analysis continues to demonstrate improvement in both progression- free and overall survival benefit with extended duration of chemotherapy in patients with advanced non-small cell lung carcinoma.</t>
  </si>
  <si>
    <t>Duration of chemotherapy for advanced non-small-cell lung cancer: A systematic review and meta-analysis of randomized trials</t>
  </si>
  <si>
    <t>Purpose: To determine if it is preferable to extend chemotherapy beyond a standard number of cycles in patients receiving first-line chemotherapy for advanced non-small-cell lung cancer. Methods: We searched biomedical literature databases and conference proceedings for randomized controlled trials (RCTs) comparing a defined number of cycles with continuation of the same chemotherapy until disease progression, a larger defined number of cycles of identical chemotherapy, and a defined number of cycles of identical initial chemotherapy followed by additional cycles of an alternative chemotherapy. Meta-analysis was performed using the fixed effect model. The primary outcome was overall survival (OS); secondary outcomes included progression-free survival (PFS), adverse events (AE), and health-related quality of life (HRQL). Results: We found 13 RCTs including 3,027 patients. Extending chemotherapy improved PFS substantially (hazard ratio [HR], 0.75; 95% CI, 0.69 to 0.81; P &lt; .00001) and OS modestly (HR, 0.92; 95% CI, 0.86 to 0.99; P = .03). Subgroup analysis revealed that effects on PFS were greater for trials extending chemotherapy with third-generation regimens rather than older regimens (HR, 0.70 interaction v 0.92 interaction; P = .003). Extending chemotherapy was associated with more frequent AE in all trials where it was reported and impaired HRQL in two of seven trials. Conclusion: Extending chemotherapy, particularly with a third-generation regimen, improved PFS substantially, but OS less so. Future trials should test extending treatment with more effective and/or better-tolerated agents. © 2009 by American Society of Clinical Oncology.</t>
  </si>
  <si>
    <t>http://dx.doi.org/10.1200/JCO.2008.19.4522</t>
  </si>
  <si>
    <t>PURPOSE: To determine if it is preferable to extend chemotherapy beyond a standard number of cycles in patients receiving first-line chemotherapy for advanced non-small-cell lung cancer.; METHODS: We searched biomedical literature databases and conference proceedings for randomized controlled trials (RCTs) comparing a defined number of cycles with continuation of the same chemotherapy until disease progression, a larger defined number of cycles of identical chemotherapy, and a defined number of cycles of identical initial chemotherapy followed by additional cycles of an alternative chemotherapy. Meta-analysis was performed using the fixed effect model. The primary outcome was overall survival (OS); secondary outcomes included progression-free survival (PFS), adverse events (AE), and health-related quality of life (HRQL).; RESULTS: We found 13 RCTs including 3,027 patients. Extending chemotherapy improved PFS substantially (hazard ratio [HR], 0.75; 95% CI, 0.69 to 0.81; P &lt; .00001) and OS modestly (HR, 0.92; 95% CI, 0.86 to 0.99; P = .03). Subgroup analysis revealed that effects on PFS were greater for trials extending chemotherapy with third-generation regimens rather than older regimens (HR, 0.70 interaction v 0.92 interaction; P = .003). Extending chemotherapy was associated with more frequent AE in all trials where it was reported and impaired HRQL in two of seven trials.; CONCLUSION: Extending chemotherapy, particularly with a third-generation regimen, improved PFS substantially, but OS less so. Future trials should test extending treatment with more effective and/or better-tolerated agents. [References: 37]</t>
  </si>
  <si>
    <t>https://dx.doi.org/10.1200/JCO.2008.19.4522</t>
  </si>
  <si>
    <t>Chemo-radiotherapy versus surgery-based treatment for stage iiia non-small cell lung cancer: A systematic review and network meta-analysis</t>
  </si>
  <si>
    <t>This is a protocol for a Cochrane Review (Intervention). The objectives are as follows: To assess the effectiveness and safety of chemo-radiotherapy with surgery for people with Stage IIIA non-small cell lung cancer (NSCLC). Copyright © 2018 The Cochrane Collaboration.</t>
  </si>
  <si>
    <t>http://dx.doi.org/10.1002/14651858.CD012999</t>
  </si>
  <si>
    <t>Sorenson et al</t>
  </si>
  <si>
    <t>A systematic overview of chemotherapy effects in non-small cell lung cancer</t>
  </si>
  <si>
    <t>A systematic review of chemotherapy trials in several tumour types was performed by The Swedish Council of Technology Assessment in Health Care (SBU). The procedures for the evaluation of the scientific literature are described separately (Acta Oncol 2001; 40: 155-65). This overview of the literature on chemotherapy for non-small cell lung cancer (NSCLC) is based on 53 scientific publications including six meta-analyses based on 65 prospective randomised trials comprising 15 607 patients and an additional 32 prospective randomised studies including 8 902 patients. The conclusions reached can be summarised into the following points: * In stage IIIB-IV disease, published data demonstrate that cisplatin-based chemotherapy confers a modest, median 1.5-3 months, prolongation of survival. The closely related compound carboplatin seems to provide similar effects. Randomised studies indicate symptomatic relief and improvement of indices of quality of life (QoL) for patients who receive platinum-based combination chemotherapy or single drug therapy with more recent compounds. Data supporting the use of chemotherapy are not available for patients in poor general condition (WHO performance status 3-4) and evidence is limited for elderly patients (above 70-75 years). Platinum-based chemotherapy can be recommended for selective use in routine care of advanced NSCLC although patients should be encouraged to participate in controlled clinical trials to further elucidate the role of chemotherapy in advanced disease. * In advanced disease, recent data suggest that the newer agents gemcitabine, paclitaxel, irinotecan and vinorelbine, in combination with cisplatin, provide an additional survival benefit compared with earlier cisplatin-based regimens. Furthermore, paclitaxel, docetaxel and vinorelbine as single agents seemingly provide a survival benefit over supportive care alone comparable to that of older cisplatin-based combinations. * A standard regimen for advanced disease cannot yet be defined. Until more data are at hand, it is recommended to be platinum-based and preferably combined with one of the newer agents. * At progression after platinum-based chemotherapy for advanced disease, limited data indicate a small survival benefit from docetaxel over supportive care alone. Such second-line chemotherapy of advanced disease can be recommended for selected patients but should preferably be confined to controlled clinical trials. * In stage III disease, published data show that induction cisplatin-based chemotherapy before radical radiotherapy modestly prolongs long-term survival and lowers the incidence of distant metastases compared with radiotherapy alone. Furthermore, published data show that concurrent chemo- and radiotherapy with cisplatin or carboplatin may enhance local control and long-term survival. Chemotherapy in this setting can be recommended for selected patients but treatment should preferably be given within a controlled clinical trial. * In stage IIIAN2 disease, data from pilot studies demonstrate that surgery after induction chemotherapy is feasible. Pathologically complete remissions have been confirmed in 10-20% of treated patients. Two small randomised studies demonstrate a significant survival advantage for induction chemotherapy followed by surgery compared with surgery alone. Induction chemotherapy can be recommended for selected patients but treatment should preferably be given within a controlled clinical trial. The superiority of induction chemotherapy plus surgery compared with combined chemotherapy and radical irradiation has not been proven in a randomised trial but currently such studies are under way. * In the adjuvant setting, published data suggest that cisplatin-based chemotherapy after radical surgery may increase five-year survival from around 50% by a further 5% but the confidence interval for this estimate is too wide for firm conclusions. Large-scale prospective randomised trials are under way to resolve this important issue and adjuvant chemotherapy is, thus, not recommended for routine tr atment.</t>
  </si>
  <si>
    <t>http://dx.doi.org/10.1080/02841860151116402</t>
  </si>
  <si>
    <t>Soulier and Moro-Sibilot</t>
  </si>
  <si>
    <t>The objectives for the treatment of advanced nonsmall cell lung cancer are palliative and include improvement of survival, symptom control, quality of life and cost. The level of evidence of these benefits is based on multiple randomised trials and meta-analyses. Cisplatin- based chemotherapy with one of the regimens shown to be effective should be preferred. Carboplatin may be substituted for cisplatin if medical contraindications exist. Nonplatinum- based regimens are indicated as first-line treatment for advanced nonsmall cell lung cancer in patients for whom platinum-based chemotherapy is contraindicated. Single drug chemotherapy may be considered in patients with poor performance status. The choice of the active drugs depends on the patient's medical condition. There is no conclusive evidence that high doses of cisplatin (100-120 mgm&lt;sup&gt;-2&lt;/sup&gt;) provide better results than standard lower doses (50-60 mgm&lt;sup&gt;-2&lt;/sup&gt;)in terms of survival. The optimal duration of chemotherapy is poorly documented in advanced nonsmall cell lung cancer. A minimum of four to six cycles is advised in responding patients. Second-line chemotherapy is now accepted as a standard and should be offered to patients with good performance status and failing platinum-based first-line chemotherapy. Evidence is in favour of docetaxel and in the case of adenocarcinoma and adequate renal function, pemetrexed is recommended. Copyright © ERS Journals Ltd 2009.</t>
  </si>
  <si>
    <t>http://dx.doi.org/10.1183/09031936.00132008</t>
  </si>
  <si>
    <t>Souquet et al</t>
  </si>
  <si>
    <t>Polychemotherapy in advanced non small cell lung cancer: A meta-analysis</t>
  </si>
  <si>
    <t>We did a meta-analysis of all published polychemotherapy vs supportive care clinical trials in patients with non-resectable non small cell lung cancer. 7 studies with more than 700 patients were selected. We used the number of deaths at 3, 6, 9, 12, and 18 months as the endpoints because we were unable to obtain all the individual data. Our analysis showed a reduction in mortality during the first 6 months with polychemotherapy. Although small, this increase in survival, together with an improved quality of life, suggests that polychemotherapy should be recommended for patients with non-resectable non small cell lung cancer.</t>
  </si>
  <si>
    <t>We did a meta-analysis of all published polychemotherapy vs supportive care clinical trials in patients with non-resectable no small cell lung cancer. 7 studies with more than 700 patients were selected. We used the number of deaths at 3, 6, 9, 12, and 18 months as the endpoints because we were unable to obtain all the individual data. Our analysis showed a reduction in mortality during the first 6 months with polychemotherapy. Although small, this increase in survival, together with an improved quality of life, suggests that polychemotherapy should be recommended for patients with non-resectable no small cell lung cancer.</t>
  </si>
  <si>
    <t>http://dx.doi.org/10.1016/0140-6736%2893%2991882-M</t>
  </si>
  <si>
    <t>Spiro et al</t>
  </si>
  <si>
    <t>Chemotherapy versus supportive care in advanced non-small cell lung cancer: Improved survival without detriment to quality of life</t>
  </si>
  <si>
    <t>BACKGROUND: In 1995 a meta-analysis of randomised trials investigating the value of adding chemotherapy to primary treatment for non-small cell lung cancer (NSCLC) suggested a small survival benefit for cisplatin-based chemotherapy in each of the primary treatment settings. However, the meta-analysis included many small trials and trials with differing eligibility criteria and chemotherapy regimens.; METHODS: The aim of the Big Lung Trial was to confirm the survival benefits seen in the meta-analysis and to assess quality of life and cost in the supportive care setting. A total of 725 patients were randomised to receive supportive care alone (n = 361) or supportive care plus cisplatin-based chemotherapy (n = 364).; RESULTS: 65% of patients allocated chemotherapy (C) received all three cycles of treatment and a further 27% received one or two cycles. 74% of patients allocated no chemotherapy (NoC) received thoracic radiotherapy compared with 47% of the C group. Patients allocated C had a significantly better survival than those allocated NoC: HR 0.77 (95% CI 0.66 to 0.89, p = 0.0006), median survival 8.0 months for the C group v 5.7 months for the NoC group, a difference of 9 weeks. There were 19 (5%) treatment related deaths in the C group. There was no evidence that any subgroup benefited more or less from chemotherapy. No significant differences were observed between the two groups in terms of the pre-defined primary and secondary quality of life end points, although large negative effects of chemotherapy were ruled out. The regimens used proved to be cost effective, the extra cost of chemotherapy being offset by longer survival.; CONCLUSIONS: The survival benefit seen in this trial was entirely consistent with the NSCLC meta-analysis and subsequent similarly designed large trials. The information on quality of life and cost should enable patients and their clinicians to make more informed treatment choices.</t>
  </si>
  <si>
    <t>Clinical Trial; Multicenter Study; Randomized Controlled Trial</t>
  </si>
  <si>
    <t>Background: In 1995 a meta-analysis of randomised trials investigating the value of adding chemotherapy to primary treatment for non-small cell lung cancer (NSCLC) suggested a small survival benefit for cisplatin-based chemotherapy in each of the primary treatment settings. However, the meta-analysis included many small trials and trials with differing eligibility criteria and chemotherapy regimens. Methods: The aim of the Big Lung Trial was to confirm the survival benefits seen in the meta-analysis and to assess quality of life and cost in the supportive care setting. A total of 725 patients were randomised to receive supportive care alone (n = 361) or supportive care plus cisplatin-based chemotherapy (n = 364). Results: 65% of patients allocated chemotherapy (C) received all three cycles of treatment and a further 27% received one or two cycles. 74% of patients allocated no chemotherapy (NoC) received thoracic radiotherapy compared with 47% of the C group. Patients allocated C had a significantly better survival than those allocated NoC: HR 0.77 (95% CI 0.66 to 0.89, p = 0.0006), median survival 8.0 months for the C group v 5.7 months for the NoC group, a difference of 9 weeks. There were 19 (5%) treatment related deaths in the C group. There was no evidence that any subgroup benefited more or less from chemotherapy. No significant differences were observed between the two groups in terms of the pre-defined primary and secondary quality of life end points, although large negative effects of chemotherapy were ruled out. The regimens used proved to be cost effective, the extra cost of chemotherapy being offset by longer survival. Conclusions: The survival benefit seen in this trial was entirely consistent with the NSCLC meta-analysis and subsequent similarly designed large trials. The information on quality of life and cost should enable patients and their clinicians to make more informed treatment choices.</t>
  </si>
  <si>
    <t>http://dx.doi.org/10.1136/thx.2003.020164</t>
  </si>
  <si>
    <t>Stenehjem et al</t>
  </si>
  <si>
    <t>Literature review and assessment to populate a decision-analytic model evaluating a novel prognostic in early lung cancer</t>
  </si>
  <si>
    <t>Objectives: A novel prognostic test is being developed to predict cancer-related mortality in early non-small cell lung cancer (NSCLC) to inform the use of adju-vant chemotherapy (ACT). The collection and assessment of data inputs for a U.S. economic model evaluating this prognostic will be reported. Methods: Medline and Tuft's CEA Registry were searched for model parameters using the following terms and MeSH headings: NSCLC, adjuvant chemotherapy, recurrence, utilization economics, cost, quality of life, utility, cost-effectiveness/-utility/-benefit. Inclusion criteria were randomized controlled trials (RCTs), meta-analyses, heath technology assessments, North American and European studies, quality of life analyses, and early lung cancer. Results were limited to full text and English articles. We also assessed relevant references listed in these articles. Results: The search yielded one meta-analysis and 7 RCTs assessing ACT in resected NSCLC. These studies report survival (HR 0.75-0.95 favoring ACT), ACT toxicity (30-85% experiencing grade 3-4 toxicity), and stage distribution (Stage IA-7.6%, IB-29.9%, II-35.3%, III-27.2%). They also include disease free survival (HR 0.66-0.93 favoring ACT), but not stratified by NSCLC stage. Monthly cost of NSCLC was found in two studies (initial $5,255-11,496 continuing $2,602-3,733, terminal $9399-16,470). Two studies reported the U.S. cost of ACT toxicity ($4,629-9,516 per grade 3-4 event). Three studies reported utility values specific to early NSCLC including one with values related to ACT and toxicity with values varying from 0.60 to 0.75. Data reporting current U.S. ACT utilization was not identified. Conclusions: Early NSCLC literature contains the majority of data inputs necessary for this model. Limitations exist, specifically regarding recurrence by stage, current ACT utilization and cost of health care resources. These limitations can be overcome using expert opinion, assumptions for guideline adherence and/ or conducting observational studies to inform the model.</t>
  </si>
  <si>
    <t>http://dx.doi.org/10.1016/j.jval.2013.08.1637</t>
  </si>
  <si>
    <t>Stevens et al</t>
  </si>
  <si>
    <t>Palliative radiotherapy regimens for patients with thoracic symptoms from non-small cell lung cancer</t>
  </si>
  <si>
    <t>Background: Palliative radiotherapy to the chest is often used in patients with lung cancer, but radiotherapy regimens are more often based on tradition than research results. This is an update of a Cochrane review first published in 2001 and previously updated in 2006. Objectives: The two objectives of this review were: 1. To assess the effects of different palliative radiotherapy regimens on improving thoracic symptoms in patients with locally advanced or metastatic non-small cell lung cancer who are not suitable for radical RT given with curative intent. 2. To assess the effects of radiotherapy dose on overall survival in patients with locally advanced or metastatic non-small cell lung cancer who are not suitable for radical RT given with curative intent. Search methods: The electronic databases MEDLINE (1966 - Jan 2014), EMBASE and the Cochrane Central Register of Controlled Trials, reference lists, handsearching of journals and conference proceedings, and discussion with experts were used to identify potentially eligible trials, published and unpublished. Two authors (FM and RS) independently identified all studies that may be suitable for inclusion in the review. We updated the search up to January 2014. Selection criteria: Randomised controlled clinical trials comparing different regimens of palliative thoracic radiotherapy in patients with non-small cell lung cancer. Data collection and analysis: The reviewers assessed search results independently and possible studies were highlighted and the full text obtained. Data were extracted and attempts were made to contact the original authors for missing information. The primary outcome measure was improvement in major thoracic symptoms (degree and duration). Secondary outcome measures were short and long term toxicities, effect on quality of life and overall survival. Patient reported outcomes were reported descriptively. Quantitative data such as survival and toxicity were analysed as dichotomous variables and reported using relative risks (RR). For this update of the review a meta-analysis of the survival data was carried out. Main results: Fourteen randomised controlled trials (3576 patients) were included, with no new studies added in this update. There were important differences in the doses of radiotherapy investigated, the patient characteristics including disease stage and performance status and the outcome measures.The doses of RT investigated ranged from 10 Gy in 1 fraction (10Gy/1F) to 60 Gy/30F over six weeks, with a total of 19 different dose/ fractionation regimens. Potential biases were identified in some studies. Methods of randomisation, assessment of symptoms and statistical methods used were unclear in some papers. Withdrawal and drop-outs were accounted for in all but one study. All 13 studies that investigated symptoms reported that major thoracic symptoms improved following RT.There is no strong evidence that any regimen gives greater palliation. Higher dose regimens may give more acute toxicity and some regimens are associated with an increased risk of radiation myelitis. Variation in reporting of toxicities, in particular the absence of clear grading, means results of the meta-analysis should be treated with caution. Meta-analysis of overall survival broken down by performance status, a key variable, is included in this update. Further information was sought from all the original authors if stratified data was not included in the original publication. Three published studies contained sufficient data and seven authors were able to provide further information which represented 1992 patients (56% of all patients). The absence of data for nearly half of the patients has affected the quality of evidence. The meta-analysis showed no significant difference in 1-year overall survival between regimens with fewer radiotherapy fractions compared with regimens with more when patients were stratified by performance status. The results of the meta-analysis of 1-year overall survival for patients with good performance status (WHO performance status 0-1) showed moderately high heterogeneity and a summary result was not thought meaningful. The results of 1-year overall survival for patients with poor performance status was RR 0.96 (95% CI 0.91 to 1.02; moderate quality of evidence). Authors' conclusions: Radiotherapy for patients with incurable non-small cell lung cancer can improve thoracic symptoms. Care should be taken with the dose to the spinal cord to reduce the risk of radiation myelopathy. The higher dose, more fractionated palliative radiotherapy regimens do not provide better or more durable palliation and their use to prolong survival is not supported by strong evidence. More research is needed into reducing the acute toxicity of large fraction regimens and into the role of radical compared to high dose palliative radiotherapy. In the future, large trials comparing different RT regimens may be difficult to set up because of the increasing use of systemic chemotherapy. Trials looking at how best to integrate these two modalities, particularly in good PS patients, need to be carried out. Copyright © 2015 The Cochrane Collaboration.</t>
  </si>
  <si>
    <t>http://dx.doi.org/10.1002/14651858.CD002143.pub4</t>
  </si>
  <si>
    <t>Stull et al</t>
  </si>
  <si>
    <t>Causal cascade among outcomes in non-small cell lung cancer: Assessing the direct and indirect effects of symptoms on health-related quality of life (hrql) outcomes</t>
  </si>
  <si>
    <t>Objectives: When undergoing cancer therapy, disease- and treatment-related symptoms can affect HRQL. In some instances, analyses show that relationships between symptoms and HRQL outcomes are trivial or not significant. Using EORTC modules, the present study demonstrates that relationships among domains of patient-reported outcomes measures may be more complex than is evident using conventional regression methods. Rather than estimating only direct effects of symptoms on distal HRQL outcomes, indirect and total effects can be obtained to better account for patient experiences. Methods: Data came from phase 2 (n= 125) and phase 3 (n= 131) trials of gemcitabine for treatment of locally advanced or metastatic NSCLC. All items from the EORTC QLQ-C30 (except financial difficulties) and LC-13 lung cancer modules were included in the theory-based path analytic structural equation model (SEM). Cycle-3 data (following two doses of study medication) were used. We tested and found that the SEM held across treatment arms, measurement occasions (e.g., baseline vs. Cycle-3), and studies. For statistical efficiency, we combined the phase 2 and phase 3 data and evaluated the pooled data set. Symptoms were traced directly, and through intermediate outcomes, to distal HRQL outcomes. Standardized direct and indirect effects on distal outcomes were estimated, using Mplus v7.4, to obtain total effects. Results: Results showed that many symptoms, such as pain, did not significantly directly affect distal outcomes, such as physical functioning, whereas the total effects of pain were substantial and significant: direct effect= 0.0, ns; indirect effects= -0.27, p&lt; 0.001; total effects= -0.27, p&lt; 0.001. The total pain effect on physical functioning was mediated by fatigue. Conclusions: The direct effect of symptoms (e.g., pain) on distal outcomes (e.g., physical functioning) may be insignificant whereas the total effects may be significant. Evaluation of direct, indirect, and total symptom effects on distal outcomes may help to better evaluate and inform patient experiences.</t>
  </si>
  <si>
    <t>Stupp et al</t>
  </si>
  <si>
    <t>Small cell lung cancer: State of the art and future perspectives</t>
  </si>
  <si>
    <t>Small cell lung cancer accounts for less than 20% of all lung cancer. The management of this distinct tumor entity differs from the more common non-small cell lung cancer. Primary prevention of smoking exposure remains the most important public health measure. Although small cell lung is an exquisitely chemosensitive disease it remains ultimately fatal for the great majority of patients. Combination chemotherapy regimens have improved response rate and survival of the last three decades. The combination of cisplatin and etoposide has been considered the standard therapy for over a decade. More intensive triplet combination chemotherapy and high-dose chemotherapy have shown improved response rates and survival. Early concomitant and accelerated radiotherapy improves survival in limited stage disease. This review summarizes the current state of the art and future perspectives in detection, staging and standard therapy of small cell lung cancer. Particular emphasis is given to the importance of concomitant and accelerated radiotherapy and consideration of dose-intensive combination chemotherapy regimens. © 2004 Elsevier Ireland Ltd. All rights reserved.</t>
  </si>
  <si>
    <t>http://dx.doi.org/10.1016/j.lungcan.2003.12.006</t>
  </si>
  <si>
    <t>Sturza</t>
  </si>
  <si>
    <t>A review and meta-analysis of utility values for lung cancer</t>
  </si>
  <si>
    <t>Published utility estimates for lung cancer are plentiful and vary greatly. The reason for this variability is unclear, but may result from differences in the methods used to elicit each utility. To identify a set of pooled lung cancer utility estimates reflective of the available literature and determine which methodological factors significantly influence the value of lung cancer utility. Searches of PubMed, the NHS Economic Evaluation Database, and the Cost Effectiveness Analysis Registry from the Center for the Evaluation of Value and Risk in Health. English-language studies were included if they presented at least one previously unpublished lung cancer utility value, noted the elicitation technique and utility value provider. DATA EXTRACTION AND ANALYSIS: Two trained readers independently reviewed each article and extracted information for analysis. A hierarchical linear model (HLM) was used to perform a meta-regression with cancer stage, lower bound of scale, upper bound of scale, respondent, elicitation method, and lung cancer subtype as explanatory variables. . Twenty-three articles containing 223 unique utility values were included. Lung cancer stage and subtype, the upper bound label of the utility scale, and respondent identity were significant predictors of utility (P &lt; 0.05), while the lower bound label of utility scale was not. The HLM provided a set of pooled utility values for metastatic (0.57), mixed or nonspecified stage (0.77), and nonmetastatic lung cancer (0.87)-for the case of standard gamble as method, patients as respondents, non-small-cell lung cancer and scale labeled death to perfect health. Methodological factors significantly affect lung cancer utilities; therefore, analysts should avoid direct comparisons of lung cancer utility values elicited with dissimilar methods.</t>
  </si>
  <si>
    <t>Medical decision making : an international journal of the Society for Medical Decision Making</t>
  </si>
  <si>
    <t>BACKGROUND: Published utility estimates for lung cancer are plentiful and vary greatly. The reason for this variability is unclear, but may result from differences in the methods used to elicit each utility.; PURPOSE: To identify a set of pooled lung cancer utility estimates reflective of the available literature and determine which methodological factors significantly influence the value of lung cancer utility.; DATA SOURCES: Searches of PubMed, the NHS Economic Evaluation Database, and the Cost Effectiveness Analysis Registry from the Center for the Evaluation of Value and Risk in Health.; STUDY SELECTION: English-language studies were included if they presented at least one previously unpublished lung cancer utility value, noted the elicitation technique and utility value provider.; DATA EXTRACTION AND ANALYSIS: Two trained readers independently reviewed each article and extracted information for analysis. A hierarchical linear model (HLM) was used to perform a meta-regression with cancer stage, lower bound of scale, upper bound of scale, respondent, elicitation method, and lung cancer subtype as explanatory variables.; DATA SYNTHESIS: . Twenty-three articles containing 223 unique utility values were included. Lung cancer stage and subtype, the upper bound label of the utility scale, and respondent identity were significant predictors of utility (P &lt; 0.05), while the lower bound label of utility scale was not. The HLM provided a set of pooled utility values for metastatic (0.57), mixed or nonspecified stage (0.77), and nonmetastatic lung cancer (0.87)-for the case of standard gamble as method, patients as respondents, non-small-cell lung cancer and scale labeled death to perfect health.; CONCLUSION: Methodological factors significantly affect lung cancer utilities; therefore, analysts should avoid direct comparisons of lung cancer utility values elicited with dissimilar methods.</t>
  </si>
  <si>
    <t>Medical Decision Making</t>
  </si>
  <si>
    <t>https://dx.doi.org/10.1177/0272989X10369004</t>
  </si>
  <si>
    <t>Syn et al</t>
  </si>
  <si>
    <t>Immune checkpoint inhibitors plus chemotherapy versus chemotherapy or immunotherapy for first-line treatment of advanced non-small cell lung cancer: A generic protocol</t>
  </si>
  <si>
    <t>This is a protocol for a Cochrane Review (Intervention). The objectives are as follows: To determine the effectiveness and toxicity of immune checkpoint inhibitors plus chemotherapy versus chemotherapy or immunotherapy alone as first-line treatment of advanced non-small cell lung cancer (NSCLC). Copyright © 2018 The Cochrane Collaboration.</t>
  </si>
  <si>
    <t>http://dx.doi.org/10.1002/14651858.CD013009</t>
  </si>
  <si>
    <t>Syrigos et al</t>
  </si>
  <si>
    <t>The need for third-line treatment in non-small cell lung cancer: An overview of new options</t>
  </si>
  <si>
    <t>As a result of improved effectiveness of first-, second-line and maintenance therapeutic regimens in non-small cell lung cancer, there is need for new options as third-line treatment. Erlotinib and gefitinib are currently the only drugs of proven efficacy in the third-line setting. Chemotherapy drugs, such as pemetrexed, are being investigated, as are many new agents, such as cetuximab, sunitinib, sorafenib, everolimus, enzastaurin, afilbercept. These novel targeted therapies seem to improve response rates and progression-free survival and their toxicity is tolerable. In an effort to prolong survival while maintaining quality of life, large prospective studies are needed to examine the effectiveness and safety of third-line regimens in these patients.</t>
  </si>
  <si>
    <t>Taipale et al</t>
  </si>
  <si>
    <t>A cost-effectiveness analysis of first-line induction and maintenance treatment sequences in patients with advanced nonsquamous non-small-cell lung cancer in france</t>
  </si>
  <si>
    <t>Background: Comparative effectiveness and cost-effectiveness data for induction-maintenance (I-M) sequences for the treatment of patients with nonsquamous non-small-cell lung cancer (nsqNSCLC) are limited because of a lack of direct evidence. This analysis aimed to compare the cost-effectiveness of I-M pemetrexed with those of other I-M regimens used for the treatment of patients with advanced nsqNSCLC in the French health-care setting. Materials and methods: A previously developed global partitioned survival model was adapted to the France-only setting by restricting treatment sequences to include 12 I-M regimens most relevant to France, and incorporating French costs and resource-use data. Following a systematic literature review, network meta-analyses were performed to obtain hazard ratios for progression-free survival (PFS) and overall survival (OS) relative to gemcitabine + cisplatin (induction sequences) or best supportive care (BSC) (maintenance sequences). Modeled healthcare benefits were expressed as life-years (LYs) and quality-adjusted LYs (QALYs) (estimated using French EuroQol five-dimension questionnaire tariffs). The study was conducted from the payer perspective (National Health Insurance). Cost- and benefit-model inputs were discounted at an annual rate of 4%. Results: Base-case results showed pemetrexed + cisplatin induction followed by (-&gt;) pemetrexed maintenance had the longest mean OS and PFS and highest LYs and QALYs. Costs ranged from 12,762 for paclitaxel + carboplatin -&gt; BSC to 35,617 for pemetrexed + cisplatin -&gt; pemetrexed (2015 values). Gemcitabine + cisplatin -&gt; BSC, pemetrexed + cisplatin -&gt; BSC, and pemetrexed + cisplatin -&gt; pemetrexed were associated with fully incremental cost-effectiveness ratios (ICERs) of 16,593, 80,656, and 102,179, respectively, per QALY gained versus paclitaxel + carboplatin -&gt; BSC. All other treatment sequences were either dominated (ie, another sequence had lower costs and better/equivalent outcomes) or extendedly dominated (ie, the comparator had a higher ICER than a more effective comparator) in the model. Sensitivity analyses showed the model to be relatively insensitive to plausible changes in the main assumptions, with none increasing or decreasing the ICER by more than ~20,000 per QALY gained. Conclusion: In the absence of direct comparative trial evidence, this cost-effectiveness analysis indicated that of a large number of I-M sequences used for the treatment of patients with nsqNSCLC in France, pemetrexed + cisplatin -&gt; pemetrexed achieved the best clinical outcomes (0.28 incremental QALYs gained) versus paclitaxel + carboplatin -&gt; BSC. Copyright © 2017 Taipale et al.</t>
  </si>
  <si>
    <t>http://dx.doi.org/10.2147/CEOR.S128371</t>
  </si>
  <si>
    <t>BACKGROUND: Comparative effectiveness and cost-effectiveness data for induction-maintenance (I-M) sequences for the treatment of patients with nonsquamous non-small-cell lung cancer (nsqNSCLC) are limited because of a lack of direct evidence. This analysis aimed to compare the cost-effectiveness of I-M pemetrexed with those of other I-M regimens used for the treatment of patients with advanced nsqNSCLC in the French health-care setting.; MATERIALS AND METHODS: A previously developed global partitioned survival model was adapted to the France-only setting by restricting treatment sequences to include 12 I-M regimens most relevant to France, and incorporating French costs and resource-use data. Following a systematic literature review, network meta-analyses were performed to obtain hazard ratios for progression-free survival (PFS) and overall survival (OS) relative to gemcitabine + cisplatin (induction sequences) or best supportive care (BSC) (maintenance sequences). Modeled health-care benefits were expressed as life-years (LYs) and quality-adjusted LYs (QALYs) (estimated using French EuroQol five-dimension questionnaire tariffs). The study was conducted from the payer perspective (National Health Insurance). Cost- and benefit-model inputs were discounted at an annual rate of 4%.; RESULTS: Base-case results showed pemetrexed + cisplatin induction followed by (-&gt;) pemetrexed maintenance had the longest mean OS and PFS and highest LYs and QALYs. Costs ranged from 12,762 for paclitaxel + carboplatin -&gt; BSC to 35,617 for pemetrexed + cisplatin -&gt; pemetrexed (2015 values). Gemcitabine + cisplatin -&gt; BSC, pemetrexed + cisplatin -&gt; BSC, and pemetrexed + cisplatin -&gt; pemetrexed were associated with fully incremental cost-effectiveness ratios (ICERs) of 16,593, 80,656, and 102,179, respectively, per QALY gained versus paclitaxel + carboplatin -&gt; BSC. All other treatment sequences were either dominated (ie, another sequence had lower costs and better/equivalent outcomes) or extendedly dominated (ie, the comparator had a higher ICER than a more effective comparator) in the model. Sensitivity analyses showed the model to be relatively insensitive to plausible changes in the main assumptions, with none increasing or decreasing the ICER by more than ~20,000 per QALY gained.; CONCLUSION: In the absence of direct comparative trial evidence, this cost-effectiveness analysis indicated that of a large number of I-M sequences used for the treatment of patients with nsqNSCLC in France, pemetrexed + cisplatin -&gt; pemetrexed achieved the best clinical outcomes (0.28 incremental QALYs gained) versus paclitaxel + carboplatin -&gt; BSC.</t>
  </si>
  <si>
    <t>https://dx.doi.org/10.2147/CEOR.S128371</t>
  </si>
  <si>
    <t>Tamura and Fukuoka</t>
  </si>
  <si>
    <t>Gefitinib in non-small cell lung cancer</t>
  </si>
  <si>
    <t>Gefitinib (IressaTM), an orally-active tyrosine kinase inhibitor of the epidermal growth factor receptor (EGFR), is the first approved molecular-targeted drug for the management of patients with advanced non-small cell lung cancer (NSCLC). Two Phase II trials (IDEAL [Iressa Dose Evaluation in Advanced Lung Cancer]-1 and -2), evaluated the efficacy of gefitinib in advanced NSCLC patients who received &lt;= 2 (IDEAL1) or &gt;= 2 (IDEAL2) previous chemotherapy regimens. The response rate and disease control rate in IDEAL1 and -2 was 18/12% and 54/42%, respectively. The median survival time and one-year survival rate in both studies were ~ 7 months and 30%, respectively. As gefitinib has demonstrated antitumour activity and an acceptable tolerability profile not typically associated with cytotoxic adverse events, such as hematological toxicities, combinations with cytotoxic drugs have been evaluated. Disappointingly, in chemotherapy-naive patients with advanced NSCLC, gefitinib 250 and 500 mg/day combined with platinum-based chemotherapy (gemcitabine/cisplatin or paclitaxel/carboplatin) did not produce prolonged survival, compared with chemotherapy alone in two large, randomised, placebo-controlled, multi-centre Phase III trials (INTACT [Iressa NSCLC Trial Assessing Combination Treatment]-1 and -2). Furthermore, in a recent randomised, placebo-controlled, Phase III trial (ISEL: IRESSA Survival Evaluation in Lung cancer), gefitinib failed to prolong survival compared with placebo in patients with advanced NSCLC who had failed one or more lines of chemotherapy. Subgroup analysis of ISEL suggested improved survival in patients of Asian origin and non-smokers. In addition, subset analyses of IDEAL and several retrospective studies have indicated that female gender, adenocarcinoma histology (especially bronchial alveolar carcinoma), non-smoker status and Asian ethnicity are factors which predict to response to gefitinib. Two types of somatic mutation clustered around the ATP binding pocket in the tyrosine kinase domain of the EGFR gene have been reported as possible surrogate biological markers for predicting response to gefitinib. Appropriate patient selection by clinical characteristics or genetical information is needed, both for future clinical trials of gefitinib and its routine use in the clinic among patients with advanced NSCLC. © 2005 Ashley Publications Ltd.</t>
  </si>
  <si>
    <t>http://dx.doi.org/10.1517/14656566.6.6.985</t>
  </si>
  <si>
    <t>Tanvetyanon and Bepler</t>
  </si>
  <si>
    <t>Commentary: Concomitant chemotherapy and radiation for limited stage small cell lung cancer and benefit of adding additional drug into chemotherapy regimen for advanced non-small cell lung cancer</t>
  </si>
  <si>
    <t>http://dx.doi.org/10.1016/j.ctrv.2006.07.007</t>
  </si>
  <si>
    <t>Tanvetyanon et al</t>
  </si>
  <si>
    <t>A systematic review of quality of life associated with standard chemotherapy regimens for advanced non-small cell lung cancer</t>
  </si>
  <si>
    <t>PURPOSE: Systemic chemotherapy is accepted as a standard of care for patients with advanced non-small cell lung cancer (NSCLC). Although survival outcomes are equivalent among standard chemotherapy regimens, it is unknown whether the quality of life (QOL) outcomes are also comparable. We evaluated available literatures to summarize the state of current knowledge and provide suggestions for future studies. METHODS: Using PUBMED/MEDLINE database, a systematic review of randomized controlled phase III trials of advanced NSCLC reporting QOL as one of the end points was conducted. Trials were included if standard chemotherapy regimens (as defined by The American Society of Clinical Oncology 2003 recommendations) were used in at least two arms of a trial. Two reviewers independently extracted data and evaluated the characteristics of QOL reporting, analyses, and results. RESULTS: The search criteria identified 14 trials (6665 patients). Of these, 13 trials used validated QOL instruments and were included for review. The QOL reporting/analysis techniques were heterogeneous. We included nine trials, which reported the rate of completed baseline assessment and compliance survivors at analysis greater than 50%, for data synthesis. Of these, only one trial found a significant difference in QOL between the comparator arms: paclitaxel plus cisplatin was better than teniposide plus cisplatin. CONCLUSION: Based on our review, it seems unlikely that a major difference exists in the global QOL associated with standard chemotherapy regimens for advanced NSCLC. Although QOL reporting format is largely acceptable, a lack of uniformity in analysis and a poor compliance to QOL assessment made between-trial comparisons difficult. © 2007International Association for the Study of Lung Cancer.</t>
  </si>
  <si>
    <t>http://dx.doi.org/10.1097/JTO.0b013e31815cff64</t>
  </si>
  <si>
    <t>PURPOSE: Systemic chemotherapy is accepted as a standard of care for patients with advanced non-small cell lung cancer (NSCLC). Although survival outcomes are equivalent among standard chemotherapy regimens, it is unknown whether the quality of life (QOL) outcomes are also comparable. We evaluated available literatures to summarize the state of current knowledge and provide suggestions for future studies.; METHODS: Using PUBMED/MEDLINE database, a systematic review of randomized controlled phase III trials of advanced NSCLC reporting QOL as one of the end points was conducted. Trials were included if standard chemotherapy regimens (as defined by The American Society of Clinical Oncology 2003 recommendations) were used in at least two arms of a trial. Two reviewers independently extracted data and evaluated the characteristics of QOL reporting, analyses, and results.; RESULTS: The search criteria identified 14 trials (6665 patients). Of these, 13 trials used validated QOL instruments and were included for review. The QOL reporting/analysis techniques were heterogeneous. We included nine trials, which reported the rate of completed baseline assessment and compliance survivors at analysis greater than 50%, for data synthesis. Of these, only one trial found a significant difference in QOL between the comparator arms: paclitaxel plus cisplatin was better than teniposide plus cisplatin.; CONCLUSION: Based on our review, it seems unlikely that a major difference exists in the global QOL associated with standard chemotherapy regimens for advanced NSCLC. Although QOL reporting format is largely acceptable, a lack of uniformity in analysis and a poor compliance to QOL assessment made between-trial comparisons difficult. [References: 34]</t>
  </si>
  <si>
    <t>Tarricone et al</t>
  </si>
  <si>
    <t>A systematic literature review of the economic implications of chemotherapy-induced diarrhea and its impact on quality of life</t>
  </si>
  <si>
    <t>Introduction: Chemotherapy-induced diarrhea (CID) diminishes physical performance, raises anxiety and depression levels, and increases healthcare resource utilization. Objective: To understand the impact that CID has on health-related quality of life (HRQoL) and on healthcare resource utilization. Methods: Systematic searches were conducted in MEDLINE, EMBASE, DARE, and the NHS EED databases. Results: A total of 22 articles were retrieved for full review (n = 17, HRQoL; n = 5 healthcare resource utilization). Only 2 studies had assessed HRQoL in patients experiencing CID, while cost studies demonstrated that CID episodes are unnecessarily expensive and can be avoided if diagnosed and treated early. Conclusions: Better management of CID has the potential to reduce overall economic burden and improve patients' HRQoL. Available evidence also relays the need to conduct larger studies that assess HRQoL and consider cost beyond direct medical costs in order to understand the full impact of CID on HRQoL and healthcare resource utilization. Copyright © 2016 Published by Elsevier Ireland Ltd.</t>
  </si>
  <si>
    <t>http://dx.doi.org/10.1016/j.critrevonc.2015.12.012</t>
  </si>
  <si>
    <t>Tartari et al</t>
  </si>
  <si>
    <t>Assessing the relationship between toxicity and economic cost of oncological target agents: A systematic review of clinical trials</t>
  </si>
  <si>
    <t>Target agents are peculiar oncological drugs which differ from the traditional therapies in their ability of recognizing specific molecules expressed by tumor cells and microenvironment. Thus, their toxicity is generally lower than that associated to chemotherapy, and they represent nowadays a new standard of care in a number of tumors. This paper deals with the relationship between economic costs and toxicity of target agents. At this aim, a cluster analysis-based exploration of the main features of a large collection of them is carried out, with a specific focus on the variables leading to the identification of their toxicity and related costs. The analysis of the toxicity is based on the Severe Adverse Events (SAE) and Discontinuation (D) rates of each target agent considering data published on PubMed from 1965 to 2016 in the phase II and III studies that have led to the approval of these drugs for cancer patients by US Food and Drug Administration. The construction of the dataset represents a key step of the research, and is grounded on the critical analysis of a wide set of clinical studies. In order to capture different evaluation strategies of the toxicity, clustering is performed according to three different criteria (including Voronoi tessellation). Our procedure allows us to identify 5 different groups of target agents pooled by similar SAE and D rates and, at the same time, 3 groups based on target agents' costs for 1 month and for the median whole duration of therapy. Results highlight several specific regularities for toxicity and costs. This study present several limitations, being realized starting from clinical trials and not from individual patients' data. However, a macroscopic perspective suggests that costs are rather heterogeneous, and they do not clearly follow the clustering based on SAE and D rates. Copyright © 2017 Tartari et al. This is an open access article distributed under the terms of the Creative Commons Attribution License, which permits unrestricted use, distribution, and reproduction in any medium, provided the original author and source are credited.</t>
  </si>
  <si>
    <t>http://dx.doi.org/10.1371/journal.pone.0183639</t>
  </si>
  <si>
    <t>Tassinari et al</t>
  </si>
  <si>
    <t>Second line treatments in advanced platinum-resistant non small cell lung cancer: A critical review of literature</t>
  </si>
  <si>
    <t>In the last 10 years the medical approach to platinum-resistant Non Small Cell Lung Cancer (NSCLC) has radically changed, passing from a lack of evidence of any primary treatment against the tumor, to the identification of chemotherapy or EGFR inhibitors as the gold standard for clinical practice. Eight randomized clinical trials support the evidence of efficacy of second-line treatments against NSCLC, and docetaxel, pemetrexed and erlotinib are the most effective options for clinical practice. However, many aspects remain still undefined: * Can a treatment with docetaxel, pemetrexed or erlotinib be considered the gold standard for all patients with platinum-resistant NSCLC, and consequently should all patients be treated with at least one of these options? * Are the benefits enough to justify the side effects observed with these chemotherapeutic options? * Can a schedule be preferred to the others for either efficacy or safety profile? * Can the new EGFR inhibitors be considered an innovation in the treatment of platinum-resistant NSCLC, and should they be used in all patients with platinum-resistant NSCLC? A systematic review of randomized clinical trials and a critical analysis of the results were performed with the aim to clarify the real meaning of medical treatments in advanced, platinum-resistant NSCLC. © 2009 Bentham Science Publishers Ltd.</t>
  </si>
  <si>
    <t>Reviews on Recent Clinical Trials</t>
  </si>
  <si>
    <t>http://dx.doi.org/10.2174/157488709787047549</t>
  </si>
  <si>
    <t>Noninferiority trials in second-line treatments of nonsmall cell lung cancer: A systematic review of literature with meta-analysis of phase iii randomized clinical trials</t>
  </si>
  <si>
    <t>BACKGROUND:: To assess the role of the novel second-line treatments in nonsmall cell lung cancer (NSCLC). METHODS:: A systematic review of the literature with meta-analysis of phase III randomized clinical trials (RCTs) was independently performed by 3 authors. All the trials comparing any novel treatment with every-3-weeks docetaxel (3WD) and designed as noninferiority trial were included in the analysis. One-year survival rate (SR) was the primary end point, and quality of life and safety represented the secondary end points. RESULTS:: Four RCTs met the selection criteria. The outcomes of 3355 patients were analyzed in the pooled analysis. No heterogeneity was documented in the primary analysis either including all the trials or analyzing separately gefitinib and the chemotherapeutic alternatives to 3WD. The cumulative odds ratio was 0.927 (P=0.313) for 1-year SR, 0.889 (P=0.323) for the chemotherapeutic alternatives to 3WD and 0.953 (P=0.616) for gefitinib. The experimental arms showed a significant advantage in quality of life in the cumulative analysis (odds ratio=1.623, P=0.01) and in the subgroup of patients treated with gefitinib (odds ratio=1.962, P&lt;0.001); a better safety profile for the experimental arm was observed in the cumulative analysis and in the subgroups of alternative chemotherapies or gefitinib. CONCLUSION:: All the noninferiority trials demonstrated the noninferiority of pemetrexed, oral topotecan, or gefitinib in 1-year SR (primary end point), but the improvement in overall survival remains modest. The improvement in quality of life and safety (secondary end points) represents the main value of these treatments, whose aim is mainly palliative. Copyright © 2012 by Lippincott Williams &amp; Wilkins.</t>
  </si>
  <si>
    <t>American Journal of Clinical Oncology: Cancer Clinical Trials</t>
  </si>
  <si>
    <t>http://dx.doi.org/10.1097/COC.0b013e31822dfd13</t>
  </si>
  <si>
    <t>Second-line treatments in non-small cell lung cancer. A systematic review of literature and metaanalysis of randomized clinical trials</t>
  </si>
  <si>
    <t>BACKGROUND: To assess the efficacy of second-line treatments in non-small cell lung cancer (NSCLC).; METHODS: A systematic review of literature with metaanalysis of randomized clinical trials (RCTs) was independently performed by three authors. A primary analysis included all RCTs comparing any approach (chemotherapy or therapy with epidermal growth factor receptor [EGFR] inhibitors) with placebo; a secondary analysis included all RCTs comparing any treatment with docetaxel therapy every 3 weeks. The 1-year survival rate (SR) of the primary analysis was the primary outcome of the study; the 1-year SR of the secondary analysis, response rate (RR), and time to progression of primary and secondary analyses were the secondary end points.; RESULTS: Fourteen RCTs met the selection criteria. The outcomes of 2,627 and 5,952 patients were analyzed in the primary and secondary analysis, respectively. A significant heterogeneity was documented in the primary analysis for 1-year SR with odd ratio [OR] = 0.763 (p = 0.029). No heterogeneity was documented for RR in the primary analysis, with OR = 0.165 (p &lt; 0.001). A modest heterogeneity was documented in the secondary analysis for 1-year SR and RR, with 1-year SR OR = 0.924 (p = 0.122) and RR OR = 1.069 (p = 0.643).; CONCLUSION: Second-line treatments in NSCLC seem to improve the main outcomes better than supportive care. Docetaxel administration every 3 weeks probably remains the "gold standard" because at present the data in literature are not enough to support a greater efficacy of other alternative options. Further trials are needed to identify a clinical and biological profile that could predict the response to treatments and a criterion to select the patients to be treated with chemotherapy or EGFR inhibitors. [References: 51]</t>
  </si>
  <si>
    <t>Meta-Analysis; Multicenter Study; Review</t>
  </si>
  <si>
    <t>https://dx.doi.org/10.1378/chest.08-1503</t>
  </si>
  <si>
    <t>Thatcher</t>
  </si>
  <si>
    <t>The role of chemotherapy (ct) and supportive care (sc) in advanced non-small cell lung cancer (nsclc)</t>
  </si>
  <si>
    <t>Thatcher et al</t>
  </si>
  <si>
    <t>Symptomatic benefit from gemcitabine and other chemotherapy in advanced non-small cell lung cancer: Changes in performance status and tumour-related symptoms</t>
  </si>
  <si>
    <t>Results from recent trials challenge the traditional view that chemotherapy offers no survival or quality of life benefits over best supportive care. Meta-analyses of recent trials reveal a modest survival benefit for combination chemotherapy over best supportive care, although there is no strong evidence from randomized trials for superiority of combination over single agent therapy. in chemotherapy trials where data on performance status change were collected, performance status improved in one-third of patients and remained constant in a further third. Fewer studies have measured changes in specific disease-related symptoms, but there are data from studies with gemcitabine which show improvements in a range of symptoms, including cough, haemoptysis, pain, dyspnoea and anorexia. Thus more patients benefit from chemotherapy than may be suggested by objective response. Surveys have shown that patients are more likely to accept intensive chemotherapy for what are perceived by health care professionals as potentially small benefits. Studies have shown evidence of cost savings associated with chemotherapy over best supportive care.</t>
  </si>
  <si>
    <t>Results from recent trials challenge the traditional view that chemotherapy offers no survival or quality of life benefits over best supportive care. Meta-analyses of recent trials reveal a modest survival benefit for combination chemotherapy over best supportive care, although there is no strong evidence from randomized trials for superiority of combination over single-agent therapy. In chemotherapy trials where data on performance status change were collected, performance status improved in one-third of patients and remained constant in a further third. Fewer studies have measured changes in specific disease-related symptoms, but there are data from studies with gemcitabine which show improvements in a range of symptoms, including cough, haemoptysis, pain, dyspnoea and anorexia. Thus more patients benefit from chemotherapy than may be suggested by objective response. Surveys have shown that patients are more likely to accept intensive chemotherapy for what are perceived by health care professionals as potentially small benefits. Studies have shown evidence of cost savings associated with chemotherapy over best supportive care. [References: 68]</t>
  </si>
  <si>
    <t>Improving quality of life in patients with non-small cell lung cancer: Research experience with gemcitabine</t>
  </si>
  <si>
    <t>Alongside objective response rate, quality of life of patients is important in the treatment of cancer, particularly in the palliative setting. Quality of life is difficult to define precisely and is correspondingly difficult to assess. However, a number of methods have been devised and self-report questionnaires are now widely used. Patients with metastatic non-small cell lunger cancer (NSCLC) have a poor prognosis with few patients surviving longer than 8 or 9 months. Curative treatment is often not possible and few patients receive active treatment. Although some patients will accept toxic treatments in return for increased survival, it is generally hoped that any treatment, curative or palliative, will not adversely affect patients' quality of life. In three studies in which gemcitabine was used as a single agent in metastatic NSCLC, objective response rates of 20% were obtained. Gemcitabine was well tolerated; Symptoms improved in the studies where disease-related symptoms were assessed. The degree of improvement compared well with historical data on the relief offered by standard radiotherapy and combination chemotherapy. These findings have led to the initiation of a randomised trial to compare the relief offered by gemcitabine plus best supportive care with best supportive care, using quality of life assessments as a primary endpoint.</t>
  </si>
  <si>
    <t>European Journal of Cancer Part A</t>
  </si>
  <si>
    <t>Traynor and Schiller</t>
  </si>
  <si>
    <t>Systemic treatment of advanced non-small cell lung cancer</t>
  </si>
  <si>
    <t>Lung cancer, a highly lethal malignancy, is the leading cause of cancer-related mortality in the US, accounting for 28% of all deaths related to cancer. Non-small cell lung cancer comprises 80-85% of lung cancer diagnoses and includes the histologies of adenocarcinoma and its subtype bronchoalveolar carcinoma, squamous cell carcinoma and large cell carcinoma. This article reviews the use of cytotoxic chemotherapies and other systemic treatments for patients with advanced (metastatic and/or recurrent) non-small cell lung cancer. Despite great efforts, only minor gains have been made over the past decade in the treatment of advanced non-small cell lung cancer for patients with a good performance status in terms of prolonging survival and improving quality of life. Currently, the standard of treatment is a platinum-based doublet, with the second agent being selected contingent upon the comorbidities of the patient and the toxicity profile of the drug. The focus of clinical research is centered on the application of the use of targeted, molecularly directed therapies, likely used in combination with either cytotoxics and/or other novel targeted agents, in an attempt to improve the therapeutic ratio of systemic treatments for this large population. © 2004 Prous Science. All rights reserved.</t>
  </si>
  <si>
    <t>Drugs of Today</t>
  </si>
  <si>
    <t>http://dx.doi.org/10.1358/dot.2004.40.8.850472</t>
  </si>
  <si>
    <t>Tsao et al</t>
  </si>
  <si>
    <t>Whole brain radiotherapy for the treatment of newly diagnosed multiple brain metastases</t>
  </si>
  <si>
    <t>BACKGROUND: This is an update to the review published in the Cochrane Library (2012, Issue 4).It is estimated that 20% to 40% of people with cancer will develop brain metastases during the course of their illness. The burden of brain metastases impacts quality and length of survival.; OBJECTIVES: To assess the effectiveness and adverse effects of whole brain radiotherapy (WBRT) given alone or in combination with other therapies to adults with newly diagnosed multiple brain metastases.; SEARCH METHODS: We searched the Cochrane Central Register of Controlled Trials (CENTRAL), MEDLINE, and Embase to May 2017 and the National Cancer Institute Physicians Data Query for ongoing trials.; SELECTION CRITERIA: We included phase III randomised controlled trials (RCTs) comparing WBRT versus other treatments for adults with newly diagnosed multiple brain metastases.; DATA COLLECTION AND ANALYSIS: Two review authors independently assessed trial quality and abstracted information in accordance with Cochrane methods.; MAIN RESULTS: We added 10 RCTs to this updated review. The review now includes 54 published trials (45 fully published reports, four abstracts, and five subsets of data from previously published RCTs) involving 11,898 participants.Lower biological WBRT doses versus controlThe hazard ratio (HR) for overall survival (OS) with lower biological WBRT doses as compared with control (3000 cGy in 10 daily fractions) was 1.21 (95% confidence interval (CI) 1.04 to 1.40; P = 0.01; moderate-certainty evidence) in favour of control. The HR for neurological function improvement (NFI) was 1.74 (95% CI 1.06 to 2.84; P = 0.03; moderate-certainty evidence) in favour of control fractionation.Higher biological WBRT doses versus controlThe HR for OS with higher biological WBRT doses as compared with control (3000 cGy in 10 daily fractions) was 0.97 (95% CI 0.83 to 1.12; P = 0.65; moderate-certainty evidence). The HR for NFI was 1.14 (95% CI 0.92 to 1.42; P = 0.23; moderate-certainty evidence).WBRT and radiosensitisersThe addition of radiosensitisers to WBRT did not confer additional benefit for OS (HR 1.05, 95% CI 0.99 to 1.12; P = 0.12; moderate-certainty evidence) or for brain tumour response rates (odds ratio (OR) 0.84, 95% CI 0.63 to 1.11; P = 0.22; high-certainty evidence).Radiosurgery and WBRT versus WBRT aloneThe HR for OS with use of WBRT and radiosurgery boost as compared with WBRT alone for selected participants was 0.61 (95% CI 0.27 to 1.39; P = 0.24; moderate-certainty evidence). For overall brain control at one year, the HR was 0.39 (95% CI 0.25 to 0.60; P &lt; 0.0001; high-certainty evidence) favouring the WBRT and radiosurgery boost group.Radiosurgery alone versus radiosurgery and WBRTThe HR for local brain control was 2.73 (95% CI 1.87 to 3.99; P &lt; 0.00001; high-certainty evidence)favouring the addition of WBRT to radiosurgery. The HR for distant brain control was 2.34 (95% CI 1.73 to 3.18; P &lt; 0.00001; high-certainty evidence) favouring WBRT and radiosurgery. The HR for OS was 1.00 (95% CI 0.80 to 1.25; P = 0.99; moderate-certainty evidence). Two trials reported worse neurocognitive outcomes and one trial reported worse quality of life outcomes when WBRT was added to radiosurgery.We could not pool data from trials related to chemotherapy, optimal supportive care (OSC), molecular targeted agents, neurocognitive protective agents, and hippocampal sparing WBRT. However, one trial reported no differences in quality-adjusted life-years for selected participants with brain metastases from non-small-cell lung cancer randomised to OSC and WBRT versus OSC alone.; AUTHORS' CONCLUSIONS: None of the trials with altered higher biological WBRT dose-fractionation schemes reported benefit for OS, NFI, or symptom control compared with standard care. However, OS and NFI were worse for lower biological WBRT dose-fractionation schemes than for standard dose schedules.The addition of WBRT to radiosurgery improved local and distant brain control in selected people with brain metastases, but data show worse neurocognitive outcomes and no differences in OS.Selected people with multiple brain metastases from non-small-cell lung cancer may show no difference in OS when OSC is given and WBRT is omitted.Use of radiosensitisers, chemotherapy, or molecular targeted agents in conjunction with WBRT remains experimental.Further trials are needed to evaluate the use of neurocognitive protective agents and hippocampal sparing with WBRT. As well, future trials should examine homogeneous participants with brain metastases with focus on prognostic features and molecular markers.</t>
  </si>
  <si>
    <t>https://dx.doi.org/10.1002/14651858.CD003869.pub4</t>
  </si>
  <si>
    <t>Background: This is an update to the review published in the Cochrane Library (2012, Issue 4). It is estimated that 20% to 40% of people with cancer will develop brain metastases during the course of their illness. The burden of brain metastases impacts quality and length of survival. Objectives: To assess the effectiveness and adverse effects of whole brain radiotherapy (WBRT) given alone or in combination with other therapies to adults with newly diagnosed multiple brain metastases. Search methods: We searched the Cochrane Central Register of Controlled Trials (CENTRAL), MEDLINE, and Embase to May 2017 and the National Cancer Institute Physicians Data Query for ongoing trials. Selection criteria: We included phase III randomised controlled trials (RCTs) comparing WBRT versus other treatments for adults with newly diagnosed multiple brain metastases. Data collection and analysis: Two review authors independently assessed trial quality and abstracted information in accordance with Cochrane methods. Main results: We added 10 RCTs to this updated review. The review now includes 54 published trials (45 fully published reports, four abstracts, and five subsets of data from previously published RCTs) involving 11,898 participants. Lower biological WBRT doses versus controlThe hazard ratio (HR) for overall survival (OS) with lower biological WBRT doses as compared with control (3000 cGy in 10 daily fractions) was 1.21 (95% confidence interval (CI) 1.04 to 1.40; P = 0.01; moderate-certainty evidence) in favour of control. The HR for neurological function improvement (NFI) was 1.74 (95% CI 1.06 to 2.84; P = 0.03; moderate-certainty evidence) in favour of control fractionation. Higher biological WBRT doses versus control The HR for OS with higher biological WBRT doses as compared with control (3000 cGy in 10 daily fractions) was 0.97 (95% CI 0.83 to 1.12; P = 0.65; moderate-certainty evidence). The HR for NFI was 1.14 (95% CI 0.92 to 1.42; P = 0.23; moderate-certainty evidence). WBRT and radiosensitisersThe addition of radiosensitisers to WBRT did not confer additional benefit for OS (HR 1.05, 95% CI 0.99 to 1.12; P = 0.12; moderate-certainty evidence) or for brain tumour response rates (odds ratio (OR) 0.84, 95% CI 0.63 to 1.11; P = 0.22; high-certainty evidence). Radiosurgery and WBRT versus WBRT aloneThe HR for OS with use of WBRT and radiosurgery boost as compared with WBRT alone for selected participants was 0.61 (95% CI 0.27 to 1.39; P = 0.24; moderate-certainty evidence). For overall brain control at one year, the HR was 0.39 (95% CI 0.25 to 0.60; P &lt; 0.0001; high-certainty evidence) favouring the WBRT and radiosurgery boost group. Radiosurgery alone versus radiosurgery and WBRT The HR for local brain control was 2.73 (95% CI 1.87 to 3.99; P &lt; 0.00001; high-certainty evidence)favouring the addition of WBRT to radiosurgery. The HR for distant brain control was 2.34 (95% CI 1.73 to 3.18; P &lt; 0.00001; high-certainty evidence) favouring WBRT and radiosurgery. The HR for OS was 1.00 (95% CI 0.80 to 1.25; P = 0.99; moderate-certainty evidence). Two trials reported worse neurocognitive outcomes and one trial reported worse quality of life outcomes when WBRT was added to radiosurgery. We could not pool data from trials related to chemotherapy, optimal supportive care (OSC), molecular targeted agents, neurocognitive protective agents, and hippocampal sparing WBRT. However, one trial reported no differences in quality-adjusted life-years for selected participants with brain metastases from non-small-cell lung cancer randomised to OSC and WBRT versus OSC alone. Authors' conclusions: None of the trials with altered higher biological WBRT dose-fractionation schemes reported benefit for OS, NFI, or symptom control compared with standard care. However, OS and NFI were worse for lower biological WBRT dose-fractionation schemes than for standard dose schedules. The addition of WBRT to radiosurgery improved local and distant brain control in selected people with brain metastases, but data show worse neurocognitive outcomes and no diff rences in OS. Selected people with multiple brain metastases from non-small-cell lung cancer may show no difference in OS when OSC is given and WBRT is omitted. Use of radiosensitisers, chemotherapy, or molecular targeted agents in conjunction with WBRT remains experimental. Further trials are needed to evaluate the use of neurocognitive protective agents and hippocampal sparing with WBRT. As well, future trials should examine homogeneous participants with brain metastases with focus on prognostic features and molecular markers. Copyright © 2018 The Cochrane Collaboration. Published by John Wiley &amp; Sons, Ltd.</t>
  </si>
  <si>
    <t>http://dx.doi.org/10.1002/14651858.CD003869.pub4</t>
  </si>
  <si>
    <t>Tzelepis et al</t>
  </si>
  <si>
    <t>A systematic review of patient-reported outcome measures assessing quality of patient-centred cancer care</t>
  </si>
  <si>
    <t>BACKGROUND: The Institute of Medicine (IOM) has endorsed six dimensions of patientcentredness as vital to providing quality health care. However, whether patient-reported outcome measures (PROMs) comprehensively cover these six dimensions remains unexplored. This systematic review explored: (1) whether PROMs that assess the quality of patient-centred cancer care addressed the six IOM dimensions of patient-centred care; and (2) the psychometric properties of these measures. METHOD: Five electronic databases were searched to retrieve published studies describing the development and psychometric properties of PROMs assessing the quality of patient-centred cancer care. Two authors determined if eligible PROMs covered the six IOM dimensions of patient-centred care of: (1) respectful to patients' values, preferences, and expressed needs; (2) coordinated and integrated; (3) provide information, communication, and education; (4) ensure physical comfort; (5) provide emotional support; and (6) involve family and friends. The adequacy of psychometric properties based on recommended criteria was also evaluated. RESULTS: Across all 21 PROMs, the most commonly included IOM dimension of patient-centred care was information, communication and education (19 measures). Two measures included one IOM-endorsed patient-centred care dimension, 2 measures had two dimensions, seven measures had three dimensions, five measures had four dimensions, and four measures had five dimensions. One measure, the Indicators (Non-small Cell Lung Cancer), covered all 6 IOM dimensions of patient-centred care, but had adequate face/content validity only. None of the measures met recommended criteria for test-retest reliability. CONCLUSIONS: There are no psychometrically rigorous PROMs developed with cancer patients that capture all six IOM dimensions of patient-centred care. Further psychometric testing of the Indicators (Non-small Cell Lung Cancer) is needed. Construction of comprehensive measures that can be used with the general cancer population are required. RESEARCH IMPLICATIONS: This systematic review highlights that existing measures of patient-centred cancer care fail to accurately capture the whole-person orientation of cancer care. There is a need to develop new measures assessing the quality of patient-centred care that cover all six IOM-endorsed dimensions. Such measures need to be psychometrically robust and suitable for use with a range of cancer populations. CLINICAL IMPLICATIONS: Quality improvements to the healthcare system can be guided by measures that assess the quality of patient-centred cancer care. Reliable and valid patient self-report measures that identify where improvements to care are needed may facilitate advancements to health care services and health care professionals' training.</t>
  </si>
  <si>
    <t>Psycho-Oncology</t>
  </si>
  <si>
    <t>http://dx.doi.org/10.1111/j.1099-1611.2013.3394</t>
  </si>
  <si>
    <t>Are we missing the institute of medicine's mark? A systematic review of patient-reported outcome measures assessing quality of patient-centred cancer care</t>
  </si>
  <si>
    <t>Background: The Institute of Medicine (IOM) has endorsed six dimensions of patient-centredness as crucial to providing quality healthcare. These dimensions outline that care must be: 1) respectful to patients' values, preferences, and expressed needs; 2) coordinated and integrated; 3) provide information, communication, and education; 4) ensure physical comfort; 5) provide emotional support-relieving fear and anxiety; and 6) involve family and friends. However, whether patient-reported outcome measures (PROMs) comprehensively cover these dimensions remains unexplored. This systematic review examined whether PROMs designed to assess the quality of patient-centred cancer care addressed all six IOM dimensions of patient-centred care and the psychometric properties of these measures.Methods: Medline, PsycINFO, Current Contents, Embase, CINAHL and Scopus were searched to retrieve published studies describing the development and psychometric properties of PROMs assessing the quality of patient-centred cancer care. Two authors determined if eligible PROMs included the six IOM dimensions of patient-centred care and evaluated the adequacy of psychometric properties based on recommended criteria for internal consistency, test-retest reliability, face/content validity, construct validity and cross-cultural adaptation.Results: Across all 21 PROMs, the most commonly included IOM dimension of patient-centred care was " information, communication and education" (19 measures). In contrast, only five measures assessed the " involvement of family and friends." Two measures included one IOM-endorsed patient-centred care dimension, two measures had two dimensions, seven measures had three dimensions, five measures had four dimensions, and four measures had five dimensions. One measure, the Indicators (Non-small Cell Lung Cancer), covered all six IOM dimensions of patient-centred care, but had adequate face/content validity only. Eighteen measures met the recommended adequacy criteria for construct validity, 15 for face/content validity, seven for internal consistency, three for cross-cultural adaptation and no measure for test-retest reliability.Conclusions: There are no psychometrically rigorous PROMs developed with cancer patients that capture all six IOM dimensions of patient-centred care. Using more than one measure or expanding existing measures to cover all six patient-centred care dimensions could improve assessment and delivery of patient-centred care. Construction of new comprehensive measures with acceptable psychometric properties that can be used with the general cancer population may also be warranted. © 2014 Tzelepis et al.; licensee BioMed Central Ltd.</t>
  </si>
  <si>
    <t>http://dx.doi.org/10.1186/1471-2407-14-41</t>
  </si>
  <si>
    <t>BACKGROUND: The Institute of Medicine (IOM) has endorsed six dimensions of patient-centredness as crucial to providing quality healthcare. These dimensions outline that care must be: 1) respectful to patients' values, preferences, and expressed needs; 2) coordinated and integrated; 3) provide information, communication, and education; 4) ensure physical comfort; 5) provide emotional support-relieving fear and anxiety; and 6) involve family and friends. However, whether patient-reported outcome measures (PROMs) comprehensively cover these dimensions remains unexplored. This systematic review examined whether PROMs designed to assess the quality of patient-centred cancer care addressed all six IOM dimensions of patient-centred care and the psychometric properties of these measures.; METHODS: Medline, PsycINFO, Current Contents, Embase, CINAHL and Scopus were searched to retrieve published studies describing the development and psychometric properties of PROMs assessing the quality of patient-centred cancer care. Two authors determined if eligible PROMs included the six IOM dimensions of patient-centred care and evaluated the adequacy of psychometric properties based on recommended criteria for internal consistency, test-retest reliability, face/content validity, construct validity and cross-cultural adaptation.; RESULTS: Across all 21 PROMs, the most commonly included IOM dimension of patient-centred care was "information, communication and education" (19 measures). In contrast, only five measures assessed the "involvement of family and friends." Two measures included one IOM-endorsed patient-centred care dimension, two measures had two dimensions, seven measures had three dimensions, five measures had four dimensions, and four measures had five dimensions. One measure, the Indicators (Non-small Cell Lung Cancer), covered all six IOM dimensions of patient-centred care, but had adequate face/content validity only. Eighteen measures met the recommended adequacy criteria for construct validity, 15 for face/content validity, seven for internal consistency, three for cross-cultural adaptation and no measure for test-retest reliability.; CONCLUSIONS: There are no psychometrically rigorous PROMs developed with cancer patients that capture all six IOM dimensions of patient-centred care. Using more than one measure or expanding existing measures to cover all six patient-centred care dimensions could improve assessment and delivery of patient-centred care. Construction of new comprehensive measures with acceptable psychometric properties that can be used with the general cancer population may also be warranted.</t>
  </si>
  <si>
    <t>https://dx.doi.org/10.1186/1471-2407-14-41</t>
  </si>
  <si>
    <t>Van Brakel and Verhagen</t>
  </si>
  <si>
    <t>Do we still need a randomized prospective trial comparing vats to open lobectomy?</t>
  </si>
  <si>
    <t>Objective: Lobectomy by video-assisted thoracic surgery (VATS) has become a widely adopted treatment for early stage non-small cell lung cancer. However, the percentage of VATS over OPEN lobectomies remains less than 40%, with a considerable variation between centers. Furthermore, a guideline indicating a preferential procedure is still lacking. The objective of this study was to evaluate the evidence comparing VATS to OPEN lobectomy and to investigate the need for a randomized controlled trial (RCT). Methods: We performed a systematic review of the available literature from 1994 to present. All studies comparing VATS lobectomy with OPEN surgery (thoracotomy) for non-small cell lung cancer (stage I/IIa) with data on oncologic completeness of resection, hospital length of stay (LOS), postoperative complications and quality of life, were included. 880 references were identified and after systematic exclusion of irrelevant studies, 190 were abstracted by two independent reviewers. Two RCTs and 48 observational studies were selected for data extraction. Results: 33 of 48 were retrospective studies without case matching (69%). In 14 studies a historical control group was used (29%). Conversion to thoracotomy was reported in 11 studies (22%) and 45 out of 50 studies (including both RCTs) did not follow an intention to treat principle. Both RCTs (1995, n=61 and 2013, n=66) reported no differences on primary endpoints (LOS/complications and number of lymph nodes/stations respectively). Ten studies (20%) reported on number of dissected lymph nodes/stations or completeness of resection. Only 3 studies reported data on functional outcome or quality of life. Overall (50 studies), VATS compared to open lobectomy was associated with a shorter median LOS (5.1 versus 7 days). Postoperative complication rate as composite endpoint was lower for VATS compared to open lobectomy (median 27 versus 39%). Conclusions: Although VATS lobectomy has become a common procedure in many centers, the available evidence is based on comparative non randomized cohort- and patient control studies, resulting in imbalanced patient groups. To recommend VATS lobectomy as a standard of care, randomized controlled trials are necessary both with regard to functional- and oncologic outcome. Currently, we conduct a multi-center RCT (SCOPE trial, NCT01933828) comparing VATS to OPEN lobectomy.</t>
  </si>
  <si>
    <t>http://dx.doi.org/10.1097/IMI.0000000000000066</t>
  </si>
  <si>
    <t>Van Der Weijst et al</t>
  </si>
  <si>
    <t>Quality of life in locally-advanced non-small cell lung cancer patients: A systematic review</t>
  </si>
  <si>
    <t>Purpose or Objective: Non-small cell lung cancer has a substantial impact on health-related quality of life (HRQoL) of affected patients. Measuring HRQoL in lung cancer patients is an important approach to forecast and assess the relative risks and benefits of a treatment as experienced by patients. A systematic literature review was performed to provide an overview of prospective studies measuring HRQoL in patients with locally-advanced non-small lung cancer (LANSCLC) receiving treatment with curative intent, published over the last 10 years. Material and Methods: The literature search was performed in four electronic databases: PubMed, ScienceDirect, MEDLINE and Embase. The inclusion criteria for the studies were: English language, clinical trial, study population with LA-NSCLC, treatment with curative intent, HRQoL assessment, full text availability and published over the last 10 years. Results: Only 5 studies out of the 225 potentially eligible studies matched our inclusion criteria. Four of these were randomized controlled trials; one was a prospective cohort study. All studies included radiotherapy at least in one of the evaluated treatment arms. Details of the studies and the analyzed parameters are shown in the table. HRQoL was a secondary endpoint in four studies and a co-primary endpoint in one. No significant treatment-related improvement or deterioration in HRQoL has been reported in the included studies. Variability has been observed in terms of use of HRQoL instruments and statistical analysis. Conclusion: Evaluation of HRQoL in patients with LA-NSCLC receiving curative intent treatment remains scarce. Reporting and statistical analysis of HRQoL data lacks standardization. More research is needed to address these issues in both clinical trials and daily care of patients receiving radiotherapy as part of their primary treatment for LA-NSCLC. Based on these considerations, a prospective cohort study has been launched in our institute, which aims to evaluate HRQoL, treatment-induced toxicity and neurocognitive functioning in patients with unresectable LANSCLC receiving radiotherapy, all or not in combination with concurrent or sequential chemotherapy.</t>
  </si>
  <si>
    <t>Health-related quality of life reporting in lung cancer trials: A methodological appraisal</t>
  </si>
  <si>
    <t>Purpose or Objective Health-related quality of life (HRQoL) is an important outcome measurement in locally-advanced non-small cell lung cancer (LA-NSCLC) patients, often presenting considerable comorbidities, hence in clinical trials assessing the role of radiotherapy in this patient population. In addition to the correct execution of these HRQoL studies, it is equally important that the HRQoL data, retrieved from these clinical trials, are reported in a standardized manner, as to draw correct conclusions to support treatment decisions. The aim of this study is to examine the methodological quality of HRQoL reporting in a series of studies retrieved through a systematic review of the literature. Material and Methods A literature search was performed in PubMed, Embase and Web of Science, with the following inclusion criteria: English language, clinical trial, LA-NSCLC patient population, HRQoL assessment, full-text availability and published between 2005 - 2015. The methodological quality of each study was assessed by the standard checklist for the quality of HRQoL reporting in cancer clinical trials [Efficace et al. J Clin Oncol 2003;21:3502- 11]. This checklist consists of minimum criteria that cancer clinical trials should incorporate to provide reliable HRQoL outcomes. The 11 items are categorized into conceptual, measurement, methodology and interpretation domains. All included studies were scored for adherence to the checklist. Each item that met the criteria received 1 point with a maximum of 11 points. Outcomes range from 'probably robust' (8 - 11) to 'very limited' (0 - 4). Results From 2005-2015, out of 225 publications reviewed, 16 LANSCLC clinical trials (represented in 25 articles) incorporated HRQoL endpoints. Radiotherapy was evaluated, in combination with surgery, systemic therapy or with medication aiming to reduce adverse radiotherapy effects, and impact on HRQoL was assessed. None of the studies had a methodological quality below 4 ('very limited'). The average quality score of HRQoL reporting in all studies was 7.875, with 13 studies considered to be of high quality ('probably robust'), versus 3 studies of average quality ('limited robust'). No studies fulfilled all criteria. Particularly, details on a priori hypothesis (n=16) and details on missing data (n=9) were missing. Additionally, clinical significance rather than simple statistical significance was often unaddressed (n=13). Conclusion Qualitative reporting of HRQoL outcomes in scientific articles is a crucial aspect to adequately interpret HRQoL results, with the aim to facilitate daily clinical decision making and support therapy policies. In this review, only the minority of clinical trials fulfilled the minimum criteria for adequate HRQoL reporting. Due to the limited methodological quality and especially the fact that certain crucial aspects of HRQoL data reporting are lacking in the studies, good interpretation of HRQoL data remains difficult.</t>
  </si>
  <si>
    <t>Van Zandwijk and Giaccone</t>
  </si>
  <si>
    <t>Treatment of metastatic non-small cell lung cancer</t>
  </si>
  <si>
    <t>Although the overall survival rates for patients with metastatic non- small cell lung cancer have not changed in the past two decades, meta- analytic studies have confirmed that a modest increase in mean survival time can be gained with platinum-based combination chemotherapy. With appropriate selection of patients, chemotherapy will have symptomatic benefits in more than 60% of patients, and concerns regarding the costs of chemotherapy will be lessened by the observation that in some instances chemotherapy is less costly than best supportive care. Until the end of the 1980s, apart from the few active agents and their analogues no new drugs became available, but in the past 5 years several new agents have shown promising results and are now being included in combination programs. Large-scale comparative studies, looking for the combination with the best therapeutic index, are awaited with great interest. The number of patients with non-small cell lung cancer is so great that even modest improvements in therapy will have a great impact on survival rates.</t>
  </si>
  <si>
    <t>Current Opinion in Oncology</t>
  </si>
  <si>
    <t>Improving patient management in metastatic non-small cell lung cancer</t>
  </si>
  <si>
    <t>Summary: The management of advanced non-small cell lung cancer (NSCLC) has progressed over the last 3 decades. Advances in chemotherapeutic drugs and the use of multi-drug combinations, targeted agents and new management strategies have provided modest survival benefits. However, improving quality of life is equally important, and involves a therapeutic strategy that considers the optimal balance between treatment activity (survival; symptom control) and treatment burden (side effects; duration of hospital stay). There remains room for improvement of therapies today, given that 1-year survival is approximately 35%. The option of adding another cytotoxic agent to a platinum-based doublet does not appear to improve survival but increases toxicity. With the advent of targeted drugs, there is much interest in adding a biological agent such as bevacizumab to the current standard. Another strategy of interest is the use of maintenance treatment with a well-tolerated cytotoxic agent such as gemcitabine after first-line therapy. This has been shown to improve progression-free survival compared with best supportive care alone. Ten years ago, few patients with advanced NSCLC were candidates for second-line treatment for progressive or relapsed disease. However, as response rates and toxicity profiles with first-line therapies improved, relapse therapy has become more important. Several single agent chemotherapies have been evaluated in the second-line setting, including the anti-metabolite pemetrexed, which demonstrates comparable survival outcomes to that of the historical standard docetaxel, but a much better toxicity profile. The targeted therapy erlotinib is also being investigated in this setting. Further studies are required to establish the role of newer agents in the management of advanced NSCLC. © 2007 Elsevier Ireland Ltd. All rights reserved.</t>
  </si>
  <si>
    <t>http://dx.doi.org/10.1016/S0169-5002%2807%2970422-1</t>
  </si>
  <si>
    <t>Verduyn et al</t>
  </si>
  <si>
    <t>Estimating quality adjusted progression free survival of first-line treatments for egfr mutation positive non small cell lung cancer patients in the netherlands</t>
  </si>
  <si>
    <t>BACKGROUND: Gefitinib, a tyrosine kinase inhibitor, is an effective treatment in advanced non-small cell lung cancer (NSCLC) patients with an activating mutation in the epidermal growth factor receptor (EGFR). Randomised clinical trials showed a benefit in progression free survival for gefitinib versus doublet chemotherapy regimens in patients with an activated EGFR mutation (EGFR M+). From a patient perspective, progression free survival is important, but so is health-related quality of life. Therefore, this analysis evaluates the Quality Adjusted progression free survival of gefitinib versus three relevant doublet chemotherapies (gemcitabine/cisplatin (Gem/Cis); pemetrexed/cisplatin (Pem/Cis); paclitaxel/carboplatin (Pac/Carb)) in a Dutch health care setting in patients with EGFR M+ stage IIIB/IV NSCLC. This study uses progression free survival rather than overall survival for its time frame in order to better compare the treatments and to account for the influence that subsequent treatment lines would have on overall survival analysis.; METHODS: Mean progression free survival for Pac/Carb was obtained by extrapolating the median progression free survival as reported in the Iressa-Pan-Asia Study (IPASS). Data from a network meta-analysis was used to estimate the mean progression free survival for therapies of interest relative to Pac/Carb. Adjustment for health-related quality of life was done by incorporating utilities for the Dutch population, obtained by converting FACT-L data (from IPASS) to utility values and multiplying these with the mean progression free survival for each treatment arm to determine the Quality Adjusted progression free survival. Probabilistic sensitivity analysis was carried out to determine 95% credibility intervals.; RESULTS: The Quality Adjusted progression free survival (PFS) (mean, (95% credibility interval)) was 5.2 months (4.5; 5.8) for Gem/Cis, 5.3 months (4.6; 6.1) for Pem/Cis; 4.9 months (4.4; 5.5) for Pac/Carb and 8.3 (7.0; 9.9) for gefitinib.; CONCLUSIONS: In the Dutch health care setting, the previously established progression free survival benefit of first-line gefitinib in advanced NSCLC EGFR M+ patients in comparison to standard doublet chemotherapy is further supported by the Quality Adjusted PFS, which takes into account the additional health-related quality of life benefits of gefitinib over doublet chemotherapy.</t>
  </si>
  <si>
    <t>Health &amp; Quality of Life Outcomes</t>
  </si>
  <si>
    <t>Clinical Trial, Phase II; Clinical Trial, Phase III; Clinical Trial, Phase IV; Randomized Controlled Trial; Research Support, Non-U.S. Gov't</t>
  </si>
  <si>
    <t>https://dx.doi.org/10.1186/1477-7525-10-108</t>
  </si>
  <si>
    <t>Estimation of qualityadjusted progression free survival (qa-pfs) of first line treatments in egfr mutationpositive advanced non small cell lung cancer (nsclc) patients in the netherlands</t>
  </si>
  <si>
    <t>Background: Gefitinib, a tyrosine kinase inhibitor, is an effective treatment for patients with advanced NSCLC with an activating mutation in the epidermal growth factor receptor (EGFR M+). Randomised clinical trials showed a benefit in progression free survival (PFS) for gefitinib versus doublet chemotherapy in EGFR M+ patients (Mok,2009, Mitsudomi,2010, Maemondo,2010). From a patient perspective, not only PFS itself is important but also their health-related quality of life (QoL). Therefore Quality Adjusted Progression Free Survival (QAPFS) of gefitinib versus relevant chemotherapy (paclitaxel/carboplatin (Pac/Carb); gemcitabine/ cisplatin (Gem/Cis); pemetrexed/cisplatin (Pem/Cis); was evaluated from a Dutch health care perspective in patients with EGFR M+ stage IIIB/IV NSCLC. PFS rather than overall survival (OS) was evaluated since OS may be largely influenced by subsequent treatment lines. Methods: Mean PFS for Pac/Carb was obtained by extrapolating median PFS as reported in the Iressa- Pan-Asia Study (IPASS; Mok, 2009). Network metaanalysis was used to estimate the mean PFS for the therapies of interest relative to Pac/Carb. Adjustment for QoL was done by incorporating utilities for the Dutch population, obtained by converting FACT-L data using the Lamers algorithm (2007). FACT-L data collected during progression-free state from EGFR M+ patients in IPASS treated with either gefitinib or Pac/Carb were used. The utility of the other doublet chemotherapy regimens was assumed similar to the utility of Pac/Carb. Finally the specific utilities were multiplied by the mean PFS for each treatment arm to determine the QA-PFS. Results: The estimated mean PFS with getitinib (10.52 months; 95% confidence interval [CI]: 8.87-12.53 was significantly higher than that for the doublet chemotherapies (Table). In IPASS, the FACT-L derived utility at start of study treatment was 0.736+/-0.1059 for all EGFR M+ patients in both arms. In the gefitinib arm, the utility in the PFS period increased by 0.0528+/-0.0095, whilst no change in utility was observed for the Pac/Carb treatment arm. Combining the utilities with the mean PFS resulted in a QA-PFS for gefitinib of 8.32 months (95%CI: 7.01-9.91). In comparison with Pac/Carb, Gem/Cis and Pem/Cis, gefitinib increased the QAPFS by more than 3 months (Table). Progression free survival (PFS) and Quality Adjusted PFS (QA-PFS) in months (mean and 95% confidence intervals) (Table Presented) Conclusion: In the Dutch health care setting, the PFS benefit of first line gefitinib in advanced NSCLC EGFR M+ patients in comparison to standard doublet chemotherapy is further supported by the QA-PFS, which takes account of the additional QoL benefits for gefitinib over doublet chemotherapy.</t>
  </si>
  <si>
    <t>Background: Gefitinib, a tyrosine kinase inhibitor, is an effective treatment in advanced non-small cell lung cancer (NSCLC) patients with an activating mutation in the epidermal growth factor receptor (EGFR). Randomised clinical trials showed a benefit in progression free survival for gefitinib versus doublet chemotherapy regimens in patients with an activated EGFR mutation (EGFR M+). From a patient perspective, progression free survival is important, but so is health-related quality of life. Therefore, this analysis evaluates the Quality Adjusted progression free survival of gefitinib versus three relevant doublet chemotherapies (gemcitabine/cisplatin (Gem/Cis); pemetrexed/cisplatin (Pem/Cis); paclitaxel/carboplatin (Pac/Carb)) in a Dutch health care setting in patients with EGFR M+ stage IIIB/IV NSCLC. This study uses progression free survival rather than overall survival for its time frame in order to better compare the treatments and to account for the influence that subsequent treatment lines would have on overall survival analysis.Methods: Mean progression free survival for Pac/Carb was obtained by extrapolating the median progression free survival as reported in the Iressa-Pan-Asia Study (IPASS). Data from a network meta-analysis was used to estimate the mean progression free survival for therapies of interest relative to Pac/Carb. Adjustment for health-related quality of life was done by incorporating utilities for the Dutch population, obtained by converting FACT-L data (from IPASS) to utility values and multiplying these with the mean progression free survival for each treatment arm to determine the Quality Adjusted progression free survival. Probabilistic sensitivity analysis was carried out to determine 95% credibility intervals.Results: The Quality Adjusted progression free survival (PFS) (mean, (95% credibility interval)) was 5.2 months (4.5; 5.8) for Gem/Cis, 5.3 months (4.6; 6.1) for Pem/Cis; 4.9 months (4.4; 5.5) for Pac/Carb and 8.3 (7.0; 9.9) for gefitinib.Conclusions: In the Dutch health care setting, the previously established progression free survival benefit of first-line gefitinib in advanced NSCLC EGFR M+ patients in comparison to standard doublet chemotherapy is further supported by the Quality Adjusted PFS, which takes into account the additional health-related quality of life benefits of gefitinib over doublet chemotherapy. © 2012 Verduyn et al.; licensee BioMed Central Ltd.</t>
  </si>
  <si>
    <t>Health and Quality of Life Outcomes</t>
  </si>
  <si>
    <t>http://dx.doi.org/10.1186/1477-7525-10-108</t>
  </si>
  <si>
    <t>Verma et al</t>
  </si>
  <si>
    <t>A systematic review of the cost and cost-effectiveness studies of proton radiotherapy</t>
  </si>
  <si>
    <t>BACKGROUND Economic analyses of new technologies, such as proton-beam radiotherapy (PBT), are a public health priority. To date, no systematic review of the cost-effectiveness of PBT has been performed. METHODS Systematic searches of PubMed, EMBASE, abstracts from American Society for Radiation Oncology and American Society of Clinical Oncology meetings, and the Cost-Effectiveness Analysis Registry were conducted (2000-2015) along with abstracts from the Particle Therapy Co-Operative Group of North America for both years of existence (2014-2015). Eighteen original investigations were analyzed. RESULTS The cost-effectiveness for prostate cancer - the single most common diagnosis currently treated with PBT - was suboptimal. PBT was the most cost-effective option for several pediatric brain tumors. PBT costs for breast cancer were increased but were favorable for appropriately selected patients with left-sided cancers at high risk of cardiac toxicity and compared with brachytherapy for accelerated partial breast irradiation. For non-small cell lung cancer (NSCLC), the greatest cost-effectiveness benefits using PBT were observed for locoregionally advanced - but not early stage - tumors. PBT offered superior cost-effectiveness in selected head/neck cancer patients at higher risk of acute mucosal toxicities. Similar cost-effectiveness was observed for PBT, enucleation, and plaque brachytherapy in patients with uveal melanoma. CONCLUSIONS With greatly limited amounts of data, PBT offers promising cost-effectiveness for pediatric brain tumors, well-selected breast cancers, locoregionally advanced NSCLC, and high-risk head/neck cancers. Heretofore, it has not been demonstrated that PBT is cost-effective for prostate cancer or early stage NSCLC. Careful patient selection is absolutely critical to assess cost-effectiveness. Together with increasing PBT availability, clinical trial evidence, and ongoing major technological improvements, cost-effectiveness data and conclusions from this analysis could change rapidly. Copyright © 2016 American Cancer Society.</t>
  </si>
  <si>
    <t>http://dx.doi.org/10.1002/cncr.29882</t>
  </si>
  <si>
    <t>Von Verschuer et al</t>
  </si>
  <si>
    <t>Cisplatin vs. Carboplatin in routine treatment of advanced non-small cell lung cancer-results from the prospective german tlk cohort study</t>
  </si>
  <si>
    <t>Introduction: Lung cancer is the leading cause of cancer-related mortality and the majority of patients are diagnosed with advanced or metastatic disease. Despite advances in targeted therapies for selected patient subgroups, the majority of patients (~80%) are treated with platinum-based doublet chemotherapies. The choice between the platinum agents cisplatin or carboplatin has been subject of a long debate. Here we present data on the treatment of advanced non-small cell lung cancer (NSCLC) in routine practice. Such real-world data are of central importance to improve the standard of care. Methods: 107 sites in Germany recruited 1,239 patients with advanced NSCLC at start of first-line therapy into the prospective German clinical cohort study TLK (Tumour Registry Lung Cancer) between February 2010 and December 2013. Details on choice of systemic treatment and outcome were collected until January 2016. A longitudinal health-related quality of life (HRQOL) analysis using the questionnaires EORTC QLQ-C30 and -LC13 was conducted every 2 months for a maximum period of 10 months. Results: 46% of the patients received carboplatin- and 35% cisplatin- based doublet chemotherapy in first-line treatment. Patients receiving cisplatin- were younger than patients receiving carboplatin-combinations (median age at start of treatment 62 vs. 69 years), more often had a good performance status (33% vs. 17% ECOG = 0) and less comorbidities (34% vs. 56% Charlson Comorbidity Index &gt;=1). The main combination partner was pemetrexed for cisplatin (33%) and paclitaxel for carboplatin (24%). Median overall survival (OS) was 11.9 months (95% CI 10.2-13.8) for cisplatin- combinations and 12.2 months (95% CI 10.0-13.3) for carboplatin- combinations. The median time to deterioration of the global health status was 6.8 months for cisplatin- and 6.4 months for carboplatin-combinations. Considerable deteriorations in the symptoms nausea, fatigue, dyspnoea and pain were reported after 4-6 months, with no difference between cisplatin and carboplatin. Conclusion: Numerous meta-analyses have been dedicated to finding the optimal platinum agent for the first-line treatment of advanced NSCLC. With our data from the prospective, population-based cohort study TLK, we complement the results obtained from clinical trials. We show that there is no considerable difference in outcome or HRQOL between cisplatin- and carboplatin-combinations in the treatment of advanced NSCLC in routine care.</t>
  </si>
  <si>
    <t>Oncology Research and Treatment</t>
  </si>
  <si>
    <t>http://dx.doi.org/10.1159/000479566</t>
  </si>
  <si>
    <t>Wakelee et al</t>
  </si>
  <si>
    <t>Optimal adjuvant therapy for non-small cell lung cancer - how to handle stage i disease</t>
  </si>
  <si>
    <t>The standard of care for resected stage II-IIIA nonsmall cell lung cancer (NSCLC) now includes adjuvant chemotherapy based on the results of three phase III studies using cisplatin-based regimens-the International Adjuvant Lung Trial, the National Cancer Institute of Canada JBR.10 trial, and the Adjuvant Navelbine International Trialist Association trial. The role of adjuvant chemotherapy for stage I disease remains controversial. A recent meta-analysis (the Lung Adjuvant Cisplatin Evaluation) showed potential harm with the addition of adjuvant cisplatin for stage IA disease and no survival benefit for this modality in stage IB disease. Updated results from the Cancer and Leukemia Group B 9633 trial, the only trial to focus exclusively on stage IB patients, no longer show a statistically significant survival benefit from adjuvant chemotherapy in this population, except for the subgroup of patients with larger tumors. It may be that trials have been underpowered to detect a small benefit for patients with stage IB disease, or there may really not be benefit to adding adjuvant therapy for this stage of disease. Additional markers, such as tumor size or the presence or absence of certain tumor proteins like ERCC1, may help to determine which patients with resected stage I NSCLC may benefit from adjuvant chemotherapy. Strategies such as inhibition of angiogenesis pathways and the epidermal growth factor receptor are under exploration. ©AlphaMed Press.</t>
  </si>
  <si>
    <t>http://dx.doi.org/10.1634/theoncologist.12-3-331</t>
  </si>
  <si>
    <t>Wang et al</t>
  </si>
  <si>
    <t>Gefitinib versus docetaxel in treated non-small-cell lung cancer: A meta-analysis</t>
  </si>
  <si>
    <t>The objective of this study was to perform a meta-analysis to evaluate the efficacy and toxicity of gefitinib and docetaxel in treated patients with non-small-cell lung cancer (NSCLC). Methods. A literature search was performed using PubMed and CNKI databases for relevant keywords and the Medical Subject Headings. After further full-text screening, 10 clinical trials were included in the final meta-analysis. Specific odds ratios (OR) and confidence intervals were calculated. Results. The outcomes of treatment efficacy included disease control rates, quality-of-life improvement rates, 3~4 grade adverse events. Comparing gefitinib to docetaxel for NSCLC patients, the pooled odds ratios (OR) of disease control rates was 1.09, (95% confidential index [CI] = 0.84-1.43), the pooled OR of quality-of-life improvement rates was 2.49, (95% CI = 1.77-3.49), the pooled OR of 3~4 grade adverse events was 0.49, (95% CI = 0.32-0.75). Conclusion. Gefitinib was found to significantly improve patients' quality-of-life and obviously decrease patients' adverse events of 3~4 grade.There is no difference of disease control rates between gefitinib and docetaxel. Copyright © 2017 Bing Wang et al. 2017.</t>
  </si>
  <si>
    <t>Open Medicine (Poland)</t>
  </si>
  <si>
    <t>http://dx.doi.org/10.1515/med-2017-0013</t>
  </si>
  <si>
    <t>Aidi injection plus platinum-based chemotherapy for stage iiib/iv non-small cell lung cancer: A meta-analysis of 42 rcts following the prisma guidelines</t>
  </si>
  <si>
    <t>Ethnopharmacological relevance: Aidi injection is one of the most commonly used Chinese patent medicines for advanced non-small cell lung cancer (NSCLC). It is made from an extraction of Mylabris Phalerata, Radix Astragalus, Radix Ginseng, and Acanthopanax Senticosus. Aim of the study: The objective of this study is to evaluate the efficacy and safety of Aidi injection in combination with platinum-based chemotherapy for stage IIIB/IV NSCLC. Materials and methods: A systematic review and meta-analysis were performed following the PRISMA (the Preferred Reporting Items for Systematic Reviews and Meta-Analyses) guidelines. Trials were combined using Review Manager 5.3 and Comprehensive Meta-Analysis(CMA) 2.0. Dichotomous data were expressed as risk ratio (RR) and continuous outcomes as weighted mean difference (WMD), with their 95% confidence intervals (CI) respectively. All randomized controlled trials (RCTs) comparing Aidi injection plus platinum-based chemotherapy versus platinum-based chemotherapy, with efficacy and safety outcomes were selected. Disease Control Rate (DCR) was the primary outcome, Objective Response Rate (ORR), survival rate, quality of life (QOL), and toxic effects were the secondary outcomes. Results: 42 RCTs recruiting 4081 patients with stage IIIB/IV NSCLC were included, with overall low-moderate methodological quality. Compared with platinum-based chemotherapy alone, Aidi injection plus platinum-based chemotherapy can increase relative benefit of DCR (RR = 1.13, 95% CI 1.09-1.16, P &lt; 0.00001), ORR (RR = 1.26, 95% CI 1.18-1.36, P &lt; 0.00001), improve 1-, 2-, 3-year survival rates (RR = 1.14, 95% CI 1.02-1.28, P = 0.03; RR = 1.31, 95% CI 1.05-1.64, P = 0.02; and RR = 1.88, 95% CI 1.32-2.67, P = 0.0005, respectively), QOL (RR = 1.80, 95% CI 1.61-2.01, P &lt; 0.00001), and reduce severe (grade 3 and 4) toxicities by 36% (RR = 0.64, 95% CI 0.58-0.70, P &lt; 0.00001). Conclusions: From the available evidence, compared with platinum-based chemotherapy alone, Aidi injection plus platinum-based chemotherapy improves the clinical efficacy and alleviates the toxicity of chemotherapy in patients with stage IIIB/IV NSCLC. However, considering the intrinsic limitations of the included RCTs, well-designed, rigorously performed, high-quality trials are still required to further assess and confirm the results. Copyright © 2018 Elsevier B.V.</t>
  </si>
  <si>
    <t>Journal of Ethnopharmacology</t>
  </si>
  <si>
    <t>http://dx.doi.org/10.1016/j.jep.2018.04.013</t>
  </si>
  <si>
    <t>Incidence and risk of severe neutropenia in advanced cancer patients treated with cetuximab: A meta-analysis</t>
  </si>
  <si>
    <t>BACKGROUND AND AIM: Neutropenia is a serious adverse event for patients who are treated with cetuximab, an inhibitor of endothelial growth factor receptor. However, there is no consistent result of the relationship between cetuximab and neutropenia in randomized controlled trials (RCTs). We did a systematic review and meta-analysis of published RCTs to assess the overall risk of neutropenia associated with cetuximab.; METHODS: PubMed, Cochrane Central Register of Controlled Trials, EMBASE, and American Society of Clinical Oncology conferences were searched for relevant RCTs. Quantitative and qualitative analyses were carried out to evaluate the association between neutropenia and cetuximab. Both the fixed-effect model and random-effects model were used.; RESULTS: A total of 7186 patients with a variety of advanced cancers from 14 trials were included in our analysis. The overall incidence of neutropenia in patients receiving cetuximab was 33% (95% CI 26, 43). Patients treated with cetuximab had a significantly increased risk of neutropenia compared with patients treated with control medication, with a relative risk (RR) of 1.12 (95% CI 1.05, 1.19; fixed-effect model). Risk varied with tumor type. Higher risks were observed in patients with colorectal carcinoma (RR 1.17; 95% CI 1.04, 1.32; fixed-effect model) and non-small cell lung cancer (RR 1.07; 95% CI 0.99, 1.16; fixed-effect model).; CONCLUSION: Cetuximab is associated with a significant risk of neutropenia in patients with advanced cancer receiving concurrent chemotherapy.</t>
  </si>
  <si>
    <t>Drugs in R &amp; D</t>
  </si>
  <si>
    <t>https://dx.doi.org/10.2165/11598190-000000000-00000</t>
  </si>
  <si>
    <t>Efficacy of compound kushen injection plus radiotherapy on nonsmall-cell lungcancer: A systematic review and meta-analysis</t>
  </si>
  <si>
    <t>Objective: To evaluate the benefits of compound Kushen injection (CKI) combined with radiotherapy for nonsmall cell lung cancer. Materials and Methods: We searched nine electronic databases and six gray literature databases comprehensively until June 2015. Two reviewers independently selected and assessed the included trials according to the inclusion and exclusion criteria. The risk of bias tool from the Cochrane Handbook version 5.1.0, the Review Manager 5.3 software was employed for data analysis. Funnel plot and Egger's test were applied to evaluate the publication bias. Results: Thirteen studies including 1558 participants met the inclusion criteria, most of which were low quality. Compared with radiotherapy alone, CKI plus the same radiotherapy significantly improved the effective rate (odds ratio [OR] =1.92, 95% confidence interval [95% CI]: [1.42, 2.60] P &lt; 0.0001) and quality of life (OR = 4.61, 95% CI: [3.28, 6.48], P &lt; 0.00001). There was a significant decrement in the incidences of acute radiation pneumonia (OR = 0.48, 95% CI: [0.37, 0.61], P &lt; 0.00001), radiation pneumonia 3 months after radiotherapy (OR = 0.29, 95% CI: [0.20, 0.41], P &lt; 0.00001), radiation pneumonia 6 months after radiotherapy (OR = 0.24, 95% CI: [0.08, 0.69], P &lt; 0.009), radiation esophagitis (OR = 0.29, 95% CI: [0.19, 0.45], P &lt; 0.00001), and bone marrow suppression (OR = 0.35, 95% CI: [0.24, 0.51], P &lt; 0.00001). Conclusion: CKI combined with radiotherapy significantly improved the clinical effect and reduced the incidence of adverse events. Use of the CONSORT statement for randomized controlled trials is recommended for rigorous reporting.</t>
  </si>
  <si>
    <t>http://dx.doi.org/10.4103/0973-1482.199538</t>
  </si>
  <si>
    <t>OBJECTIVE: To evaluate the benefits of compound Kushen injection (CKI) combined with radiotherapy for nonsmall cell lung cancer.; MATERIALS AND METHODS: We searched nine electronic databases and six gray literature databases comprehensively until June 2015. Two reviewers independently selected and assessed the included trials according to the inclusion and exclusion criteria. The risk of bias tool from the Cochrane Handbook version 5.1.0, the Review Manager 5.3 software was employed for data analysis. Funnel plot and Egger's test were applied to evaluate the publication bias.; RESULTS: Thirteen studies including 1558 participants met the inclusion criteria, most of which were low quality. Compared with radiotherapy alone, CKI plus the same radiotherapy significantly improved the effective rate (odds ratio [OR] =1.92, 95% confidence interval [95% CI]: [1.42, 2.60] P &lt; 0.0001) and quality of life (OR = 4.61, 95% CI: [3.28, 6.48], P &lt; 0.00001). There was a significant decrement in the incidences of acute radiation pneumonia (OR = 0.48, 95% CI: [0.37, 0.61], P &lt; 0.00001), radiation pneumonia 3 months after radiotherapy (OR = 0.29, 95% CI: [0.20, 0.41], P &lt; 0.00001), radiation pneumonia 6 months after radiotherapy (OR = 0.24, 95% CI: [0.08, 0.69], P &lt; 0.009), radiation esophagitis (OR = 0.29, 95% CI: [0.19, 0.45], P &lt; 0.00001), and bone marrow suppression (OR = 0.35, 95% CI: [0.24, 0.51], P &lt; 0.00001).; CONCLUSION: CKI combined with radiotherapy significantly improved the clinical effect and reduced the incidence of adverse events. Use of the CONSORT statement for randomized controlled trials is recommended for rigorous reporting.</t>
  </si>
  <si>
    <t>https://dx.doi.org/10.4103/0973-1482.199538</t>
  </si>
  <si>
    <t>A meta-analysis of kang'ai injection combined with chemotherapy in the treatment of advanced non-small cell lung cancer</t>
  </si>
  <si>
    <t>Objective: The purpose of this study was to evaluate the Kang'ai injection combined with chemotherapy in the treatment of advanced non-small cell lung cancer (NSCLC) by meta-analysis. Materials and Methods: Electronic search of the Cochrane library, PubMed, EMBASE, Chinese Biomedical Literature Database (CBM), Chinese National Knowledge Infrastructure (CNKI), VIP Database for Chinese Technical Periodicals (VIP), and Wanfang Database was conducted to collect appropriate studies about Kang'ai injection combined with chemotherapy versus chemotherapy alone in the treatment of NSCLC. All data were analyzed by using RevMan 5.2 software provided by Cochrane, which involved the odds ratio (OR) and 95% confidence intervals (95% CIs) calculated with fixed-effect models according to the heterogeneity test. Results: Eighteen studies were included in this meta-analysis. The meta-analysis showed that Kang'ai injection combined with chemotherapy could enhance the efficacy of the tumor response (OR = 1.51, 95% CI: 1.23-1.85, Z = 3.94, P &lt; 0.0001), improve the quality of life (OR = 3.37, 95% CI: 2.71-4.20, Z = 10.86, P &lt; 0.00001), alleviate the adverse reaction of digestive tract (OR = 0.42, 95% CI: 0.32-0.55, Z = 6.34, P &lt; 0.00001) and reduce the risk of the bone marrow suppression (OR = 0.38, 95% CI: 0.29-0.49, Z = 7.37, P &lt; 0.00001) compared with chemotherapy alone. Asymmetries were observed in funnel plots, which indicated an evidence of publication bias. Conclusion: Kang'ai injection combined with chemotherapy can enhance the short-term efficacy, improve the quality of life, and alleviate the chemotherapy-induced adverse reaction in the treatment of advanced NSCLC, although these results need to be further confirmed by more high-quality trials.</t>
  </si>
  <si>
    <t>http://dx.doi.org/10.4103/0973-1482.158034</t>
  </si>
  <si>
    <t>A meta-analysis of kang`ai injection combined with chemotherapy in the treatment of advanced non-small cell lung cancer</t>
  </si>
  <si>
    <t>OBJECTIVE: The purpose of this study was to evaluate the Kang`ai injection combined with chemotherapy in the treatment of advanced non-small cell lung cancer (NSCLC) by meta-analysis.; MATERIALS AND METHODS: Electronic search of the Cochrane library, PubMed, EMBASE, Chinese Biomedical Literature Database (CBM), Chinese National Knowledge Infrastructure (CNKI), VIP Database for Chinese Technical Periodicals (VIP), and Wanfang Database was conducted to collect appropriate studies about Kang`ai injection combined with chemotherapy versus chemotherapy alone in the treatment of NSCLC. All data were analyzed by using RevMan 5.2 software provided by Cochrane, which involved the odds ratio (OR) and 95% confidence intervals (95% CIs) calculated with fixed-effect models according to the heterogeneity test.; RESULTS: Eighteen studies were included in this meta-analysis. The meta-analysis showed that Kang`ai injection combined with chemotherapy could enhance the efficacy of the tumor response (OR=1.51, 95% CI: 1.23-1.85, Z=3.94, P&lt;0.0001), improve the quality of life (OR=3.37, 95% CI: 2.71-4.20, Z=10.86, P&lt;0.00001), alleviate the adverse reaction of digestive tract (OR=0.42, 95% CI: 0.32-0.55, Z=6.34, P&lt;0.00001) and reduce the risk of the bone marrow suppression (OR=0.38, 95% CI: 0.29-0.49, Z=7.37, P&lt;0.00001) compared with chemotherapy alone. Asymmetries were observed in funnel plots, which indicated an evidence of publication bias.; CONCLUSION: Kang`ai injection combined with chemotherapy can enhance the short-term efficacy, improve the quality of life, and alleviate the chemotherapy-induced adverse reaction in the treatment of advanced NSCLC, although these results need to be further confirmed by more high-quality trials.</t>
  </si>
  <si>
    <t>https://dx.doi.org/10.4103/0973-1482.158034</t>
  </si>
  <si>
    <t>Waters and O'Brien</t>
  </si>
  <si>
    <t>The case for the introduction of new chemotherapy agents in the treatment of advanced non small cell lung cancer in the wake of the findings of the national institute of clinical excellence (nice)</t>
  </si>
  <si>
    <t>After years of nihilism towards the use of chemotherapy for non small cell lung cancer in the UK it would appear that we have now reached the point where the use of chemotherapy to relieve symptoms, maintain quality of life, and prolong life, are now accepted for informed patients with good performance status willing to accept short-term toxicities. The use of the new agents vinorelbine, gemcitabine and paclitaxel in combination with cisplatin or carboplatin are all active regimens which offer small but real advantages over standard UK triple therapies (MVP, MIC) in terms of resource use, toxicity profiles and response rates. Overall survival could be increased by as much as 10% at one year on indirect comparisons. The use of docetaxel as second line therapy now offers lung cancer patients a second bite of the cherry, and should overall also prolong survival. It is only in embracing these small gains that we can currently make progress in the treatment of NSCLC. © 2002 Cancer Research UK.</t>
  </si>
  <si>
    <t>British Journal of Cancer</t>
  </si>
  <si>
    <t>http://dx.doi.org/10.1038/sj.bjc.6600491</t>
  </si>
  <si>
    <t>Westeel and Depierre</t>
  </si>
  <si>
    <t>Combined modality treatment of non-small-cell lung cancer</t>
  </si>
  <si>
    <t>Among all nonmetastatic non-small-cell lung cancer (NSCLC) patients, the best survival rates are observed in patients who undergo surgery. Nevertheless, 5-year survival rates vary between 20% and 60% depending on the stage of the disease. Several combined modality treatments have been investigated to improve outcome in localized NSCLC. These include local treatment, systemic before local treatment, concomitant systemic and local treatments, and systemic after local treatment. Preoperative irradiation was shown to be of no benefit on local recurrence rates or overall survival. Even doses of radiation &gt;=40 grays (Gy) were associated with lower survival rates. Postoperative irradiation did not influence survival in stage III disease and seemed to be deleterious in stages I and II disease. Modern radiotherapy techniques might be of interest in this setting but have been insufficiently tested. The early phase III studies of preoperative chemotherapy versus primary surgery in stage III NSCLC showed a tremendous difference in favor of chemotherapy. A larger study did not confirm these results but suggested that preoperative chemotherapy might have a greater effect in stages I and II of the disease. In locally advanced disease, chemotherapy followed by radiotherapy was shown to increase survival when compared with radiotherapy alone. Studies comparing concurrent chemoradiation with radiotherapy only were in favor of the concomitant schedule, which improved local control. Promising results have been reported with chemoradiation followed by surgery in stage IIIa and even stage IIIb disease. Randomized studies of post-operative chemotherapy demonstrated a 5% improvement in 5-year survival over adjuvant-free treatment. Postoperative chemoradiation showed no advantage over postoperative radiotherapy. Several trials that are ongoing or whose accrual was recently completed should further define the role of perioperative chemotherapy in resectable NSCLC and of trimodality treatments in advanced disease. Targeted agents are being developed in the postoperative setting. New schedules of chemoradiation with higher therapeutic indexes are also being investigated in nonresectable stage III NSCLC.</t>
  </si>
  <si>
    <t>American Journal of Respiratory Medicine</t>
  </si>
  <si>
    <t>Westwood et al</t>
  </si>
  <si>
    <t>Epidermal growth factor receptor tyrosine kinase (egfr-tk) mutation testing in adults with locally advanced or metastatic non-small cell lung cancer: A systematic review and cost-effectiveness analysis</t>
  </si>
  <si>
    <t>Background: Non-small cell lung cancer (NSCLC) is the most common form of lung cancer. Some epidermal growth factor receptor tyrosine kinase (EGFR-TK) mutations make tumours responsive to treatment with EGFR-TK inhibitors (EGFR-TKIs) but less responsive to treatment with standard chemotherapy. Patients with NSCLC are therefore tested for EGFR-TK tumour gene mutations to inform treatment decisions. There are a variety of tests available to detect these mutations. The different tests vary in the specific mutations that they attempt to detect, the amount of tumour cells needed for the test to work, the time that it takes to give a result, the error rate of the test, and the cost of the test. Objective: To compare the performance and cost-effectiveness of EGFR-TK mutation tests used to identify previously untreated adults with locally advanced or metastatic NSCLC, who may benefit from first-line treatment with TKIs. Data sources: Twelve databases to August 2012 [including MEDLINE, MEDLINE In-Process &amp; Other Non-Indexed Citations and Daily Update (OvidSP), EMBASE, Cochrane Database of Systematic Reviews (CDSR), Cochrane Central Register of Controlled Trials (CENTRAL), Database of Abstracts of Reviews of Effects (DARE), Health Technology Assessment database (HTA), Science Citation Index (SCI), Latin American and Caribbean Health Sciences Literature (LILACS), BIOSIS Previews, NIHR Health Technology Assessment programme, PROSPERO (International Prospective Register of Systematic Reviews)], research registers and conference proceedings. A web-based survey gathered data on technical performance of EGFR-TK mutation tests. Methods: Randomised controlled trials were assessed for methodological quality using the Cochrane risk of bias tool. Diagnostic accuracy studies were assessed using QUADAS-2. There were insufficient data for meta-analysis. For accuracy studies, we calculated sensitivity and specificity together with 95% confidence intervals (CIs). Survival data were summarised as hazard ratios and tumour response data as relative risks, with 95% CIs. The health-economic analysis considered the long-term costs and quality-adjusted life-years (QALYs) associated with different tests followed by treatment with either standard chemotherapy or a TKI. Direct sequencing was taken as the comparator. The de novo model consisted of a decision tree and a Markov model. Results: The survey indicated no differences between tests in batch size, turnaround time, number of failed samples or cost. Six studies provided data on the accuracy of EGFR-TK mutation testing for predicting response to treatment with TKIs. Estimates of accuracy were similar across studies. Six analyses provided data on the clinical effectiveness of TKIs compared with standard chemotherapy. There were no clear differences in the treatment effects reported by different studies, regardless of which EGFR mutation test was used to select patients. Cost-effectiveness analysis using 'Evidence on comparative effectiveness available' and 'Linked evidence' approaches: Therascreen EGFR polymerase chain reaction (PCR) Kit (Qiagen, Venlo, the Netherlands) was both less effective and less costly than direct sequencing of all exon 19-21 mutations at an incremental cost-effectiveness ratio of 32,167 (comparative) and 32,190 (linked) per QALY lost. 'Assumption of equal prognostic value' approach: the lowest total strategy cost was [commercial-in-confidence (CiC) information has been removed] [Sanger sequencing or Roche cobas EGFR Mutation Testing Kit (Roche Molecular Systems, Inc., Branchburg, NJ, USA)] compared with (CiC information has been removed) for the most expensive strategy (fragment length analysis combined with pyrosequencing). Limitations: The cost-effectiveness analysis assumed that the differences in outcomes between the results of the trials were solely attributable to the different mutation tests used to distinguish between patients; this assumption ignores other factors that might explain this variation. Conclusion: There was no strong evidence that any one EGFR mutatio test had greater accuracy than any other test. Re-testing of stored samples from previous studies, where patient outcomes are already known, could be used to provide information on the relative effectiveness of TKIs and standard chemotherapy in patients with EGFR mutation-positive and mutation-negative tumours, where mutation status is determined using tests for which adequate data are currently unavailable. © Queen's Printer and Controller of HMSO 2014.</t>
  </si>
  <si>
    <t>http://dx.doi.org/10.3310/hta18320</t>
  </si>
  <si>
    <t>BACKGROUND: Non-small cell lung cancer (NSCLC) is the most common form of lung cancer. Some epidermal growth factor receptor tyrosine kinase (EGFR-TK) mutations make tumours responsive to treatment with EGFR-TK inhibitors (EGFR-TKIs) but less responsive to treatment with standard chemotherapy. Patients with NSCLC are therefore tested for EGFR-TK tumour gene mutations to inform treatment decisions. There are a variety of tests available to detect these mutations. The different tests vary in the specific mutations that they attempt to detect, the amount of tumour cells needed for the test to work, the time that it takes to give a result, the error rate of the test, and the cost of the test.; OBJECTIVE: To compare the performance and cost-effectiveness of EGFR-TK mutation tests used to identify previously untreated adults with locally advanced or metastatic NSCLC, who may benefit from first-line treatment with TKIs.; DATA SOURCES: Twelve databases to August 2012 [including MEDLINE, MEDLINE In-Process &amp; Other Non-Indexed Citations and Daily Update (OvidSP), EMBASE, Cochrane Database of Systematic Reviews (CDSR), Cochrane Central Register of Controlled Trials (CENTRAL), Database of Abstracts of Reviews of Effects (DARE), Health Technology Assessment database (HTA), Science Citation Index (SCI), Latin American and Caribbean Health Sciences Literature (LILACS), BIOSIS Previews, NIHR Health Technology Assessment programme, PROSPERO (International Prospective Register of Systematic Reviews)], research registers and conference proceedings. A web-based survey gathered data on technical performance of EGFR-TK mutation tests.; METHODS: Randomised controlled trials were assessed for methodological quality using the Cochrane risk of bias tool. Diagnostic accuracy studies were assessed using QUADAS-2. There were insufficient data for meta-analysis. For accuracy studies, we calculated sensitivity and specificity together with 95% confidence intervals (CIs). Survival data were summarised as hazard ratios and tumour response data as relative risks, with 95% CIs. The health-economic analysis considered the long-term costs and quality-adjusted life-years (QALYs) associated with different tests followed by treatment with either standard chemotherapy or a TKI. Direct sequencing was taken as the comparator. The de novo model consisted of a decision tree and a Markov model.; RESULTS: The survey indicated no differences between tests in batch size, turnaround time, number of failed samples or cost. Six studies provided data on the accuracy of EGFR-TK mutation testing for predicting response to treatment with TKIs. Estimates of accuracy were similar across studies. Six analyses provided data on the clinical effectiveness of TKIs compared with standard chemotherapy. There were no clear differences in the treatment effects reported by different studies, regardless of which EGFR mutation test was used to select patients. Cost-effectiveness analysis using 'Evidence on comparative effectiveness available' and 'Linked evidence' approaches: Therascreen() EGFR polymerase chain reaction (PCR) Kit (Qiagen, Venlo, the Netherlands) was both less effective and less costly than direct sequencing of all exon 19-21 mutations at an incremental cost-effectiveness ratio of 32,167 (comparative) and 32,190 (linked) per QALY lost. 'Assumption of equal prognostic value' approach: the lowest total strategy cost was [commercial-in-confidence (CiC) information has been removed] [Sanger sequencing or Roche cobas EGFR Mutation Testing Kit() (Roche Molecular Systems, Inc., Branchburg, NJ, USA)] compared with (CiC information has been removed) for the most expensive strategy (fragment length analysis combined with pyrosequencing).; LIMITATIONS: The cost-effectiveness analysis assumed that the differences in outcomes between the results of the trials were solely attributable to the different mutation tests used to distinguish between patients; this assumption ignores other factors that might explain this variation.; CONCLUSION: There was no strong evidence that any one EGFR mutation test had greater accuracy than any other test. Re-testing of stored samples from previous studies, where patient outcomes are already known, could be used to provide information on the relative effectiveness of TKIs and standard chemotherapy in patients with EGFR mutation-positive and mutation-negative tumours, where mutation status is determined using tests for which adequate data are currently unavailable.; Study registration: Prospero crd42012002828.; FUNDING: The National Institute for Health Research Health Technology Assessment programme.</t>
  </si>
  <si>
    <t>https://dx.doi.org/10.3310/hta18320</t>
  </si>
  <si>
    <t>Wheatley-Price et al</t>
  </si>
  <si>
    <t>The influence of sex and histology on outcomes in non-small-cell lung cancer: A pooled analysis of five randomized trials</t>
  </si>
  <si>
    <t>BACKGROUND: Some non-small-cell lung cancer (NSCLC) surgical series have indicated that the positive prognostic effect of female sex is limited to patients with adenocarcinoma. We carried out a retrospective analysis to investigate the role of sex and histology on efficacy, toxicity, and dose delivery after chemotherapy.; PATIENT AND METHODS: Individual patient data were pooled from five randomized, phase III, advanced NSCLC chemotherapy trials. Primary outcomes were response rate, overall survival (OS), toxicity, and dose delivery. A secondary analysis examined survival by sex in histological subgroups.; RESULTS: Of 2349 patients, 34% were women. Women had a higher response rate to chemotherapy (42% versus 40%, P = 0.01) and longer survival than men (median OS 9.6 versus 8.6 months, P = 0.002). The difference in OS remained after adjusting for age, stage, performance status, and histology (hazard ratio 0.83, 95% confidence interval 0.74-0.92, P = 0.0005). Upon further examination, longer survival in women was only seen in patients with adenocarcinoma (test for interaction P = 0.006). There were no differences in hematological toxicity or transfusions. Women experienced more grade 3-4 emesis than men (P &lt; 0.0001) and more dose delays (P = 0.02) or dose reductions (P &lt; 0.0001).; CONCLUSION: The positive prognostic effect among women is confirmed in patients receiving platinum-based chemotherapy but appears confined to those with adenocarcinoma histology.</t>
  </si>
  <si>
    <t>https://dx.doi.org/10.1093/annonc/mdq067</t>
  </si>
  <si>
    <t>Wilhelm and Kolesar</t>
  </si>
  <si>
    <t>Role of adjuvant chemotherapy in the treatment of non-small-cell lung cancer</t>
  </si>
  <si>
    <t>Purpose. The role of adjuvant chemotherapy in the treatment of non-small-cell lung cancer (NSCLC) is described. Summary. The intrinsic resistance of NSCLC tumors to chemotherapy necessitates the use of complete surgical resection of the malignant growth as the primary modality of treatment; however, only about one third of patients are appropriate candidates for surgical resection. While several cytotoxic combinations have been used to treat metastatic NSCLC, no single regimen is considered the standard of care. Given the poor prognosis of patients with NSCLC, adjuvant chemotherapy has been investigated as a treatment option but has not demonstrated a consistent survival benefit. Several recent studies have sought to clarify the role of adjuvant chemotherapy in the treatment of NSCLC: the Big Lung Trial, the International Adjuvant Lung Cancer Trial (IALT), the Adjuvant Lung Project Italy trial, and a study of the combination of uracil and tegafur, which is not yet available in the United States. The IALT, the largest trial among the four and sufficiently powered to detect a survival benefit, revealed a modest increase in survival. Complicating the issue is the financial cost of adjuvant therapy, especially in light of the small survival benefit gained. Conclusion. The use of adjuvant chemotherapy in patients with NSCLC can lead to a modest increase in survival. Platinum-based regimens are the most studied and should be considered the regimens of choice. However, further studies are needed to determine the optimal regimen and patient population that would derive the most benefit from this treatment. Copyright © 2005, American Society of Health-System Pharmacists, Inc. All rights reserved.</t>
  </si>
  <si>
    <t>American Journal of Health-System Pharmacy</t>
  </si>
  <si>
    <t>http://dx.doi.org/10.2146/ajhp040529</t>
  </si>
  <si>
    <t>Wolf et al</t>
  </si>
  <si>
    <t>Thymic peptides for treatment of cancer patients</t>
  </si>
  <si>
    <t>Background: Purified thymus extracts (pTE) and synthetic thymic peptides (sTP) are thought to enhance the immune system of cancer patients in order to fight the growth of tumour cells and to resist infections due to immunosuppression induced by the disease and antineoplastic therapy. Objectives: To evaluate the effectiveness of pTE and sTP for the management of cancer. Search methods: We searched CENTRAL (The Cochrane Library 2010, Issue 3), MEDLINE, EMBASE, AMED, BIOETHICSLINE, BIOSIS, CATLINE, CISCOM, HEALTHSTAR, HTA, SOMED and LILACS (to February 2010). Selection criteria: Randomised trials of pTE or sTP in addition to chemotherapy or radiotherapy, or both, compared to the same regimen with placebo or no additional treatment in adult cancer patients. Data collection and analysis: Two authors independently extracted data from published trials. We derived odds ratios (OR) from overall survival (OS) and disease-free survival (DFS) rates, tumour response (TR) rates, and rates of adverse effects (AE) related to antineoplastic treatments. We used a random-effects model for meta-analysis. Main results: We identified 26 trials (2736 patients). Twenty trials investigated pTE (thymostimulin or thymosin fraction 5) and six trials investigated sTP (thymopentin or thymosin alpha&lt;inf&gt;1&lt;/inf&gt;). Twenty-one trials reported results for OS, six for DFS, 14 for TR, nine for AE and 10 for safety of pTE and sTP. Addition of pTE conferred no benefit on OS (RR 1.00, 95% CI 0.79 to 1.25); DFS (RR 0.97, 95% CI 0.82 to 1.16); or TR (RR 1.07, 95% CI 0.92 to 1.25). Heterogeneity was moderate to high for all these outcomes. For thymosin alpha&lt;inf&gt;1&lt;/inf&gt; the pooled RR for OS was 1.21 (95% CI 0.94 to 1.56, P = 0.14), with low heterogeneity; and 3.37 (95% CI 0.66 to 17.30, P = 0.15) for DFS, with moderate heterogeneity. The pTE reduced the risk of severe infectious complications (RR 0.54, 95% CI 0.38 to 0.78, P = 0.0008; I2 = 0%). The RR for severe neutropenia in patients treated with thymostimulin was 0.55 (95% CI 0.25 to 1.23, P = 0.15). Tolerability of pTE and sTP was good. Most of the trials had at least a moderate risk of bias. Authors' conclusions: Overall, we found neither evidence that the addition of pTE to antineoplastic treatment reduced the risk of death or disease progression nor that it improved the rate of tumour responses to antineoplastic treatment. For thymosin alpha&lt;inf&gt;1&lt;/inf&gt;, there was a trend for a reduced risk of dying and of improved DFS. There was preliminary evidence that pTE lowered the risk of severe infectious complications in patients undergoing chemotherapy or radiotherapy. Copyright © 2017 The Cochrane Collaboration. Published by John Wiley &amp; Sons, Ltd.</t>
  </si>
  <si>
    <t>http://dx.doi.org/10.1002/14651858.CD003993.pub3</t>
  </si>
  <si>
    <t>Wu et al</t>
  </si>
  <si>
    <t>Chinese herbal medicine for improving quality of life among nonsmall cell lung cancer patients: Overview of systematic reviews and network meta-analysis</t>
  </si>
  <si>
    <t>For patients with nonsmall cell lung cancer (NSCLC) receiving chemotherapy, current clinical evidence has indicated add-on benefit of Chinese herbal medicine (CHM) in improving quality of life (QoL). However, the relative performance among different CHM is unknown. The aim of this overview of systematic reviews (SRs) and network meta-analyses (NMA) is to evaluate the comparative effectiveness of different CHM. Seven electronic databases including both international databases and Chinese databases were searched. SRs focus on randomized controlled trials (RCTs) with comparison of CHM plus chemotherapy against chemotherapy alone on QoL among NSCLC patients were considered eligible. Data from RCTs were extracted for random effect pairwise meta-analyses. Pooled relative risk (RR) with 95% confidence interval (CI) was used to quantify the impact of CHM on QoL. NMA was used to explore the most effective CHM for improving QoL when used with chemotherapy. From 14 SRs, 61 RCTs (n = 4247) assessing 11 different CHM were included. Result from pairwise meta-analyses showed 6 CHM (Kang-lai-te injection, Shei-qi-fu-zheng injection, Compound ku-shen injection, Kang-ai injection, Zi-jin-long tablet, and Shen-fu injection) has significant beneficial effect on QoL among NSCLC patients when used with chemotherapy, even after adjustment for publication bias. Pooled RR varied from 1.38 (95% CI: 1.11-1.72, I2 = 0.0%, Kang-lai-te injection) to 3.36 (95% CI: 1.30-8.66, I2 = 0.0%, Zi-jin-long tablet). One trial comparing Hai-shen-su (a protein extract from Tegillarca granosa L.) plus chemotherapy with chemotherapy also demonstrated beneficial effect of combined treatment (RR = 3.13, 95% CI: 1.41-6.98). Results from NMA showed no differences on the comparative effectiveness among CHM, but Hai-shen-su plus chemotherapy has the highest probability (62.3%) of being the best option for improving QoL. Use of CHM on top of chemotherapy can significantly improve QoL in NSCLC patients. Although Hai-shen-su showed the highest probability of being the best add-on to chemotherapy, the effectiveness of all 11 CHM reviewed appeared to be similar. In the future, rigorous placebo controlled trials with proper blinding are needed to confirm the effectiveness of CHM.</t>
  </si>
  <si>
    <t>https://dx.doi.org/10.1097/MD.0000000000002410</t>
  </si>
  <si>
    <t>Chinese herbal medicine for improving quality of life among nonsmall cell lung cancer patients overview of systematic reviews and network meta-analysis</t>
  </si>
  <si>
    <t>For patients with nonsmall cell lung cancer (NSCLC) receiving chemotherapy, current clinical evidence has indicated addon benefit of Chinese herbal medicine (CHM) in improving quality of life (QoL). However, the relative performance among different CHM is unknown. The aim of this overview of systematic reviews (SRs) and network meta-analyses (NMA) is to evaluate the comparative effectiveness of different CHM. Seven electronic databases including both international databases and Chinese databases were searched. SRs focus on randomized controlled trials (RCTs) with comparison of CHM plus chemotherapy against chemotherapy alone on QoL among NSCLC patients were considered eligible. Data from RCTs were extracted for random effect pairwise metaanalyses. Pooled relative risk (RR) with 95% confidence interval (CI) was used to quantify the impact of CHM on QoL. NMA was used to explore the most effective CHM for improving QoL when used with chemotherapy. From 14 SRs, 61 RCTs (n=4247) assessing 11 different CHM were included. Result from pairwise meta-analyses showed 6 CHM (Kang-lai-te injection, Shei-qi-fu-zheng injection, Compound kushen injection, Kang-ai injection, Zi-jin-long tablet, and Shen-fu injection) has significant beneficial effect on QoL among NSCLC patients when used with chemotherapy, even after adjustment for publication bias. Pooled RR varied from 1.38 (95% CI: 1.11-1.72, I2=0.0%, Kang-lai-te injection) to 3.36 (95% CI: 1.30-8.66, I2=0.0%, Zi-jin-long tablet). One trial comparing Hai-shen-su (a protein extract from Tegillarca granosa L.) plus chemotherapy with chemotherapy also demonstrated beneficial effect of combined treatment (RR=3.13, 95% CI: 1.41-6.98). Results from NMA showed no differences on the comparative effectiveness among CHM, but Hai-shen-su plus chemotherapy has the highest probability (62.3%) of being the best option for improving QoL. Use of CHM on top of chemotherapy can significantly improve QoL in NSCLC patients. Although Hai-shen-su showed the highest probability of being the best add-on to chemotherapy, the effectiveness of all 11 CHM reviewed appeared to be similar. In the future, rigorous placebo controlled trials with proper blinding are needed to confirm the effectiveness of CHM. Copyright © 2016 Wolters Kluwer Health, Inc. All rights reserved.</t>
  </si>
  <si>
    <t>http://dx.doi.org/10.1097/MD.0000000000002410</t>
  </si>
  <si>
    <t>Chinese herbal medicine for improving quality of life in non-small cell lung cancer patients: Overview of systematic reviews and network meta-analysis</t>
  </si>
  <si>
    <t>Purpose: For patients with non-small cell lung cancer (NSCLC) receiving chemotherapy, current clinical evidence has indicated add-on benefit of Chinese herbal medicine (CHM) in improving quality of life (QoL). However, the relative performance among different CHM is unknown. We conducted this overview of systematic reviews (SRs) and network meta-analyses (NMA) to evaluate comparative effectiveness of different CHM. Methods: Seven electronic databases were searched for SRs focusing on randomized controlled trials (RCTs) with comparison of CHM plus chemotherapy against chemotherapy alone on QoL among NSCLC patients. Data from RCTs were extracted for pairwise meta-analyses. Pooled relative risk (RR) with 95% confidence interval (CI) was used to quantify the impact of CHM on QoL. NMA was used to explore the most effective CHM for improving QoL. Results: From 14 SRs, 61 RCTs (n = 4, 247) assessing eleven CHM were included. Result from pair-wise meta-analyses showed six CHM (Kang-lai-te injection, Shei-qi-fu-zheng injection, Compound ku-shen injection, Kang-ai injection, Zi-jin-long tablet and Shen-fu injection) has significant beneficial effect on QoL when used with chemotherapy, even after adjustment for publication bias. Pooled RR varied from 1.38 (95% CI: 1.11 to 1.72, I2 = 0.0%, Kang-lai-te injection) to 3.36 (95%CI: 1.30 to 8.66, I2 = 0.0%, Zi-jin-long tablet). One trial comparing Hai-shen-su (a protein extract from Tegillarca granosa L.) plus chemotherapy with chemotherapy also demonstrated beneficial effect of combined treatment (RR = 3.13, 95%CI: 1.41 to 6.98). Results from NMA showed no differences on the comparative effectiveness among CHM, but Hai-shen-su plus chemotherapy has the highest probability (62.3%) of being the best option for improving QoL. Conclusion: Use of CHM on top of chemotherapy can significantly improve QoL in NSCLC patients. Although Hai-shen-su showed the highest probability of being the best add-on to chemotherapy, the effectiveness of all eleven CHM reviewed appeared to be similar. In the future, rigorous placebo controlled trials are needed to confirm the effectiveness of CHM.</t>
  </si>
  <si>
    <t>Journal of Alternative and Complementary Medicine</t>
  </si>
  <si>
    <t>http://dx.doi.org/10.1089/acm.2016.29003.abstracts</t>
  </si>
  <si>
    <t>Xiao et al</t>
  </si>
  <si>
    <t>Has aidi injection the attenuation and synergistic efficacy to gemcitabine and cisplatin in non-small cell lung cancer? A meta-analysis of 36 randomized controlled trials</t>
  </si>
  <si>
    <t>Gemcitabine and cisplatin is the first line chemotherapy for non-small cell lung cancer with high toxicity. Aidi injection is a cantharidin and astragalu-based Chinese herbs injection in China. Has Aidi injection attenuation and synergistic efficacy to GP in NSCLC? There is lack of strong evidence to prove it. To further reveal it, we systematically evaluated all related studies. We collected all studies about Aidi injection plus GP for NSCLC in Medline, Embase, Web of Science, CNKI, VIP, Wanfang Database, CBM, CCRCT, Chi-CTR, and US-clinical trials (established to June 2015). We evaluated their quality according to the Cochrane evaluation handbook of randomized controlled trials (5.1.0), extracted data following the PICO principles and synthesized the data by Meta analysis. Thirty six RCTs with 2582 NSCLC patients were included, with general methodological quality in most trials. The RR values and their 95% CI of Meta-analysis for ORR, DCR and QOL were as following: 1.28 (1.17, 1.39), 1.11(1.07, 1.15) and 1.81 (1.61, 2.03). The merged RD values and their 95% CI of Meta-analysis for myelosuppression, neutropenia, thrombocytopenia, neurotoxicity and nausea and vomiting were as following: -0.23(-0.29, -0.17), -0.17(-0.22, -0.11), -0.13(-0.18, -0.08), -0.06(-0.17, 0.05) and -0.15(-0.21, -0.10). To compare with GP alone, all differences were statistically significant. The available evidence indicates that Aidi injection plus GP can significantly increase the clinical efficacy and improve the QOL of patients with NSCLC. Aidi injection can reduce myelosuppression, neutropenia, thrombocytopenia neurotoxicity and nausea/vomiting. These indirectly reveal that Aidi injection has the attenuation and synergistic efficacy to GP chemotherapy in NSCLC.</t>
  </si>
  <si>
    <t>http://dx.doi.org/10.18632/oncotarget.13617</t>
  </si>
  <si>
    <t>Has aidi injection the attenuation and synergistic efficacy to gemcitabine and cisplatin in non-small cell lung cancer? A metaanalysis of 36 randomized controlled trials</t>
  </si>
  <si>
    <t>Xu et al</t>
  </si>
  <si>
    <t>Ginsenoside rg3 serves as an adjuvant chemotherapeutic agent and vegf inhibitor in the treatment of non-small cell lung cancer: A meta-analysis and systematic review</t>
  </si>
  <si>
    <t>Objective. To evaluate ginsenoside Rg3 combined with chemotherapy for non-small-cell lung cancer (NSCLC) treatment, in a meta-analysis. Materials and Methods. We searched PubMed, EMBASE, the Cochrane Library, the China National Knowledge Infrastructure, and the VIP and Wanfang databases for eligible studies. We manually searched for printed journals and relevant textbooks. Statistical analyses were performed with Revman 5.3 and STATA 14.0 software packages. Results. Twenty studies were included. Ginsenoside Rg3 combined with chemotherapy could enhance response, improve disease control, prolong overall survival, improve patient quality of life, reduce leucocyte count decrease due to chemotherapy, reduce vascular endothelial growth factor expression in peripheral blood, and increase CD4/CD8 T cell ratio. Conclusion. Ginsenoside Rg3 combined with chemotherapy may enhance short-term efficacy and overall survival, alleviate treatment-induced side effects, reduce vascular endothelial growth factor expression, increase CD4/CD8 T cell ratio, and serve as a potential therapeutic regimen for NSCLC. However, considering the limitations, the conclusion should be interpreted carefully, and these results need to be confirmed by more high-quality trials. Copyright © 2016 Tao Xu et al.</t>
  </si>
  <si>
    <t>http://dx.doi.org/10.1155/2016/7826753</t>
  </si>
  <si>
    <t>The efficacy of brucea javanica oil emulsion injection as adjunctive therapy for advanced non-small-cell lung cancer: A meta-analysis</t>
  </si>
  <si>
    <t>Purpose. To evaluate the efficacy of Brucea javanica oil emulsion injection (BJOEI) in patients with advanced non-small-cell lung cancer (NSCLC) during chemotherapy. Method. Electronic database of EMBASE and PubMed and the conference proceeding of ASCO, CNKI, CBMdisc, VIP, and Wanfang database were searched to select RCTs comparing BJOEI plus chemotherapy with chemotherapy alone in the treatment of advanced NSCLC, until June 1, 2016. Two reviewers independently performed the analysis according to the inclusion and exclusion criteria. Review Manager 5.3 and STATA 12.0 were employed for data analysis. Result. Twenty-one studies including 2234 cases were included. The pooled result indicated that there were significant differences in ORR (RR=1.25; 95% CI: 1.14-1.36; P&lt;0.00001), improvement of QOL (RR=1.87; 95% CI: 1.63-2.15; P&lt;0.00001), nausea and vomiting (RR=0.67; 95% CI: 0.46-0.98; P=0.04), leukopenia (RR=0.63; 95% CI: 0.52-0.75; P&lt;0.00001), but there was no difference in thrombocytopenia (RR=0.78; 95% CI: 0.49-1.23; P=0.29). Begg's funnel plot and Egger's test indicated that no publication bias was found. The sensitivity analysis suggested the stability of the pooled result. Conclusion. The addition of BJOEI can enhance efficacy, improve QOL, and decrease incidence of nausea and vomiting and leukopenia for advanced NSCLC patients. However, higher quality RCTs are needed to further confirm this finding. Copyright © 2016 Wei Xu et al.</t>
  </si>
  <si>
    <t>http://dx.doi.org/10.1155/2016/5928562</t>
  </si>
  <si>
    <t>Xue et al</t>
  </si>
  <si>
    <t>Diagnosis of multiple primary lung cancer: A systematic review</t>
  </si>
  <si>
    <t>A substantial percentage (8%) of all newly diagnosed cancer cases are in patients with previous tumours, with a similar trend in lung cancer. Cases of multiple primary lung cancer (MPLC) are increasing worldwide, due to improved diagnostic and surveillance mechanisms and the ageing population. Diagnosis of MPLC is complicated by difficulties in distinguishing it from lung cancer metastasis. Clinicopathological assessment, diagnosis and management have evolved, but remain severely limited by the lack of robust and dependable molecular markers for the differential diagnosis of metastasis and MPLC. This systematic review evaluates diagnostic criteria for MPLC, and the subsequent management and success rates. The incorporation of molecular biology techniques into the diagnostic process for MPLC is also discussed. © The Author(s).</t>
  </si>
  <si>
    <t>Journal of International Medical Research</t>
  </si>
  <si>
    <t>http://dx.doi.org/10.1177/0300060513504707</t>
  </si>
  <si>
    <t>Yang and Tan</t>
  </si>
  <si>
    <t>Cost-effectiveness of first-line therapy for advanced non-small cell lung cancer (nsclc)</t>
  </si>
  <si>
    <t>Objectives: To assess the cost-effectiveness of Afatinib vs. comparators in the first-line treatment for patients with non-small cell lung cancer (NSCLC) harbouring epidermal growth factor receptor (EGFR) mutations. Methods: A cost-effectiveness model was applied to assess the costs and effects of afatinib. Data related to medical resource use, efficacy of the drugs and health related quality-of-life status came from the clinical studies and supported by the results of a Network Meta-Analysis (NMA). Direct cost data was obtained from the Bureau of National Health Insurance (BNHI) and NHI claims data released by the Collaboration Center of Health Information Application. Outcomes included life-years, quality-adjusted life years (QALYs), medical costs and incremental cost-effectiveness ratios (ICERs). The single-payer (BNHI) perspective is assumed and costs are expressed in New Taiwan dollars (NT$). The discount rate of costs and effects is 5%. Results: Treatment with afatinib in the 1st line setting extends time in progression-free survival (PFS). Compared to gefitinib, patients treated with afatinib in the 1st line setting have an increase of 0.05 quality-adjusted life-years (QALYs) and the additional cost is NT$21,350.59, yielding an ICER of NT$457,768.67 per QALY gained. Compared to erlotinib, patients treated with afatinib have an increase of 0.02 QALYs with less cost of NT$-56,216. Conclusions: The results provide decision makers with information about the cost-effectiveness of taking afatinib as first-line therapy for advanced stage NSCLC by direct comparison of two EGFR-TKIs and cisplatin/pemetrexed. From the perspective of the single payer, the afatinib could be a cost-effectiveness strategy compared with erlotinib and gefitinib for the 1st line treatment of advanced NSCLC.</t>
  </si>
  <si>
    <t>http://dx.doi.org/10.1016/j.jval.2014.08.110</t>
  </si>
  <si>
    <t>Yang et al</t>
  </si>
  <si>
    <t>Chemotherapy with cetuximab versus chemotherapy alone for chemotherapy-naive advanced non-small cell lung cancer</t>
  </si>
  <si>
    <t>Background: In advanced non-small cell lung cancer (NSCLC), the effectiveness of standard cytotoxic chemotherapy seems to have reached a 'plateau', and there is a continuous need for new treatments to further improve the prognosis. Cetuximab is a monoclonal antibody targeted at the epidermal growth factor receptor (EGFR) signalling pathway. Basically, it is designed to inhibit the growth and metastasis among other biological processes of cancer. In combination with chemotherapy, it has been evaluated as a first-line treatment for advanced NSCLC in some randomised controlled trials (RCTs), with inconsistent results. Objectives: To evaluate the efficacy and toxicity of chemotherapy plus cetuximab, compared with chemotherapy alone, for advanced non-small cell lung cancer (NSCLC) previously untreated with chemotherapy or epidermal growth factor receptor (EGFR)-targeted drugs. Search methods: We systematically searched the Cochrane Lung Cancer Review Group's Specialized Register (from inception to 17 December 2013), the Cochrane Central Register of Controlled Trials (CENTRAL) (The Cochrane Library 2013, Issue 12), MEDLINE (accessed through PubMed, 1966 to 17 December 2013), EMBASE (1980 to 17 December 2013), ClinicalTrials.gov (from inception to 17 December 2013), and the World Health Organization (WHO) International Clinical Trials Registry Platform (from inception to 17 December 2013). We also handsearched the proceedings related to lung cancer from the American Society of Clinical Oncology and European Society of Medical Oncology (2000 to 17 December 2013). We checked the reference lists of all eligible primary studies and review articles for additional potentially eligible studies. Selection criteria: Eligible studies were RCTs that compared chemotherapy plus cetuximab with the same chemotherapy alone, in advanced NSCLC, previously untreated with chemotherapy or EGFR-targeted drugs, and measured at least one of the following: overall survival, progression-free survival, one-year survival rate, objective response rate, quality of life, or serious adverse events. Data collection and analysis: We used standard methodological procedures expected by The Cochrane Collaboration. We extracted the following data from each study: publication details, participant characteristics, regimens for intervention and control arms, outcome measures and effect size, and information related to the methodological quality of the study. We measured the treatment effects on dichotomous and time-to-event outcomes by risk ratio (RR) and hazard ratio (HR), with 95% confidence intervals (CIs), respectively. We conducted meta-analyses with Review Manager 5 using the random-effects model. We employed the Mantel-Haenszel method to combine RRs and the inverse-variance method to combine HRs. Main results: We included four trials, containing 2018 patients. The subjects were mostly white people (female: 26% to 56%), with a median age of 58 to 66 years. About half of them had histologically proven adenocarcinoma. Of the 2018 patients, 83% to 99% had their status measured using the Eastern Cooperative Oncology Group performance status, and had a score of 0 to 1 (which is usually considered as physically "fit"). All four studies provided data on overall survival, progression-free survival, one-year survival rate, objective response rate, and serious adverse events, with two studies (1901 patients) investigating the effect of cetuximab on quality of life as well. The risk of bias was low for the data on overall survival and one-year survival rate, and high for the data on all other outcomes, mainly due to lack of blinding. Compared with chemotherapy alone, chemotherapy plus cetuximab improved overall survival (10.5 months versus 8.9 months; HR 0.87, 95% CI 0.79 to 0.96), one-year survival rate (45% versus 40%; RR 1.13, 95% CI 1.02 to 1.25), and objective response rate (30% versus 23%; RR 1.31, 95% CI 1.14 to 1.51). The difference in progression-free survival was at the limit of the statistical significance (4.9 months versus 4.4 months; HR 0.91, 95% CI 0.8 to 1.00). No significant difference in quality of life between the two treatment arms was reported by the two relevant studies. Patients in the cetuximab group experienced more acneiform rash (11.2% versus 0.3%; RR 37.36, 95% CI 10.66 to 130.95), hypomagnesemia (5.3% versus 0.8%; RR 6.57, 95% CI 1.13 to 38.12), infusion reaction (3.9% versus 1.1%; RR 3.50, 95% CI 1.76 to 6.94), diarrhoea (4.8% versus 2.3%; RR 2.10, 95% CI 1.26 to 3.48), hypokalaemia (6.3% versus 3.6%; RR 1.74, 95% CI 1.02 to 2.99), febrile neutropenia (10.6% versus 7.6%; RR 1.40, 95% CI 1.10 to 1.77), and leukopenia (58.1% versus 42.7%; RR 1.36, 95% CI 1.17 to 1.58) than did those in the control group. The difference in other adverse events did not reach statistical significance. According to the reports of original studies, the adverse events were generally manageable. There were no cetuximab-related deaths. The quality of the evidence is high for overall survival and one-year survival rate, but low for most secondary outcomes. Authors' conclusions: The combination of chemotherapy plus cetuximab is better than chemotherapy alone as the first-line treatment of advanced NSCLC in improving overall survival, while inducing higher rates of some reportedly manageable adverse events. Copyright © 2014 The Cochrane Collaboration.</t>
  </si>
  <si>
    <t>http://dx.doi.org/10.1002/14651858.CD009948.pub2</t>
  </si>
  <si>
    <t>Yip et al</t>
  </si>
  <si>
    <t>A review of quality of life measures used in surgical outcomes for stage i lung cancers</t>
  </si>
  <si>
    <t>This review summarizes the literature on QoL in early stage lung cancer patients who underwent surgery. PubMed and PsycINFO were searched. Twelve articles from 10 distinct studies were identified for a total of 992 patients. Five QoL measures were used. One study reported only on pre-surgical QoL, six only on post-surgical QoL and three studies reported on both pre- and post-surgical QoL. Timing for the administration of post-surgical QoL surveys varied. The literature on QoL in Stage I non-small-cell lung cancer patients is very sparse. Additional research is needed to explore the impact of different surgical approaches on QoL.</t>
  </si>
  <si>
    <t>Cancer Investigation</t>
  </si>
  <si>
    <t>https://dx.doi.org/10.1080/07357907.2018.1474892</t>
  </si>
  <si>
    <t>A review of quality of life measures used in lung cancer surgical outcomes</t>
  </si>
  <si>
    <t>Background: With the increased life expectancy following surgery for early stage non-small-cell lung cancer (NSCLC), concern about the quality of life (QoL) of patients after surgery has gained attention. Previous QoL studies were limited by small sample size, inclusion of late-stage cancers and non-surgical treatments. This review summarized the existing literature on QoL in early stage lung cancer patients who underwent surgical treatment. Methods: PubMed and PsycINFO were searched for articles published between 1995 (year of the last published meta-analysis) and March 21, 2016. All English articles reported on quality of life for Stage I NSCLC were included. Data extraction was performed by two independent reviewers using pre-specified criteria. Results: Ten articles from nine studies were identified. Of the nine studies, four reported on the SF-36, one on the SF-12, one on the EORTC QLQ-C30, one on POMSTMD, one on EQ-5D, and one on SGRQ. One study reported only on pre-surgical QoL, six only on postsurgical QoL and two studies reported on both pre- and post- surgical QoL. Timing for the administration of post-surgical QoL survey varied, from time at discharge to up to six years post-surgery. Two studies included only NSCLC patients with COPD. Due to the heterogeneity of these studies, comparison between studies and traditional meta-analysis were not possible. Conclusion: The literature on QoL in Stage I NSCLC patients is very sparse. As CT screening for lung cancer becomes more widespread with a consequent shift from late to early stage NSCLC, additional research is needed to explore the impact of different NSCLC surgical approaches on QoL.</t>
  </si>
  <si>
    <t>Zaim et al</t>
  </si>
  <si>
    <t>Molecular screening in advanced non-small cell lung cancer: A systematic review of cost-effectiveness analyses for firstline therapy</t>
  </si>
  <si>
    <t>Background: Novel molecularly targeted therapies are increasingly licensed in conjunction with companion diagnostics to stratify patients with oncogenic aberrations and to help improve patients' likelihood of clinical benefit. Cost-effectiveness analyses (CEAs) are now expected to examine the value of molecular screening as well as traditional costs and benefits of therapeutic choices. The aim of this study was to assess the impact of first-line predictive biomarker screening on the cost-effectiveness of molecularly targeted agents in locally advanced or metastatic non-small cell lung cancer (NSCLC). Methods: A systematic literature review was performed using MEDLINE, EMBASE and NHS EED. CEAs of epidermal growth factor receptor (EGFR)-, Kirsten RAS (KRAS)-, and anaplastic lymphoma kinase (ALK)-guided screening prior to first-line treatment were appraised according to a priori eligibility criteria. The impact of screening guided patient management was quantified by incremental cost-effectiveness ratios (ICERs) and expressed in 2013 US dollars. Sensitivity analyses were explored to examine the influence of extracted parameters on the ICERs. Methodological quality of the studies was assessed by standardized checklists. Results: Based on the explicit test-treat combined strategy, eight CEAs met the inclusion criteria. Although six EGFR- and two ALKguided diagnostic-therapeutic pairings were reviewed, none of the retrieved CEAs explored the potential benefits of KRAS mutation screening on the molecularly targeted agents in the front-line setting. Country-specific decisions regarding utilization of healthcare were conducted from the perspectives of the United States, England and Wales, France, Singapore and China. Efficacy data including biomarker prevalence (ALK: 1.6-4.4%, EGFR: 16.6-60%), sensitivity of the test (ALK: 67-100%, EGFR: 92-100%), specificity of the test (ALK: 93-100%, EGFR: 96-100%) and Quality-Adjusted Life Years (QALY) gained (ALK: 0.009-0.014, EGFR: 0.04-0.5) were extracted. Base-case costs for ALK- and EGFR-guided screening were $98-$1,421 and $105-$516, respectively. The ICERs of EGFR-guided test-treat strategy ranged from being less costly/more effective to unlikely to be cost-effective (ICER range: dominant-$160,123/ QALY gained). The ICERs of ALK-guided strategy ranged from likely to be cost-effective to unlikely to be cost-effective (ICER range: $59,240-$213,869/QALY gained). Sensitivity analyses revealed that ICERs of molecularly enriched patient groups were profoundly dependent on the monthly costs of targeted agents (erlotinib, gefitinib, crizotinib) and duration of treatment. Conversely, at low biomarker frequencies, ICERs were influenced by the cost of the screening test. Test specificity, the proportion of advanced NSCLC patients correctly identified as not having EGFR/ALK positivity, was more influential than the test sensitivity. Although clinically imperative, re-biopsy and subsequent therapy were not explored. Furthermore, critical assessment of the CEAs revealed that justification of preferred methods, transparency of input parameters and generalizability of results affected quality. Conclusion: This study investigates indications of cost-effective screening of 'actionable' molecular aberrations and highlights the impact of clinical and cost parameters on the ICERs. While advancements in mechanisms of resistance and histological transformations will shed light on the future of lung cancer care, CEAs of novel diagnostic-therapeutic pairings will continue to help informed decision-making of all stakeholders.</t>
  </si>
  <si>
    <t>Zatloukal</t>
  </si>
  <si>
    <t>Non-small cell lung cancer: Report on the 5th central european lung cancer conference</t>
  </si>
  <si>
    <t>Organized by the International Association for the Study of Lung Cancer (IASLC), the European Organization for Research and Treatment of Cancer (EORTC), the European Lung Cancer Working Party, and with the support of several learned Czech societies, the 5th central European lung cancer conference was held in Prague from September 13th to 16th. Over 500 participants from different disciplines (surgery, chemotherapy, radiotherapy, chest medicine) attended the meeting, which was once again shown to be an important forum for interchanges. The various specialists involved in the management of lung cancer patients were able to discuss recent progress, problems to be resolved, and prospects for the future. The present article is designed to report the main communications relating to the most frequent type of lung cancer, non-small cell lung cancer (NSCLC).</t>
  </si>
  <si>
    <t>http://dx.doi.org/10.1016/S0753-3322%2899%2980082-1</t>
  </si>
  <si>
    <t>Zhang et al</t>
  </si>
  <si>
    <t>Aidi injection combined with radiation in the treatment of non-small cell lung cancer: A meta-analysis evaluation the efficacy and side effects</t>
  </si>
  <si>
    <t>Objective: The purpose of this meta-analysis was to assess the clinical efficacy and side effects of Aidi injection combined with radiation in the treatment of non-small cell lung cancer (NSCLC). Materials and Methods: By searching PubMed, the Cochrane central register of controlled trials, EMBSE and CNKI databases, the efficacy and side effect data of Aidi injection combined with radiation in the treatment of NSCLC from the published clinical studies were collected. The data were pooled using Stata version 11.0 software (http://www.stata.com; Stata Corporation, College Station, TX). Results: Ten clinical studies with1084 subjects were included in this meta-analysis. The combined data showed the clinical efficacy in experiment group was higher than that of control group (risk ratio [RR] = 1.72, 95% confidence interval [CI]: 1.52-1.96, P = 0.00); four articles reported the life quality improvement. The pooled data showed that the use of Aidi can significantly improve the quality of life in the procedure of radiation (RR = 2.29, 95% CI: 1.76-2.98, P = 0.00); six studies reported the radiation toxicities. The pooled data showed that Aidi injection can significant decrease the radiation pneumonia (OR = 0.46, 95% CI: 0. 34-0.63), radiation esophagitis (OR = 0.53, 95% CI: 0.40-0.71), and marrow suppression (OR = 0.50, 95% CI: 0.42-0.59). Conclusion: Aidi injection can improve the clinical efficacy, quality of life, and decrease the radiation-related toxicities in NSCLC patients who received radiation. Copyright © 2015 Journal of Cancer Research and Therapeutics.</t>
  </si>
  <si>
    <t>http://dx.doi.org/10.4103/0973-1482.163864</t>
  </si>
  <si>
    <t>OBJECTIVE: The purpose of this meta-analysis was to assess the clinical efficacy and side effects of Aidi injection combined with radiation in the treatment of non-small cell lung cancer (NSCLC).; MATERIALS AND METHODS: By searching PubMed, the Cochrane central register of controlled trials, EMBSE and CNKI databases, the efficacy and side effect data of Aidi injection combined with radiation in the treatment of NSCLC from the published clinical studies were collected. The data were pooled using Stata version 11.0 software (http://www.stata.com; Stata Corporation, College Station, TX).; RESULTS: Ten clinical studies with 1084 subjects were included in this meta-analysis. The combined data showed the clinical efficacy in experiment group was higher than that of control group (risk ratio [RR] = 1.72, 95% confidence interval [CI]: 1.52-1.96, P = 0.00); four articles reported the life quality improvement. The pooled data showed that the use of Aidi can significantly improve the quality of life in the procedure of radiation (RR = 2.29, 95% CI: 1.76-2.98, P = 0.00); six studies reported the radiation toxicities. The pooled data showed that Aidi injection can significant decrease the radiation pneumonia (OR = 0.46, 95% CI: 0. 34-0.63), radiation esophagitis (OR = 0.53, 95% CI: 0.40-0.71), and marrow suppression (OR = 0.50, 95% CI: 0.42-0.59).; CONCLUSION: Aidi injection can improve the clinical efficacy, quality of life, and decrease the radiation-related toxicities in NSCLC patients who received radiation.</t>
  </si>
  <si>
    <t>https://dx.doi.org/10.4103/0973-1482.163864</t>
  </si>
  <si>
    <t>A meta-analysis of randomized clinical trials (rcts) on epidermal growth factor receptor-tyrosine kinase inhibitors (egfr-tkis) for advanced non-small cell lung cancer (nsclc)</t>
  </si>
  <si>
    <t>Objectives: Lung cancer is the first cause of cancer death in both men and women worldwide and 85% are NSCLC. As a targeted therapy for NSCLC, EGFR-TKIs has been compared with traditional chemotherapy in various trials in different countries but there is a lack of comprehensive literature review of these RCTs especially from Health-Related Quality of Life (HRQoL) perspective. We compared the efficacy, safety and HRQoL between EGFR-TKIs(gefitinib, erlotinib and afatinib) and chemotherapy for advanced NSCLC patients with largest magnitude. Methods: Two authors independently searched published RCTs comparing EGFR-TKIs vs chemotherapy for advanced NSCLC between Jan 1, 1966 and July 31, 2013 in PubMed, Cochrane Library, EMBASE, the conference proceedings of ASCO and ESMO. We conducted meta-analysis by Revman 5.0 using either random or fixed effects inverse variance weighted method, determined by heterogeneity levels. Results: Twentytwo eligible studies and 6728 patients were included. Comparing to chemotherapy, EGFR-TKIs were superior in objective response rate (OR= 1.90, 95% CI= 1.32-2.57, P&lt; 0.00001) and progression free survival (HR= 0.78, 95%CI= 0.66-0.91, P&lt; 0.00001). However, no significant differences were observed on disease control rate (OR: 1.24; 95% CI= 0.89-1.73), median overall survival (HR= 1.00; 95%CI= 0.93-1.07) and 1-yr survival rate (OR= 0.96; 95% CI = 0.82-1.13). EGFR-TKIs demonstrated less adverse events in neutropenia (OR= 0.01, 95% CI= 0.01-0.02), anemia (OR= 0.2, 95% CI= 0.14- 0.31), fatigue (OR= 0.18, 95% CI= 0.12-0.29) and nausea (OR= 0.35, 95% CI= 0.21-0.60) and less grade 3 or 4 adverse events (OR= 0.29, 95%CI= 0.26-0.33). However, chemotherapy had less rash (OR= 7.18, 95% CI= 4.67-11.05) and diarrhea (OR= 2.10, 95% CI= 1.49-2.98). In 8 studies evaluating the HRQoL, EGFR-TKIs had shown better outcomes than chemotherapy according to the three HRQoL instruments: Functional Assessment of Cancer Therapy-Lung (OR= 1.62, 95% CI= 1.38-1.91), Trial Outcome Index (OR= 1.93, 95%CI= 1.61- 2.33), and Lung Cancer Subscale (OR= 1.19, 95%CI= 1.01- 1.39). Conclusions: Though no obvious survival benefit was observed, EGFR-TKIs demonstrated significantly better safety and HRQoL outcomes than chemotherapy.</t>
  </si>
  <si>
    <t>http://dx.doi.org/10.1016/j.jval.2014.03.397</t>
  </si>
  <si>
    <t>A meta-analysis: Evaluation of safety and efficacy of the epidermal growth factor receptor-tyrosine kinase inhibitor monotherapy versus platinum-based doublets chemotherapy in east asia</t>
  </si>
  <si>
    <t>OBJECTIVE: Several clinical trials have shown that advanced nonsmall cell lung cancer (NSCLC) patients can benefit from treatment with epidermal growth factor receptor-tyrosine kinase inhibitor (EGFR-TKI) monotherapy than receiving platinum-based doublets chemotherapy in the first-line treatment of advanced NSCLC; the objective of this study was to evaluate whether patients could be treated with EGFR-TKI for advanced NSCLC in the first-line setting. PATIENTS AND METHODS: A literature search was conducted on the Cochrane Controlled Trials Register Databases, MEDLINE, EMBASE, Web of Science databases, and Chinese Biomedical Literature Database without exclusion of material published in any language. We performed a meta-analysis of five randomized studies that compared EGFR-TKI with platinum-based doublets chemotherapy for the patients of advanced NSCLC in the first-line setting. The primary end-point was the progression-free survival (PFS) of each treatment arm. The secondary end-points were overall survival (OS), objective response rate (ORR), adverse effects, and quality of life (qol). RESULTS: Five randomized controlled trials totaling 2080 patients were included in the review. Meta-analysis results are as follows: There were statistically significant differences in overall PFS (hazard ratio [HR] =0.47; 95% confidence interval [CI]: [0.27, 0.83], P = 0.009) and the PFS of the EGFR-M + subgroup (HR = 0.29; 95% CI: [0.17-0.51], P &lt; 0.0001). Compared with patients receiving the platinum-based doublets chemotherapy group, there were no statistically significant differences between the two groups with regard to overall OS (HR = 0.92; 95% CI: [0.80-1.06], P = 0.25). CONCLUSION: Compared with the platinum-based doublets chemotherapy, EGFR-TKI significantly prolonged PFS, increased ORR, improved qol, not significantly increased the nonhematologic toxicity and at the same time decreased the nonhematologic toxicity but not significantly increased the transaminase toxicity for advanced NSCLC patients in East Asia. Although there is convincing evidence to confirm the results mentioned herein, they still need to be confirmed by large-sample trials. Copyright © 2017 Indian Journal of Cancer.</t>
  </si>
  <si>
    <t>Indian Journal of Cancer</t>
  </si>
  <si>
    <t>http://dx.doi.org/10.4103/0019-509X.219586</t>
  </si>
  <si>
    <t>Zhao et al</t>
  </si>
  <si>
    <t>Assessment on the efficacy and safety of aidi injection combined with vinorelbine and cisplatin for treatment of advanced nonsmall cell lung cancer</t>
  </si>
  <si>
    <t>Background: The aim of this study was to assess the efficacy and safety of vinorelbine and cisplatin (NP chemotherapy) alone or in combination with Aidi injection for the treatment of advanced nonsmall cell lung cancer (NSCLC). Methods: Pertinent publications were identified in PubMed, EMBASE, Cochrane Library, CNKI, CQVIP, and Wanfang databases, up to December 8, 2015. After quality assessment of all included randomized controlled trials evaluating Aidi injection combined with NP chemotherapy for the treatment of advanced NSCLC, a metaanalysis was performed by Review Manager 5.2 and STATA 12.0 for statistical analyses. Results: Twelve studies including 509 and 503 cases in the experimental and control groups, respectively, were finally analyzed. The metaanalysis revealed that when cisplatin dose ranging from 20 to 40 mg/m&lt;sup&gt;2&lt;/sup&gt;, combination of Aidi injection and NP chemotherapy was statistically different compared with NP chemotherapy alone in enhancing efficiency (relative risk [RR] = 1.24, 95% confidence interval [CI] [1.05-1.47], P = 0.010) and reducing the incidence of Grade II or above nausea and vomiting (RR = 0.49, 95% CI [0.30-0.80], P = 0.005). Meanwhile, with cisplatin ranging from 80 to 120 mg/m&lt;sup&gt;2&lt;/sup&gt;, no significant differences in efficiency (RR = 1.11, 95% CI [0.87- 1.42], P = 0.390) and Grade II or above nausea and vomiting (RR = 0.88, 95% CI [0.71-1.10], P = 0.260) were obtained. In addition, Aidi injection combined with NP chemotherapy was superior to NP chemotherapy alone in improving the quality of life, alleviating Grade II or above leukopenia and thrombocytopenia. Conclusions: Aidi injection combined with NP chemotherapy can enhance efficiency, improve the quality of life, and decrease adverse effects in patients with advanced NSCLC. Copyright © 2016 Chinese Medical Journal.</t>
  </si>
  <si>
    <t>Chinese Medical Journal</t>
  </si>
  <si>
    <t>http://dx.doi.org/10.4103/0366-6999.178016</t>
  </si>
  <si>
    <t>BACKGROUND: The aim of this study was to assess the efficacy and safety of vinorelbine and cisplatin (NP chemotherapy) alone or in combination with Aidi injection for the treatment of advanced nonsmall cell lung cancer (NSCLC).; METHODS: Pertinent publications were identified in PubMed, EMBASE, Cochrane Library, CNKI, CQVIP, and Wanfang databases, up to December 8, 2015. After quality assessment of all included randomized controlled trials evaluating Aidi injection combined with NP chemotherapy for the treatment of advanced NSCLC, a meta-analysis was performed by Review Manager 5.2 and STATA 12.0 for statistical analyses.; RESULTS: Twelve studies including 509 and 503 cases in the experimental and control groups, respectively, were finally analyzed. The meta-analysis revealed that when cisplatin dose ranging from 20 to 40 mg/m 2 , combination of Aidi injection and NP chemotherapy was statistically different compared with NP chemotherapy alone in enhancing efficiency (relative risk [RR] = 1.24, 95% confidence interval [CI] [1.05-1.47], P = 0.010) and reducing the incidence of Grade II or above nausea and vomiting (RR = 0.49, 95% CI [0.30-0.80], P = 0.005). Meanwhile, with cisplatin ranging from 80 to 120 mg/m 2 , no significant differences in efficiency (RR = 1.11, 95% CI [0.87-1.42], P = 0.390) and Grade II or above nausea and vomiting (RR = 0.88, 95% CI [0.71-1.10], P = 0.260) were obtained. In addition, Aidi injection combined with NP chemotherapy was superior to NP chemotherapy alone in improving the quality of life, alleviating Grade II or above leukopenia and thrombocytopenia.; CONCLUSIONS: Aidi injection combined with NP chemotherapy can enhance efficiency, improve the quality of life, and decrease adverse effects in patients with advanced NSCLC.</t>
  </si>
  <si>
    <t>https://dx.doi.org/10.4103/0366-6999.178016</t>
  </si>
  <si>
    <t>The comparisons of the efficacy and toxicity between gefitinib and docetaxel for patients with advanced nonsmall-cell lung cancer: A meta-analysis from randomized controlled clinical trials</t>
  </si>
  <si>
    <t>Background: The extent of the benefit of gefitinib in the treatment of advanced nonsmall-cell lung cancer (NSCLC) is till controversial, when compared with docetaxel. We performed this meta-analysis to compare the efficacy and toxicity of gefitinib with docetaxel for different patients with advanced NSCLC. Materials and Methods: We searched PubMed, Cochrane Library, and identified 5 randomized controlled clinical trials published within 2000-2013. After further full-text screening, 4 clinical trials were included in the final meta-analysis. Results: The outcomes of treatment efficacy included progression-free survival (PFS), overall survival (OS) and objective response rate (ORR). Comparing gefitinib to docetaxel for advanced NSCLC patients, the pooled hazard ratio (HR) of PFS was 0.91, (95% confidential index [CI] = 0.83-0.99), the pooled HR of OS was 1.02, (95% CI = 0.93-1.13), the pooled risk ratio of ORR was 1.57, (95% CI = 1.01-2.47). Conclusions: Gefitinib was found to significantly improve patients' PFS and response rate compared with docetaxel. There is no difference of OS between gefitinib and docetaxel.</t>
  </si>
  <si>
    <t>http://dx.doi.org/10.4103/0019-509X.154070</t>
  </si>
  <si>
    <t>Zheng et al</t>
  </si>
  <si>
    <t>Chinese patent medicine fei-liu-ping ointment as an adjunctive treatment for non-small cell lung cancer: Protocol for a systematic review</t>
  </si>
  <si>
    <t>Introduction Fei-Liu-Ping ointment has been widely applied as adjunctive drug in the treatment of non-small cell lung cancer (NSCLC). However, there has been no systematic review of research findings regarding the efficacy of this treatment. Here, we provide a protocol for assessing the effectiveness and safety of Fei-Liu-Ping ointment in the treatment of NSCLC. Methods and analysis The electronic databases to be searched will include MEDLINE (PubMed), Cochrane Central Register of Controlled Trials (CENTRAL) in the Cochrane Library, Excerpt Medica Database (EMBASE), China National Knowledge Infrastructure (CNKI), China Scientific Journal Database (VIP), Wanfang Database and Chinese Biomedical Literature Database (CBM). Papers in English or Chinese published from inception to 2016 will be included without any restrictions. We will conduct a meta-analysis of randomised controlled trial if possible. The therapeutic effects according to the standard for treatment of solid tumours by the WHO and the quality of life as evaluated by Karnofsky score and weight will be applied as the primary outcomes. We will also evaluate the data synthesis and risk of bias using Review Manager 5.3 software. Dissemination The results of this review will offer implications for the use of Fei-Liu-Ping ointment as an adjunctive treatment for NSCLC. This knowledge will inform recommendations by surgeons and researchers who are interested in the treatment of NSCLC. The results of this systematic review will be disseminated through presentation at a conference and publication of the data in a peer-reviewed journal. Copyright © Published by the BMJ Publishing Group Limited.</t>
  </si>
  <si>
    <t>BMJ Open</t>
  </si>
  <si>
    <t>http://dx.doi.org/10.1136/bmjopen-2016-015045</t>
  </si>
  <si>
    <t>Zhou</t>
  </si>
  <si>
    <t>Lung cancer in neversmoking asian females</t>
  </si>
  <si>
    <t>Lung cancer is a major health burden worldwide, accounting for 12% of all new cancer cases (1). Most of lung cancer cases are associated with a personal history of direct tobacco smoking (DTS). But, the proportion of never-smoking patients with lung cancer has been significantly increasing over the past 30 years, from 15.9% in the 1970s to 32.8% in the 2000s(1,2). Most studies on lung cancer in never-smokers have emerged from Asia, as the smoking prevalence rate in Asia is lower than that in west. More and more evidence suggests that lung cancer in never-smokers is a distinct disease in terms of carcinogenesis, clinical characteristics, molecular biology, etc (3-5). This review summarizes some data on lung cancer in non-smoking Asian women. The majority of Asian women with non-small cell lung cancer (NSCLC) were never-smokers (76.3% in women vs. 9.9% in men)(3). Never-smokers with NSCLC were found to be disproportionately Asian women with adenocarcinoma. Data from 6 different cohorts showed that the truncated age-adjusted incidence rates of lung cancer in never smokers ranged from 14.4 to 20.8% per 100,000 person-years in women and 4.8 to 13.7% per 100,000 personyears in men, supporting earlier observations that women were more likely than men to have neversmoking- related lung cancer (5,6). Many factors including air pollution, cooking oil fumes, exposure to environmental tobacco smoke (ETS), and family history of lung cancer may be related with increased risk of lung cancer in never-smoking Asian women(1,5,7). Studies from Shanghai, Shenyang, Gansu, and Taiwan have demonstrated that cooking oil fumes were one of risk factors for Chinese housewives to develop lung cancer(8-11). Cumulative exposure to cooking oil fumes from frying was associated with increased risk of lung cancer in never-smoking women. Additionally, meta-analysis studies conducted in China consistently suggested that risk of lung cancer increased as a consequence of the exposure to domestic coal used for heating and cooking, indoor exposure to coal dust, chronic exposure to cooking oil vapor, and ETS(12). In Japan, a high risk of lung adenocarcinoma in females was observed for exposure to smoke in the workplace combined with exposure to husbands who smoke. Both endogenous and extraneous estrogen might be involved in the etiology of lung cancer in Japanese never-smoking women (13). Single nucleotide polymorphisms (SNPS) of many genes including IL 1beta-31 T/T, IL -1RN, CYP 1B1, CYP 1A1, MPO, GSTP1, and XRCC1 have been studied to determine their relationship with risk of lung cancer in Asian female patients (14,15). ERCC2 751 variant genotypes (AC/CC) were found to be associated with increased risk of lung adenocarcinoma, especially in those without exposure to cooking oil fumes or to fuel smoke (16). Odds ratios of lung cancer across increasing levels of cooking dish-year were 1, 1.17, 1.92, 2.26 and 6.15, respectively(17). A genome-wide association study of lung cancer in never-smoking women revealed that 5p15.33 locus was associated with risk of lung adenocarcinoma(18). The most significant association was for rs2736100 on chromosome 5p15.33. This finding was independently replicated in 7 studies from East Asia(19,20). We compared frequencies of SNPs of 10 genes including 8 DNA repair genes among female and male NSCLC patients with or without smoking history. SNPs of these genes were comparable between both genders and not different by smoking status. Lung cancer in never-smoking Asian women may have different molecular biology (21). It is well known that smoking is associated with more frequent methylation of some genes such as p16 and MGMT(22) or their different mutation profiles such as epidermal growth factor receptor (EGFR), KRAS, EML4-ALK and cMET, etc(18-27). Lung cancer, especially adenocarcinoma, in never-smokers is associated with more frequent mutations of EGFR and EML4-ALK and less frequent mutations of KRAS and c-MET. Studies from Hong Kong, mainland China, and Taiwan showed incidence of KRAS mutation was 13-19% in men with lung aden carcinoma but 0% in women. This is not surprising, as it was now known that KRAS mutation is due to the mutagenic effect of tobacco smoking and the majority of Chinese female patients are never-smokers. EGFR mutation is reported to be over 60% in never-smoking female patients, significantly higher than that in male patients. But EGFR mutation is comparable in its incidence (over 60%) between never-smoking men and women in China and Japan (25,28-29). EGFR mutation was also found to be highly associated with high copy numbers or over-expression of EGFR. Some studies found that ETS exposure was inversely related to incidence of EGFR mutation (38.5% vs. 61.4%). Patients with ETS exposure also showed a lower response rate to EGFR TKI than patients without ETS exposure (24.6% vs. 44.8%)(30). Moreover, EML4-ALK fusion is more often detected in the never-smoking adenocarcinoma of the lung. EML-4 ALK fusion was found in 16.13% of lung adenocarcinoma and 19.23% in never-smokers and 42.28% in adenocarcinoma lacking mutation of EGFR or KRAS (31). In another study, the incidence of EML4 ALK was 15.8% in never-smoking men, 6.5% in never-smoking women, 1.5% in eversmoking men, and 0% in ever-smoking women (25). EGFR mutations were mutually exclusive with KRAS mutations or the EML4-ALK fusion gene. The frequency of HER2 mutations was found to be 4.3% in the Oriental never-smoking women with lung adenocarcinoma and 11% in those lacking EGFR mutations (32). MET mutation was also often found in Asian patients with NSCLC. But it was less often observed in never-smokers than smokers and less often in women than men, especially for MET N375S mutation, which was thought to be responsible for resistance to MET inhibitors (33). In China, about 90% of never-smokers with adenocarcinoma harbored targetable oncogenic kinase mutations, including 78.8% with EGFR mutation, 5.8% with EML4-ALK fusion, 3.8% with HER2 mutation, and 1.9% with KRAS mutation (28). In another study, EGFR mutation was prevalent in never- smokers of both genders with lung adenocarcinoma (78.9 % vs. 74.1%) while KRAS mutation was quite rare (0% vs. 3.7%) (25). Lung cancer in never-smoking Asian women has different clinical features. There were more cases of adenocarcinoma (&gt;80%), stage IA disease, and fewer co-morbidities (2). Never-smoking women with lung cancer were comparatively younger at the time of diagnosis compared with smoking women (34). EGFR tyrosine kinase inhibitor (TKI) proves to be more effective in Asian never-smoking women with NSCLC (35,36). Overall response rate to EGFR TKI was 52% in never-smoking women, 33% in never-smoking men, 0% in smoking women and 12% in smoking men. According to the Asian subgroup analysis of TRUST study, progression free survival (PFS) and overall survival were 9.2 months and 20.3 months in never-smoking women with nonsquamous tumors, respectively. Disease control rate and response rate were higher in neversmoking women. In the IPASS study, gefitinib was associated with significant improvement in response rate, PFS, toxicity profile, and quality of life (QOL) when used as the 1st line treatment for never- or mild ever-smokers with adenocarcinoma compared with doublet chemotherapy. Female patients accounted for over 80% of the study population. Nevertheless, overall survival was not different between the 2 arms because of high post-study cross-over to EGFR TKI in chemotherapy arm (29). In the OPTIMAL study, both female and male patients harboring EGFR mutations obtained much more clinical benefit from erlotinib therapy compared with chemotherapy (37). PFS was slightly better in the women than men (HR: 0.13 vs. 0.27). The response rate to chemotherapy was not different between never-smoking women and men (20.2% vs. 23.8%), but significantly different between ever-smoking women and ever-smoking men (31% vs. 23.6%). Women demonstrated modestly longer PFS than men when treated with chemotherapy, with no difference observed in response rate, serious adverse events, or QOL. Never-smoking and Asian ethnicity have been found to be favorable fac ors for overall survival in NSCLC (2,38). Japanese and Korea ethnicities had longer overall survival in NSCLC compared with Caucasians. Never-smoking Asian female patients survived longer than never-smoking Asian men regardless of treatment (2,34). But some study showed the prognosis of never-smoking men with adenocarcinoma was similar to that of neversmoking women (39). In conclusion, lung cancer in never-smoking Asian women is a distinct disease. NSCLC is associated with high proportion of adenocarcinoma and higher incidence of EGFR mutation and the EML4-ALK fusion gene, but less K-ras mutation and cMET mutation. Some SNPs may be associated with increased risk of lung cancer in never-smoking Asian women. Cooking oil vapor, ETS, etc., are believed to be particular risk factors for these patients Because of the distinctive nature of their disease, neversmoking Asian women have a favorable prognosis. Those harboring positive EGFR mutation should receive EGFR TKI in the 1st line setting.</t>
  </si>
  <si>
    <t>Zhou et al</t>
  </si>
  <si>
    <t>Chemotherapy plus dendritic cells co-cultured with cytokineinduced killer cells versus chemotherapy alone to treat advanced non-small-cell lung cancer: A meta-analysis</t>
  </si>
  <si>
    <t>This study was aimed to investigate the efficacy and safety of the combination treatment of dendritic cells co-cultured with cytokine-induced killer cells and chemotherapy for patients with advanced non-small-cell lung cancer (NSCLC). Literatures were searched from the Cochrane Library Central, PubMed, Web of Science and EMBASE. The primary endpoint of interest was overall survival (OS), and secondary endpoints were disease control rate (DCR) and progression free survival (PFS). Finally 7 trials published between January 2005 and March 2016 met inclusion criteria and totally 610 patients were enrolled. The combination group showed advance in DCR (RR = 1.31, 95% CI = 1.13-1.52, p = 0.0004), 1-year OS (RR = 1.18, 95% CI = 1.05-1.33, p = 0.007), and 2-year OS (RR = 1.37, 95% CI = 1.10-1.70, p = 0.005), with statistical significance. The proportions of CD3+ T cells (p = 0.002), NK cells (p = 0.02) and NKT cells (p = 0.001) were significantly higher in the peripheral blood of combination group, compared with those of the control group. Moreover, adverse reactions were obviously decreased in the combination group. However, no significant difference was identified in ORR and PFS between two groups (p &gt; 0.05). In conclusion, the combination therapy was safe and applicable for patients with advanced NSCLC.</t>
  </si>
  <si>
    <t>The impact of clinical characteristics on outcomes from maintenance therapy in non-small cell lung cancer: A systematic review with meta-analysis</t>
  </si>
  <si>
    <t>Objectives: Although maintenance therapy has been a routine treatment paradigm for advanced non-small cell lung cancer (NSCLC), there is currently lack of direct evidence to identify patients most likely to benefit from maintenance therapy for advanced NSCLC. Materials and methods: Trials comparing maintenance therapy with placebo or observation in NSCLC were identified. The primary endpoint was overall survival (OS) in trial population and predefined subgroups. Other endpoints included progression-free survival (PFS) in trial population and predefined subgroups, toxicities and health-related quality of life (QoL). Results: 13 trials with 4960 patients were identified. Maintenance therapy yielded a statistically significant but clinically modest improvement in OS (hazard ratio [HR], 0.84; 95% confidence interval [CI], 0.78-0.89, P&lt;0.001), without significant difference between switch and continuation strategy (HR, 0.83 vs. 0.86; P&lt;inf&gt;interaction&lt;/inf&gt;=0.631). Patients with performance status (PS) of 0 derived more PFS benefit (HR, 0.52; 95% CI, 0.45-0.61) than those with PS of 1 (HR, 0.69; 95% CI, 0.63-0.76; P&lt;inf&gt;interaction&lt;/inf&gt;=0.002). Patients with adenocarcinoma derived more PFS benefit (HR, 0.54; 95% CI, 0.46-0.64) than those with squamous cell carcinoma (HR, 0.85; 95% CI, 0.68-1.06; P&lt;inf&gt;interaction&lt;/inf&gt;=0.001). Patients with activating epidermal growth factor receptor (EGFR) mutations derived more survival benefit than those with wild-type EGFR tumors in terms of OS (HR, 0.53 vs. 0.85, P&lt;inf&gt;interaction&lt;/inf&gt;=0.086) and PFS (HR, 0.20 vs. 0.80, P&lt;inf&gt;interaction&lt;/inf&gt;=0.003). Response to first-line therapy did not significantly predict additional benefit from maintenance therapy. Toxicities occurred more frequently in patients treated with maintenance therapy but health-related QoL was not adversely affected by maintenance therapy. Conclusion: Maintenance therapy with either a continuation or a switch strategy yields a statistically significant but clinically modest improvement in OS for patients with advanced NSCLC. Factors that may predict benefit from maintenance therapy (tumor histology, PS, or EGFR mutation status), as well as economic considerations should be taken into account before initiating maintenance therapy. Copyright © 2015 Elsevier Ireland Ltd.</t>
  </si>
  <si>
    <t>http://dx.doi.org/10.1016/j.lungcan.2015.06.005</t>
  </si>
  <si>
    <t>OBJECTIVES: Although maintenance therapy has been a routine treatment paradigm for advanced non-small cell lung cancer (NSCLC), there is currently lack of direct evidence to identify patients most likely to benefit from maintenance therapy for advanced NSCLC.; MATERIALS AND METHODS: Trials comparing maintenance therapy with placebo or observation in NSCLC were identified. The primary endpoint was overall survival (OS) in trial population and predefined subgroups. Other endpoints included progression-free survival (PFS) in trial population and predefined subgroups, toxicities and health-related quality of life (QoL).; RESULTS: 13 trials with 4960 patients were identified. Maintenance therapy yielded a statistically significant but clinically modest improvement in OS (hazard ratio [HR], 0.84; 95% confidence interval [CI], 0.78-0.89, P&lt;0.001), without significant difference between switch and continuation strategy (HR, 0.83 vs. 0.86; Pinteraction=0.631). Patients with performance status (PS) of 0 derived more PFS benefit (HR, 0.52; 95% CI, 0.45-0.61) than those with PS of 1 (HR, 0.69; 95% CI, 0.63-0.76; Pinteraction=0.002). Patients with adenocarcinoma derived more PFS benefit (HR, 0.54; 95% CI, 0.46-0.64) than those with squamous cell carcinoma (HR, 0.85; 95% CI, 0.68-1.06; Pinteraction=0.001). Patients with activating epidermal growth factor receptor (EGFR) mutations derived more survival benefit than those with wild-type EGFR tumors in terms of OS (HR, 0.53 vs. 0.85, Pinteraction=0.086) and PFS (HR, 0.20 vs. 0.80, Pinteraction=0.003). Response to first-line therapy did not significantly predict additional benefit from maintenance therapy. Toxicities occurred more frequently in patients treated with maintenance therapy but health-related QoL was not adversely affected by maintenance therapy.; CONCLUSION: Maintenance therapy with either a continuation or a switch strategy yields a statistically significant but clinically modest improvement in OS for patients with advanced NSCLC. Factors that may predict benefit from maintenance therapy (tumor histology, PS, or EGFR mutation status), as well as economic considerations should be taken into account before initiating maintenance therapy.</t>
  </si>
  <si>
    <t>https://dx.doi.org/10.1016/j.lungcan.2015.06.005</t>
  </si>
  <si>
    <t>Update on the management of chemotherapy-induced nausea and vomiting - focus on palonosetron</t>
  </si>
  <si>
    <t>Purpose: Nausea and vomiting are major adverse effects of chemotherapy and can greatly impact patients' quality of life. Although chemotherapy-induced nausea and vomiting (CINV) prevalence is high, treatment remains difficult. Palonosetron is a 5-hydroxytryptamine receptor antagonist (5-HT&lt;inf&gt;3&lt;/inf&gt;RA) approved for treatment of CINV. The purpose of this review is to discuss existing and emerging therapeutic options, and examine studies focusing on palonosetron with regards to efficacy, pharmacology, tolerability, safety, and patient-derived outcomes. Methods: A literature search was conducted using Ovid MEDLINE and EMBASE to identify relevant studies using palonosetron alone or in combination with other antiemetics. Studies were extracted if they included complete response (CR), complete control (CC), no nausea, no vomiting, and no rescue medications as an endpoint. Studies were also included if safety endpoints were examined. Results: Palonosetron alone has been shown to improve CR and CC rates for patients receiving low, moderate, or high emetogenic chemotherapy. Rates were further improved with the addition of dexamethasone, a corticosteroid. Furthermore, the addition of neurokinin-1 receptor antagonists, such as netupitant markedly improved efficacy profiles compared to palonosetron alone. Aprepitant is an antiemetic that has exhibited positive results in combination with palonosetron. Recently, a new drug consisting of netupitant and palonosetron (NEPA) has demonstrated significantly more efficacious prevention of CINV. Regardless of the combination, palonosetron has been well tolerated. The most common adverse events were constipation, headache, fatigue, and dizziness, with the majority of patients describing them as only mild or moderate. Conclusion: Palonosetron, alone or with other antiemetics, has improved CINV treatment due to its ability to significantly reduce delayed phases of CINV, compared to similar 5-HT&lt;inf&gt;3&lt;/inf&gt;RAs. Palonosetron is both more effective than first generation 5-HT&lt;inf&gt;3&lt;/inf&gt;RAs and safer, as it results in a smaller prolongation of the QTc interval, compared to other 5-HT&lt;inf&gt;3&lt;/inf&gt;RAs. Copyright © 2015 Zhou et al.</t>
  </si>
  <si>
    <t>Therapeutics and Clinical Risk Management</t>
  </si>
  <si>
    <t>http://dx.doi.org/10.2147/TCRM.S68130</t>
  </si>
  <si>
    <t>Clinical profile of cyclooxygenase-2 inhibitors in treating non-small cell lung cancer: A meta-analysis of nine randomized clinical trials</t>
  </si>
  <si>
    <t>Background: Evidence on the benefits of combining cyclooxygenase-2 inhibitor (COX-2) in treating nonsmall cell lung cancer (NSCLC) is still controversial. We investigated the efficacy and safety profile of cyclooxygenase-2 inhibitors in treating NSCLC. Methods: The first meta-analysis of eligible studies was performed to assess the effect of COX-2 inhibitors for patients with NSCLC on the overall response rate (ORR), overall survival (OS), progression-free survival (PFS), one-year survival, and toxicities. The fixed-effects model was used to calculate the pooled RR and HR and between-study heterogeneity was assessed. Subgroup analyses were conducted according to the type of COX-2 inhibitors, treatment pattern, and treatment line. Results: Nine randomized clinical trials, comprising 1679 patents with NSCLC, were included in the final meta-analysis. The pooled ORR of patients who have NSCLC with COX-2 inhibitors was significantly higher than that without COX-2 inhibitors. In subgroup analysis, significantly increased ORR results were found on celecoxib (RR = 1.29, 95% CI: 1.09,1.51), rofecoxib (RR = 1.61, 95% CI: 1.14, 2.28), chemotherapy (RR = 1.40, 95% CI: 1.20,1.63), and first-line treatment (RR = 1.39, 95% CI: 1.19,1.63). However, COX-2 inhibitors had no effect on the one-year survival, OS, and PFS. Increased RRof leucopenia(RR = 1.21, 95% CI: 1.01,1.45) and thrombocytopenia (RR = 1.36, 95% CI: 1.06,1.76) suggested that COX-2 inhibitors increased hematologic toxicities (grade &gt;= 3) of chemotherapy Conclusions: COX-2 inhibitors increased ORR of advanced NSCLC and had no impact on survival indices, but it may increase the risk of hematologic toxicities associated with chemotherapy. Copyright © 2016 Zhou et al. This is an open access article distributed under the terms of the Creative Commons Attribution License, which permits unrestricted use, distribution, and reproduction in any medium, provided the original author and source are credited.</t>
  </si>
  <si>
    <t>http://dx.doi.org/10.1371/journal.pone.0151939</t>
  </si>
  <si>
    <t>Zhu et al</t>
  </si>
  <si>
    <t>Immunotherapy (excluding checkpoint inhibitors) for stage i to iii non-small cell lung cancer treated with surgery or radiotherapy with curative intent</t>
  </si>
  <si>
    <t>Background: Non-small cell lung cancer (NSCLC) is the most common lung cancer, accounting for approximately 80% to 85% of all cases. For patients with localised NSCLC (stages I to III), it has been speculated that immunotherapy may be helpful for reducing postoperative recurrence rates, or improving the clinical outcomes of current treatment for unresectable tumours. While several new agents have now entered phase III clinical trials, we felt a systematic review was needed to address the question of the effectiveness and safety of immunotherapy in patients with stages I to III NSCLC. Objectives: To evaluate the effectiveness and safety of immunotherapy (excluding checkpoint inhibitors) in patients with localised NSCLC (stages I to III) who received surgery or radiotherapy with curative intent. Search methods: We searched the following databases (from inception to 20 January 2017): CENTRAL, MEDLINE, Embase, and CINAHL, and five trial registers. We also manually checked abstracts or reports from relevant conference proceedings and the reference lists of included trials. Selection criteria: We searched for randomised controlled trials (RCTs) in adults (&gt;= 18 years) with histologically-confirmed early-stage (stages I to III) NSCLC after surgical resection, and those with unresectable locally advanced stage III NSCLC who had received radiotherapy with curative intent. For patients who had received primary surgical treatment, postoperative radiotherapy or chemoradiotherapy was allowed if it was used for both experimental and control groups. Data collection and analysis: Two review authors independently selected eligible trials, assessed risk of bias, and extracted data. We used survival analysis to pool time-to-event data, expressing the intervention effect as a hazard ratio (HR). We calculated risk ratios (RR) for dichotomous data, and mean differences for continuous data, with 95% confidence intervals (CI). Due to clinical heterogeneity (immunotherapeutic agents with different underlying mechanisms), we used random-effects models for our meta-analyses. Main results: We identified nine eligible trials that randomised 4940 participants, who had received surgical resection or curative radiotherapy, to either an immunotherapy group or a control group. Included immunological interventions were active immunotherapy (i.e. Bacillus Calmette-Guerin (BCG)), adoptive cell transfer (i.e. transfer factor (TF), tumour-infiltrating lymphocytes (TIL), dendritic cell-cytokine induced killer (DC-CIK), and antigen-specific cancer vaccines (melanoma-associated antigen 3 (MAGE-A3) and L-BLP25). Except for one small trial, which provided insufficient information for risk assessment, we assessed five studies at high risk of bias for at least one of the seven biases studied; we considered the risk of bias in the other three trials to be low. We included data from seven of the nine trials in the meta-analyses (4695 participants). We pooled data from 3693 participants from the three high quality RCTs to evaluate overall survival (OS) and progression-free survival (PFS). We found a small, but not statistically significant, improvement in OS (HR 0.94, 95% CI 0.83 to 1.06; P = 0.35), and PFS (HR 0.93, 95% CI 0.81 to 1.07; P = 0.19; high-quality evidence). The addition of immunotherapy resulted in a small, but not statistically significant, increased risk of having any adverse event (RR 1.15, 95% CI 0.97 to 1.37; P = 0.11, three trials, 3955 evaluated participants, moderate-quality evidence), or severe adverse events (RR 1.10, 95% CI 0.88 to 1.39; four trials, 4362 evaluated participants; low-quality evidence). We analysed data from six studies for one-, two-, and three-year survival rates (4265 participants), and from six studies for five-year survival rates (4234 participants). We observed no clear between-group differences (low-quality evidence for one- and two-year survival rates, and moderate-quality evidence for three- and five-year survival rate). No trial reported the overall response rates; only one trial provided health-related quality of life results. Authors' conclusions: The current literature does not provide evidence that suggests a survival benefit from adding immunotherapy (excluding checkpoint inhibitors) to conventional curative surgery or radiotherapy, for patients with localised NSCLC (stages I to III). The addition of vaccine-based immunotherapy might increase the risk of adverse events. Several ongoing trials with immune checkpoints inhibitors (PD-1/PD-L1) might bring new insights for role of immunotherapy for patients with stages I to III NSCLC. Copyright © 2017 The Cochrane Collaboration. Published by John Wiley &amp; Sons, Ltd.</t>
  </si>
  <si>
    <t>http://dx.doi.org/10.1002/14651858.CD011300.pub2</t>
  </si>
  <si>
    <t>Zimovetz et al</t>
  </si>
  <si>
    <t>A review of cost-effectiveness of varenicline and comparison of cost-effectiveness of treatments for major smoking-related morbidities</t>
  </si>
  <si>
    <t>Rationale This review aims to examine economic evaluations of varenicline, to compare the reported cost-effectiveness of varenicline with that of treatments for major smoking-related diseases and to evaluate the findings for decision making. Methods A literature search was performed to identify published articles in English indexed in MEDLINE and the Cochrane Library (Issue 1, 2009), which includes the Economic Evaluation Database. Additional sources also were searched to identify unpublished varenicline studies, including conference abstracts. The search for varenicline studies was limited from 2006 to October 2009; searches for all other types of studies were limited from 1990 to October 2009. Results The search yielded a total of 20 relevant economic evaluations of varenicline. In addition, 37 reviews of economic evaluations in chronic obstructive pulmonary disease, non-small cell lung cancer and cardiovascular disease, as well as studies evaluating the impact of economic rewarding were considered in this review. From these identified economic evaluations, the incremental cost-effectiveness ratios for varenicline ranged from dominance (more effective and cost saving) to 18 582 per quality-adjusted life-year (including indirect costs). These estimates appeared substantially lower when compared with incremental cost-effectiveness ratios reported for secondary prevention of smokingrelated diseases, which in some cases were as high as 66 218 per quality-adjusted life-year. Conclusions Varenicline appears to be cost-effective from the perspective of both health care payers and employers, because of reduced health care consumption and costs. The cost-effectiveness of varenicline also compares favourably to that of interventions recommended for the treatment and prevention of smoking-related diseases. © 2010 Blackwell Publishing Ltd.</t>
  </si>
  <si>
    <t>Journal of Evaluation in Clinical Practice</t>
  </si>
  <si>
    <t>http://dx.doi.org/10.1111/j.1365-2753.2010.01439.x</t>
  </si>
  <si>
    <t>RATIONALE: This review aims to examine economic evaluations of varenicline, to compare the reported cost-effectiveness of varenicline with that of treatments for major smoking-related diseases and to evaluate the findings for decision making.; METHODS: A literature search was performed to identify published articles in English indexed in MEDLINE and the Cochrane Library (Issue 1, 2009), which includes the Economic Evaluation Database. Additional sources also were searched to identify unpublished varenicline studies, including conference abstracts. The search for varenicline studies was limited from 2006 to October 2009; searches for all other types of studies were limited from 1990 to October 2009.; RESULTS: The search yielded a total of 20 relevant economic evaluations of varenicline. In addition, 37 reviews of economic evaluations in chronic obstructive pulmonary disease, non-small cell lung cancer and cardiovascular disease, as well as studies evaluating the impact of economic rewarding were considered in this review. From these identified economic evaluations, the incremental cost-effectiveness ratios for varenicline ranged from dominance (more effective and cost saving) to 18,582 per quality-adjusted life-year (including indirect costs). These estimates appeared substantially lower when compared with incremental cost-effectiveness ratios reported for secondary prevention of smoking-related diseases, which in some cases were as high as 66,218 per quality-adjusted life-year.; CONCLUSIONS: Varenicline appears to be cost-effective from the perspective of both health care payers and employers, because of reduced health care consumption and costs. The cost-effectiveness of varenicline also compares favourably to that of interventions recommended for the treatment and prevention of smoking-related diseases.</t>
  </si>
  <si>
    <t>https://dx.doi.org/10.1111/j.1365-2753.2010.01439.x</t>
  </si>
  <si>
    <t>Ziras et al</t>
  </si>
  <si>
    <t>Do we treat optimally the patients with stage iii non-small cell lung cancer?</t>
  </si>
  <si>
    <t>The prognosis of patients with stage III non-small cell lung cancer (NSCLC) is poor. In an attempt at improving survival, combined treatment modalities have been initiated in the management of these patients. Local therapies, either irradiation alone or surgery alone, have only a limited role in stage III. Systemic chemotherapy is necessary as the incidence of micrometastatic disease reaches 80% in this stage. The best results of chemotherapy have been achieved when used as an induction treatment with or without concurrent thoracic irradiation. This article reviews treatment options for patients with stage III NSCLC. An accurate staging and a detailed clinical assessment are always mandatory in order to select the optimal therapeutic strategy. However, many issues regarding the management of these cases remain unresolved. Stage IIIA patients having a good performance status and sufficient respiratory function are candidates to receive induction chemotherapy, with or without concurrent irradiation, followed by surgical resection. The optimal induction treatment schedule is still unclarified. Cisplatin-based chemotherapy combined with irradiation represents a standard treatment for stage IIIB patients without malignant pleuritis and unresectable stage IIIA cases as well. The optimal sequence of delivering combined chemoradiotherapy remains under debate. The appropriate management of low performance status patients is to date undetermined. Radiotherapy alone in most stage III cases is helpful only as a palliative treatment. Surgery alone may have a curative role only in selected stage IIIA cases with preoperative negative CT scan or mediastinoscopic findings but incidentally confirmed microscopic N2 disease limited to a single mediastinal nodal involvement. Definite data on the role of the adjuvant treatment are missing and further randomized studies using more effective chemotherapeutic regimens are needed.</t>
  </si>
  <si>
    <t>Journal of B.U.ON.</t>
  </si>
  <si>
    <t>S00002</t>
  </si>
  <si>
    <t>S00003</t>
  </si>
  <si>
    <t>S00008</t>
  </si>
  <si>
    <t>S00009</t>
  </si>
  <si>
    <t>S00007</t>
  </si>
  <si>
    <t>S00005</t>
  </si>
  <si>
    <t>S00006</t>
  </si>
  <si>
    <t>S00004</t>
  </si>
  <si>
    <t>S00010</t>
  </si>
  <si>
    <t>S00011</t>
  </si>
  <si>
    <t>S00012</t>
  </si>
  <si>
    <t>S00013</t>
  </si>
  <si>
    <t>S00014</t>
  </si>
  <si>
    <t>S00015</t>
  </si>
  <si>
    <t>S00016</t>
  </si>
  <si>
    <t>S00017</t>
  </si>
  <si>
    <t>S00018</t>
  </si>
  <si>
    <t>S00019</t>
  </si>
  <si>
    <t>S00020</t>
  </si>
  <si>
    <t>S00021</t>
  </si>
  <si>
    <t>S00022</t>
  </si>
  <si>
    <t>S00023</t>
  </si>
  <si>
    <t>S00024</t>
  </si>
  <si>
    <t>S00025</t>
  </si>
  <si>
    <t>S00026</t>
  </si>
  <si>
    <t>S00027</t>
  </si>
  <si>
    <t>S00028</t>
  </si>
  <si>
    <t>S00029</t>
  </si>
  <si>
    <t>S00030</t>
  </si>
  <si>
    <t>S00031</t>
  </si>
  <si>
    <t>S00032</t>
  </si>
  <si>
    <t>S00033</t>
  </si>
  <si>
    <t>S00034</t>
  </si>
  <si>
    <t>S00035</t>
  </si>
  <si>
    <t>S00036</t>
  </si>
  <si>
    <t>S00037</t>
  </si>
  <si>
    <t>S00038</t>
  </si>
  <si>
    <t>S00039</t>
  </si>
  <si>
    <t>S00040</t>
  </si>
  <si>
    <t>S00041</t>
  </si>
  <si>
    <t>S00042</t>
  </si>
  <si>
    <t>S00043</t>
  </si>
  <si>
    <t>S00044</t>
  </si>
  <si>
    <t>S00045</t>
  </si>
  <si>
    <t>S00046</t>
  </si>
  <si>
    <t>S00047</t>
  </si>
  <si>
    <t>S00048</t>
  </si>
  <si>
    <t>S00049</t>
  </si>
  <si>
    <t>S00050</t>
  </si>
  <si>
    <t>S00051</t>
  </si>
  <si>
    <t>S00052</t>
  </si>
  <si>
    <t>S00053</t>
  </si>
  <si>
    <t>S00054</t>
  </si>
  <si>
    <t>S00055</t>
  </si>
  <si>
    <t>S00056</t>
  </si>
  <si>
    <t>S00057</t>
  </si>
  <si>
    <t>S00058</t>
  </si>
  <si>
    <t>S00059</t>
  </si>
  <si>
    <t>S00060</t>
  </si>
  <si>
    <t>S00061</t>
  </si>
  <si>
    <t>S00062</t>
  </si>
  <si>
    <t>S00063</t>
  </si>
  <si>
    <t>S00064</t>
  </si>
  <si>
    <t>S00065</t>
  </si>
  <si>
    <t>S00066</t>
  </si>
  <si>
    <t>S00067</t>
  </si>
  <si>
    <t>S00068</t>
  </si>
  <si>
    <t>S00069</t>
  </si>
  <si>
    <t>S00070</t>
  </si>
  <si>
    <t>S00071</t>
  </si>
  <si>
    <t>S00072</t>
  </si>
  <si>
    <t>S00073</t>
  </si>
  <si>
    <t>S00074</t>
  </si>
  <si>
    <t>S00075</t>
  </si>
  <si>
    <t>S00076</t>
  </si>
  <si>
    <t>S00077</t>
  </si>
  <si>
    <t>S00078</t>
  </si>
  <si>
    <t>S00079</t>
  </si>
  <si>
    <t>S00080</t>
  </si>
  <si>
    <t>S00081</t>
  </si>
  <si>
    <t>S00082</t>
  </si>
  <si>
    <t>S00083</t>
  </si>
  <si>
    <t>S00084</t>
  </si>
  <si>
    <t>S00085</t>
  </si>
  <si>
    <t>S00086</t>
  </si>
  <si>
    <t>S00087</t>
  </si>
  <si>
    <t>S00088</t>
  </si>
  <si>
    <t>S00089</t>
  </si>
  <si>
    <t>S00090</t>
  </si>
  <si>
    <t>S00091</t>
  </si>
  <si>
    <t>S00092</t>
  </si>
  <si>
    <t>S00093</t>
  </si>
  <si>
    <t>S00094</t>
  </si>
  <si>
    <t>S00095</t>
  </si>
  <si>
    <t>S00096</t>
  </si>
  <si>
    <t>S00097</t>
  </si>
  <si>
    <t>S00098</t>
  </si>
  <si>
    <t>S00099</t>
  </si>
  <si>
    <t>S00100</t>
  </si>
  <si>
    <t>S00101</t>
  </si>
  <si>
    <t>S00102</t>
  </si>
  <si>
    <t>S00103</t>
  </si>
  <si>
    <t>S00104</t>
  </si>
  <si>
    <t>S00105</t>
  </si>
  <si>
    <t>S00106</t>
  </si>
  <si>
    <t>S00107</t>
  </si>
  <si>
    <t>S00108</t>
  </si>
  <si>
    <t>S00109</t>
  </si>
  <si>
    <t>S00110</t>
  </si>
  <si>
    <t>S00111</t>
  </si>
  <si>
    <t>S00112</t>
  </si>
  <si>
    <t>S00113</t>
  </si>
  <si>
    <t>S00114</t>
  </si>
  <si>
    <t>S00115</t>
  </si>
  <si>
    <t>S00116</t>
  </si>
  <si>
    <t>S00117</t>
  </si>
  <si>
    <t>S00118</t>
  </si>
  <si>
    <t>S00119</t>
  </si>
  <si>
    <t>S00120</t>
  </si>
  <si>
    <t>S00121</t>
  </si>
  <si>
    <t>S00122</t>
  </si>
  <si>
    <t>S00123</t>
  </si>
  <si>
    <t>S00124</t>
  </si>
  <si>
    <t>S00125</t>
  </si>
  <si>
    <t>S00126</t>
  </si>
  <si>
    <t>S00127</t>
  </si>
  <si>
    <t>S00128</t>
  </si>
  <si>
    <t>S00129</t>
  </si>
  <si>
    <t>S00130</t>
  </si>
  <si>
    <t>S00131</t>
  </si>
  <si>
    <t>S00132</t>
  </si>
  <si>
    <t>S00133</t>
  </si>
  <si>
    <t>S00134</t>
  </si>
  <si>
    <t>S00135</t>
  </si>
  <si>
    <t>S00136</t>
  </si>
  <si>
    <t>S00137</t>
  </si>
  <si>
    <t>S00138</t>
  </si>
  <si>
    <t>S00139</t>
  </si>
  <si>
    <t>S00140</t>
  </si>
  <si>
    <t>S00141</t>
  </si>
  <si>
    <t>S00142</t>
  </si>
  <si>
    <t>S00143</t>
  </si>
  <si>
    <t>S00144</t>
  </si>
  <si>
    <t>S00145</t>
  </si>
  <si>
    <t>S00146</t>
  </si>
  <si>
    <t>S00147</t>
  </si>
  <si>
    <t>S00148</t>
  </si>
  <si>
    <t>S00149</t>
  </si>
  <si>
    <t>S00150</t>
  </si>
  <si>
    <t>S00151</t>
  </si>
  <si>
    <t>S00152</t>
  </si>
  <si>
    <t>S00153</t>
  </si>
  <si>
    <t>S00154</t>
  </si>
  <si>
    <t>S00155</t>
  </si>
  <si>
    <t>S00156</t>
  </si>
  <si>
    <t>S00157</t>
  </si>
  <si>
    <t>S00158</t>
  </si>
  <si>
    <t>S00159</t>
  </si>
  <si>
    <t>S00160</t>
  </si>
  <si>
    <t>S00161</t>
  </si>
  <si>
    <t>S00162</t>
  </si>
  <si>
    <t>S00163</t>
  </si>
  <si>
    <t>S00164</t>
  </si>
  <si>
    <t>S00165</t>
  </si>
  <si>
    <t>S00166</t>
  </si>
  <si>
    <t>S00167</t>
  </si>
  <si>
    <t>S00168</t>
  </si>
  <si>
    <t>S00169</t>
  </si>
  <si>
    <t>S00170</t>
  </si>
  <si>
    <t>S00171</t>
  </si>
  <si>
    <t>S00172</t>
  </si>
  <si>
    <t>S00173</t>
  </si>
  <si>
    <t>S00174</t>
  </si>
  <si>
    <t>S00175</t>
  </si>
  <si>
    <t>S00176</t>
  </si>
  <si>
    <t>S00177</t>
  </si>
  <si>
    <t>S00178</t>
  </si>
  <si>
    <t>S00179</t>
  </si>
  <si>
    <t>S00180</t>
  </si>
  <si>
    <t>S00181</t>
  </si>
  <si>
    <t>S00182</t>
  </si>
  <si>
    <t>S00183</t>
  </si>
  <si>
    <t>S00184</t>
  </si>
  <si>
    <t>S00185</t>
  </si>
  <si>
    <t>S00186</t>
  </si>
  <si>
    <t>S00187</t>
  </si>
  <si>
    <t>S00188</t>
  </si>
  <si>
    <t>S00189</t>
  </si>
  <si>
    <t>S00190</t>
  </si>
  <si>
    <t>S00191</t>
  </si>
  <si>
    <t>S00192</t>
  </si>
  <si>
    <t>S00193</t>
  </si>
  <si>
    <t>S00194</t>
  </si>
  <si>
    <t>S00195</t>
  </si>
  <si>
    <t>S00196</t>
  </si>
  <si>
    <t>S00197</t>
  </si>
  <si>
    <t>S00198</t>
  </si>
  <si>
    <t>S00199</t>
  </si>
  <si>
    <t>S00200</t>
  </si>
  <si>
    <t>S00201</t>
  </si>
  <si>
    <t>S00202</t>
  </si>
  <si>
    <t>S00203</t>
  </si>
  <si>
    <t>S00204</t>
  </si>
  <si>
    <t>S00205</t>
  </si>
  <si>
    <t>S00206</t>
  </si>
  <si>
    <t>S00207</t>
  </si>
  <si>
    <t>S00208</t>
  </si>
  <si>
    <t>S00209</t>
  </si>
  <si>
    <t>S00210</t>
  </si>
  <si>
    <t>S00211</t>
  </si>
  <si>
    <t>S00212</t>
  </si>
  <si>
    <t>S00213</t>
  </si>
  <si>
    <t>S00214</t>
  </si>
  <si>
    <t>S00215</t>
  </si>
  <si>
    <t>S00216</t>
  </si>
  <si>
    <t>S00217</t>
  </si>
  <si>
    <t>S00218</t>
  </si>
  <si>
    <t>S00219</t>
  </si>
  <si>
    <t>S00220</t>
  </si>
  <si>
    <t>S00221</t>
  </si>
  <si>
    <t>S00222</t>
  </si>
  <si>
    <t>S00223</t>
  </si>
  <si>
    <t>S00224</t>
  </si>
  <si>
    <t>S00225</t>
  </si>
  <si>
    <t>S00226</t>
  </si>
  <si>
    <t>S00227</t>
  </si>
  <si>
    <t>S00228</t>
  </si>
  <si>
    <t>S00229</t>
  </si>
  <si>
    <t>S00230</t>
  </si>
  <si>
    <t>S00231</t>
  </si>
  <si>
    <t>S00232</t>
  </si>
  <si>
    <t>S00233</t>
  </si>
  <si>
    <t>S00234</t>
  </si>
  <si>
    <t>S00235</t>
  </si>
  <si>
    <t>S00236</t>
  </si>
  <si>
    <t>S00237</t>
  </si>
  <si>
    <t>S00238</t>
  </si>
  <si>
    <t>S00239</t>
  </si>
  <si>
    <t>S00240</t>
  </si>
  <si>
    <t>S00241</t>
  </si>
  <si>
    <t>S00242</t>
  </si>
  <si>
    <t>S00243</t>
  </si>
  <si>
    <t>S00244</t>
  </si>
  <si>
    <t>S00245</t>
  </si>
  <si>
    <t>S00246</t>
  </si>
  <si>
    <t>S00247</t>
  </si>
  <si>
    <t>S00248</t>
  </si>
  <si>
    <t>S00249</t>
  </si>
  <si>
    <t>S00250</t>
  </si>
  <si>
    <t>S00251</t>
  </si>
  <si>
    <t>S00252</t>
  </si>
  <si>
    <t>S00253</t>
  </si>
  <si>
    <t>S00254</t>
  </si>
  <si>
    <t>S00255</t>
  </si>
  <si>
    <t>S00256</t>
  </si>
  <si>
    <t>S00257</t>
  </si>
  <si>
    <t>S00258</t>
  </si>
  <si>
    <t>S00259</t>
  </si>
  <si>
    <t>S00260</t>
  </si>
  <si>
    <t>S00261</t>
  </si>
  <si>
    <t>S00262</t>
  </si>
  <si>
    <t>S00263</t>
  </si>
  <si>
    <t>S00264</t>
  </si>
  <si>
    <t>S00265</t>
  </si>
  <si>
    <t>S00266</t>
  </si>
  <si>
    <t>S00267</t>
  </si>
  <si>
    <t>S00268</t>
  </si>
  <si>
    <t>S00269</t>
  </si>
  <si>
    <t>S00270</t>
  </si>
  <si>
    <t>S00271</t>
  </si>
  <si>
    <t>S00272</t>
  </si>
  <si>
    <t>S00273</t>
  </si>
  <si>
    <t>S00274</t>
  </si>
  <si>
    <t>S00275</t>
  </si>
  <si>
    <t>S00276</t>
  </si>
  <si>
    <t>S00277</t>
  </si>
  <si>
    <t>S00278</t>
  </si>
  <si>
    <t>S00279</t>
  </si>
  <si>
    <t>S00280</t>
  </si>
  <si>
    <t>S00281</t>
  </si>
  <si>
    <t>S00282</t>
  </si>
  <si>
    <t>S00283</t>
  </si>
  <si>
    <t>S00284</t>
  </si>
  <si>
    <t>S00285</t>
  </si>
  <si>
    <t>S00286</t>
  </si>
  <si>
    <t>S00287</t>
  </si>
  <si>
    <t>S00288</t>
  </si>
  <si>
    <t>S00289</t>
  </si>
  <si>
    <t>S00290</t>
  </si>
  <si>
    <t>S00291</t>
  </si>
  <si>
    <t>S00292</t>
  </si>
  <si>
    <t>S00293</t>
  </si>
  <si>
    <t>S00294</t>
  </si>
  <si>
    <t>S00295</t>
  </si>
  <si>
    <t>S00296</t>
  </si>
  <si>
    <t>S00297</t>
  </si>
  <si>
    <t>S00298</t>
  </si>
  <si>
    <t>S00299</t>
  </si>
  <si>
    <t>S00300</t>
  </si>
  <si>
    <t>S00301</t>
  </si>
  <si>
    <t>S00302</t>
  </si>
  <si>
    <t>S00303</t>
  </si>
  <si>
    <t>S00304</t>
  </si>
  <si>
    <t>S00305</t>
  </si>
  <si>
    <t>S00306</t>
  </si>
  <si>
    <t>S00307</t>
  </si>
  <si>
    <t>S00308</t>
  </si>
  <si>
    <t>S00309</t>
  </si>
  <si>
    <t>S00310</t>
  </si>
  <si>
    <t>S00311</t>
  </si>
  <si>
    <t>S00312</t>
  </si>
  <si>
    <t>S00313</t>
  </si>
  <si>
    <t>S00314</t>
  </si>
  <si>
    <t>S00315</t>
  </si>
  <si>
    <t>S00316</t>
  </si>
  <si>
    <t>S00317</t>
  </si>
  <si>
    <t>S00318</t>
  </si>
  <si>
    <t>S00319</t>
  </si>
  <si>
    <t>S00320</t>
  </si>
  <si>
    <t>S00321</t>
  </si>
  <si>
    <t>S00322</t>
  </si>
  <si>
    <t>S00323</t>
  </si>
  <si>
    <t>S00324</t>
  </si>
  <si>
    <t>S00325</t>
  </si>
  <si>
    <t>S00326</t>
  </si>
  <si>
    <t>S00327</t>
  </si>
  <si>
    <t>S00328</t>
  </si>
  <si>
    <t>S00329</t>
  </si>
  <si>
    <t>S00330</t>
  </si>
  <si>
    <t>S00331</t>
  </si>
  <si>
    <t>S00332</t>
  </si>
  <si>
    <t>S00333</t>
  </si>
  <si>
    <t>S00334</t>
  </si>
  <si>
    <t>S00335</t>
  </si>
  <si>
    <t>S00336</t>
  </si>
  <si>
    <t>S00337</t>
  </si>
  <si>
    <t>S00338</t>
  </si>
  <si>
    <t>S00339</t>
  </si>
  <si>
    <t>S00340</t>
  </si>
  <si>
    <t>S00341</t>
  </si>
  <si>
    <t>S00342</t>
  </si>
  <si>
    <t>S00343</t>
  </si>
  <si>
    <t>S00344</t>
  </si>
  <si>
    <t>S00345</t>
  </si>
  <si>
    <t>S00346</t>
  </si>
  <si>
    <t>S00347</t>
  </si>
  <si>
    <t>S00348</t>
  </si>
  <si>
    <t>S00349</t>
  </si>
  <si>
    <t>S00350</t>
  </si>
  <si>
    <t>S00351</t>
  </si>
  <si>
    <t>S00352</t>
  </si>
  <si>
    <t>S00353</t>
  </si>
  <si>
    <t>S00354</t>
  </si>
  <si>
    <t>S00355</t>
  </si>
  <si>
    <t>S00356</t>
  </si>
  <si>
    <t>S00357</t>
  </si>
  <si>
    <t>S00358</t>
  </si>
  <si>
    <t>S00359</t>
  </si>
  <si>
    <t>S00360</t>
  </si>
  <si>
    <t>S00361</t>
  </si>
  <si>
    <t>S00362</t>
  </si>
  <si>
    <t>S00363</t>
  </si>
  <si>
    <t>S00364</t>
  </si>
  <si>
    <t>S00365</t>
  </si>
  <si>
    <t>S00366</t>
  </si>
  <si>
    <t>S00367</t>
  </si>
  <si>
    <t>S00368</t>
  </si>
  <si>
    <t>S00369</t>
  </si>
  <si>
    <t>S00370</t>
  </si>
  <si>
    <t>S00371</t>
  </si>
  <si>
    <t>S00372</t>
  </si>
  <si>
    <t>S00373</t>
  </si>
  <si>
    <t>S00374</t>
  </si>
  <si>
    <t>S00375</t>
  </si>
  <si>
    <t>S00376</t>
  </si>
  <si>
    <t>S00377</t>
  </si>
  <si>
    <t>S00378</t>
  </si>
  <si>
    <t>S00379</t>
  </si>
  <si>
    <t>S00380</t>
  </si>
  <si>
    <t>S00381</t>
  </si>
  <si>
    <t>S00382</t>
  </si>
  <si>
    <t>S00383</t>
  </si>
  <si>
    <t>S00384</t>
  </si>
  <si>
    <t>S00385</t>
  </si>
  <si>
    <t>S00386</t>
  </si>
  <si>
    <t>S00387</t>
  </si>
  <si>
    <t>S00388</t>
  </si>
  <si>
    <t>S00389</t>
  </si>
  <si>
    <t>S00390</t>
  </si>
  <si>
    <t>S00391</t>
  </si>
  <si>
    <t>S00392</t>
  </si>
  <si>
    <t>S00393</t>
  </si>
  <si>
    <t>S00394</t>
  </si>
  <si>
    <t>S00395</t>
  </si>
  <si>
    <t>S00396</t>
  </si>
  <si>
    <t>S00397</t>
  </si>
  <si>
    <t>S00398</t>
  </si>
  <si>
    <t>S00399</t>
  </si>
  <si>
    <t>S00400</t>
  </si>
  <si>
    <t>S00401</t>
  </si>
  <si>
    <t>S00402</t>
  </si>
  <si>
    <t>S00403</t>
  </si>
  <si>
    <t>S00404</t>
  </si>
  <si>
    <t>S00405</t>
  </si>
  <si>
    <t>S00406</t>
  </si>
  <si>
    <t>S00407</t>
  </si>
  <si>
    <t>S00408</t>
  </si>
  <si>
    <t>S00409</t>
  </si>
  <si>
    <t>S00410</t>
  </si>
  <si>
    <t>S00411</t>
  </si>
  <si>
    <t>S00412</t>
  </si>
  <si>
    <t>S00413</t>
  </si>
  <si>
    <t>S00414</t>
  </si>
  <si>
    <t>S00415</t>
  </si>
  <si>
    <t>S00416</t>
  </si>
  <si>
    <t>S00417</t>
  </si>
  <si>
    <t>S00418</t>
  </si>
  <si>
    <t>S00419</t>
  </si>
  <si>
    <t>S00420</t>
  </si>
  <si>
    <t>S00421</t>
  </si>
  <si>
    <t>S00422</t>
  </si>
  <si>
    <t>S00423</t>
  </si>
  <si>
    <t>S00424</t>
  </si>
  <si>
    <t>S00425</t>
  </si>
  <si>
    <t>S00426</t>
  </si>
  <si>
    <t>S00427</t>
  </si>
  <si>
    <t>S00428</t>
  </si>
  <si>
    <t>S00429</t>
  </si>
  <si>
    <t>S00430</t>
  </si>
  <si>
    <t>S00431</t>
  </si>
  <si>
    <t>S00432</t>
  </si>
  <si>
    <t>S00433</t>
  </si>
  <si>
    <t>S00434</t>
  </si>
  <si>
    <t>S00435</t>
  </si>
  <si>
    <t>S00436</t>
  </si>
  <si>
    <t>S00437</t>
  </si>
  <si>
    <t>S00438</t>
  </si>
  <si>
    <t>S00439</t>
  </si>
  <si>
    <t>S00440</t>
  </si>
  <si>
    <t>S00441</t>
  </si>
  <si>
    <t>S00442</t>
  </si>
  <si>
    <t>S00443</t>
  </si>
  <si>
    <t>S00444</t>
  </si>
  <si>
    <t>S00445</t>
  </si>
  <si>
    <t>S00446</t>
  </si>
  <si>
    <t>S00447</t>
  </si>
  <si>
    <t>S00448</t>
  </si>
  <si>
    <t>S00449</t>
  </si>
  <si>
    <t>S00450</t>
  </si>
  <si>
    <t>S00451</t>
  </si>
  <si>
    <t>S00452</t>
  </si>
  <si>
    <t>S00453</t>
  </si>
  <si>
    <t>S00454</t>
  </si>
  <si>
    <t>S00455</t>
  </si>
  <si>
    <t>S00456</t>
  </si>
  <si>
    <t>S00457</t>
  </si>
  <si>
    <t>S00458</t>
  </si>
  <si>
    <t>S00459</t>
  </si>
  <si>
    <t>S00460</t>
  </si>
  <si>
    <t>S00461</t>
  </si>
  <si>
    <t>S00462</t>
  </si>
  <si>
    <t>S00463</t>
  </si>
  <si>
    <t>S00464</t>
  </si>
  <si>
    <t>S00465</t>
  </si>
  <si>
    <t>S00466</t>
  </si>
  <si>
    <t>S00467</t>
  </si>
  <si>
    <t>S00468</t>
  </si>
  <si>
    <t>S00469</t>
  </si>
  <si>
    <t>S00470</t>
  </si>
  <si>
    <t>S00471</t>
  </si>
  <si>
    <t>S00472</t>
  </si>
  <si>
    <t>S00473</t>
  </si>
  <si>
    <t>S00474</t>
  </si>
  <si>
    <t>S00475</t>
  </si>
  <si>
    <t>S00476</t>
  </si>
  <si>
    <t>S00477</t>
  </si>
  <si>
    <t>S00478</t>
  </si>
  <si>
    <t>S00479</t>
  </si>
  <si>
    <t>S00480</t>
  </si>
  <si>
    <t>S00481</t>
  </si>
  <si>
    <t>Utilities SLR: Embase and Medline - July 2018</t>
  </si>
  <si>
    <t>Conference abstract</t>
  </si>
  <si>
    <t>Solid tumor patients</t>
  </si>
  <si>
    <t>RCC and GI tumors</t>
  </si>
  <si>
    <t>Not NSCLC</t>
  </si>
  <si>
    <t>Duplicate of S00054</t>
  </si>
  <si>
    <t>Narrative review</t>
  </si>
  <si>
    <t>Non-metastatic</t>
  </si>
  <si>
    <t>Pre-clinical</t>
  </si>
  <si>
    <t>K-Ras mutations</t>
  </si>
  <si>
    <t>Duplicate of S00070)</t>
  </si>
  <si>
    <t>Prognostic factors</t>
  </si>
  <si>
    <t>Duplicate of S00075)</t>
  </si>
  <si>
    <t>Intervention: Exercise</t>
  </si>
  <si>
    <t>Intervention: PET</t>
  </si>
  <si>
    <t>Location: India</t>
  </si>
  <si>
    <t>Location: Iran</t>
  </si>
  <si>
    <t>Likely not relevant; can't view abstract</t>
  </si>
  <si>
    <t>Oligometastatic patients treated with surgery and radiotherapy</t>
  </si>
  <si>
    <t>Intervention: RT (also includes SCLC)</t>
  </si>
  <si>
    <t xml:space="preserve">https://www.ncbi.nlm.nih.gov/pubmedhealth/PMH0021895/ </t>
  </si>
  <si>
    <t>Stage IIIB or IV NSCLC</t>
  </si>
  <si>
    <t>Narrative review?</t>
  </si>
  <si>
    <t>Potentially China? Endostar approved by SFDA</t>
  </si>
  <si>
    <t>"This paper reviews the pharmacology, preclinical and clinical data"</t>
  </si>
  <si>
    <t>Patient preferences, not QoL</t>
  </si>
  <si>
    <t>Assessment of methodologic issues in RCTs</t>
  </si>
  <si>
    <t>Focus on peripheral neuropathy</t>
  </si>
  <si>
    <t>Locally advanced NSCLC</t>
  </si>
  <si>
    <t>Early stage NSCLC</t>
  </si>
  <si>
    <t>Mixed cancers</t>
  </si>
  <si>
    <t>Early stage lung cancer</t>
  </si>
  <si>
    <t>Focus on hypertension</t>
  </si>
  <si>
    <t>Duplicate of S00089</t>
  </si>
  <si>
    <t>Intervention: Chinese medicine</t>
  </si>
  <si>
    <t>Adjuvant therapy</t>
  </si>
  <si>
    <t>Duplicate of S00101</t>
  </si>
  <si>
    <t>Duplicate of S00103</t>
  </si>
  <si>
    <t>Biomarkers</t>
  </si>
  <si>
    <t>https://www.ncbi.nlm.nih.gov/pubmed/12065068</t>
  </si>
  <si>
    <t>Duplicate of S00124</t>
  </si>
  <si>
    <t>Duplicate of S00074</t>
  </si>
  <si>
    <t>Protocol</t>
  </si>
  <si>
    <t>Narrative review? Review of data availability</t>
  </si>
  <si>
    <t>Focus on anemia</t>
  </si>
  <si>
    <t>Intervention: physical activity</t>
  </si>
  <si>
    <t>Duplicate of S00154</t>
  </si>
  <si>
    <t>Intervention: smoking cessation</t>
  </si>
  <si>
    <t>Subgroup data are available for denosumab for NSCLC</t>
  </si>
  <si>
    <t>Duplicate of S00449</t>
  </si>
  <si>
    <t>Duplicate of S00452</t>
  </si>
  <si>
    <t>Intervention: cultured cells</t>
  </si>
  <si>
    <t>Duplicate of S00440</t>
  </si>
  <si>
    <t>Duplicate of S00429</t>
  </si>
  <si>
    <t>Location: Netherlands</t>
  </si>
  <si>
    <t>Duplicate of S00419</t>
  </si>
  <si>
    <t>Focus on whole brain radiotherapy in patients with brain metastases</t>
  </si>
  <si>
    <t>Location: France</t>
  </si>
  <si>
    <t>Commentary</t>
  </si>
  <si>
    <t>Duplicate of S00393</t>
  </si>
  <si>
    <t>Duplicate of S00391</t>
  </si>
  <si>
    <t>Metastatic?</t>
  </si>
  <si>
    <t>Duplicate of S00378</t>
  </si>
  <si>
    <t>Intervention: follow-up care</t>
  </si>
  <si>
    <t>Duplicate of S00363</t>
  </si>
  <si>
    <t>Location: Spain</t>
  </si>
  <si>
    <t>Duplicate of S00340</t>
  </si>
  <si>
    <t>Duplicate of S00318</t>
  </si>
  <si>
    <t>Duplicate of S00317</t>
  </si>
  <si>
    <t>Duplicate of S00314</t>
  </si>
  <si>
    <t>Guideline?</t>
  </si>
  <si>
    <t>Focus on vinflunine; pre-clinical</t>
  </si>
  <si>
    <t>HTA</t>
  </si>
  <si>
    <t>Intervention: Herbal</t>
  </si>
  <si>
    <t>Duplicate of S00276</t>
  </si>
  <si>
    <t>Duplicate of S00272</t>
  </si>
  <si>
    <t>Review of economic analyses</t>
  </si>
  <si>
    <t>Focus on cachexia</t>
  </si>
  <si>
    <t>Location: Italy</t>
  </si>
  <si>
    <t>Location: Japan</t>
  </si>
  <si>
    <t>Location: Sweden</t>
  </si>
  <si>
    <t>Duplicate of S00182</t>
  </si>
  <si>
    <t>Included patients: stage IIIB/IV NSCLC</t>
  </si>
  <si>
    <t>Duplicate of S00207</t>
  </si>
  <si>
    <t>Comparison of COPD and NSCLC patients</t>
  </si>
  <si>
    <t>Duplicate of S00214</t>
  </si>
  <si>
    <t>Focus on bone metastases</t>
  </si>
  <si>
    <t>Intervention: opioids</t>
  </si>
  <si>
    <t>Nursing</t>
  </si>
  <si>
    <t>Narrative review: https://bit.ly/2NZlcU7</t>
  </si>
  <si>
    <t>Narrative review: https://bit.ly/2vmC5R7</t>
  </si>
  <si>
    <t>Focus on histology and biomarkers</t>
  </si>
  <si>
    <t>Location: Europe</t>
  </si>
  <si>
    <t>Maintenance therapy</t>
  </si>
  <si>
    <t>Non-metastatic NSCLC; and SCLC</t>
  </si>
  <si>
    <t>Focus on stabilization of disease</t>
  </si>
  <si>
    <t>Focus on ILD</t>
  </si>
  <si>
    <t>Consensus statement; Canada</t>
  </si>
  <si>
    <t>Data are forthcoming</t>
  </si>
  <si>
    <t>Primary publication</t>
  </si>
  <si>
    <t>Expert opinion</t>
  </si>
  <si>
    <t>Results of an international expert panel</t>
  </si>
  <si>
    <t>Results of a European experts panel</t>
  </si>
  <si>
    <t>Non-SLR</t>
  </si>
  <si>
    <t>Non-metastatic (stable disease)</t>
  </si>
  <si>
    <t>Location: China</t>
  </si>
  <si>
    <t>Asian?</t>
  </si>
  <si>
    <t>Maintenance therapy (Included patients: stage IIIB/IV NSCLC)</t>
  </si>
  <si>
    <t>Intervention: herbal</t>
  </si>
  <si>
    <t>Guideline/recommendations</t>
  </si>
  <si>
    <t>"Evidence from a case study"</t>
  </si>
  <si>
    <t>Focus on survival</t>
  </si>
  <si>
    <t>Focus on CACS</t>
  </si>
  <si>
    <t>Focus on CONSORT scores</t>
  </si>
  <si>
    <t>Intervention: RT</t>
  </si>
  <si>
    <t>Focus on non-inferiority margin</t>
  </si>
  <si>
    <t>"rationale and preliminary design for a phase III study"</t>
  </si>
  <si>
    <t>Not specific to NSCLC</t>
  </si>
  <si>
    <t>Narrative review: https://www.lungcancerjournal.info/article/S0169-5002(02)00274-X/fulltext</t>
  </si>
  <si>
    <t>Focus on quality of patient-centred cancer care</t>
  </si>
  <si>
    <t>Intervention: Proton RT</t>
  </si>
  <si>
    <t>Focus on neutropenia</t>
  </si>
  <si>
    <t>Focus on sex and histology</t>
  </si>
  <si>
    <t>Intervention: supplement</t>
  </si>
  <si>
    <t>Intervention: ginsenoside Rg3</t>
  </si>
  <si>
    <t>Location: East Asia</t>
  </si>
  <si>
    <t>QoL reported: https://bit.ly/2OyNKVD</t>
  </si>
  <si>
    <t>Focus on CINV</t>
  </si>
  <si>
    <t>Reviewer 1 (FW)</t>
  </si>
  <si>
    <t>Search strategy for EMBASE in OVID: Population filters + utility filters from CADTH + systematic review filters from SIGN</t>
  </si>
  <si>
    <r>
      <t>Database(s): </t>
    </r>
    <r>
      <rPr>
        <b/>
        <sz val="9"/>
        <color rgb="FF0A0905"/>
        <rFont val="Arial"/>
        <family val="2"/>
      </rPr>
      <t>Embase </t>
    </r>
    <r>
      <rPr>
        <sz val="8"/>
        <color rgb="FF0A0905"/>
        <rFont val="Arial"/>
        <family val="2"/>
      </rPr>
      <t>1974 to 2018 July 27</t>
    </r>
    <r>
      <rPr>
        <sz val="9"/>
        <color rgb="FF0A0905"/>
        <rFont val="Arial"/>
        <family val="2"/>
      </rPr>
      <t> </t>
    </r>
  </si>
  <si>
    <t>Search executed: July 30, 2018</t>
  </si>
  <si>
    <t>#</t>
  </si>
  <si>
    <t>Searches</t>
  </si>
  <si>
    <t>Results</t>
  </si>
  <si>
    <t>exp carcinoma, non-small-cell lung/</t>
  </si>
  <si>
    <t>("carcinoma, non small cell lung" or "carcinomas, non-small-cell lung" or "lung carcinoma, non-small-cell" or "lung carcinomas, non-small-cell" or "non-small-cell lung carcinomas" or "nonsmall cell lung cancer" or "non-small-cell lung carcinoma" or "non small cell lung carcinoma" or "carcinoma, non-small cell lung" or "non-small cell lung cancer").ti,ab.</t>
  </si>
  <si>
    <t>or/1-2</t>
  </si>
  <si>
    <t>Utility filters from CADTH</t>
  </si>
  <si>
    <t>Socioeconomics/</t>
  </si>
  <si>
    <t>exp Quality of Life/</t>
  </si>
  <si>
    <t>quality of life.ti,kw.</t>
  </si>
  <si>
    <t>((instrument or instruments) adj3 quality of life).ab.</t>
  </si>
  <si>
    <t>Quality-Adjusted Life Year/</t>
  </si>
  <si>
    <t>quality adjusted life.ti,ab,kw.</t>
  </si>
  <si>
    <t>(qaly* or qald* or qale* or qtime* or life year or life years).ti,ab,kw.</t>
  </si>
  <si>
    <t>disability adjusted life.ti,ab,kw.</t>
  </si>
  <si>
    <t>daly*.ti,ab,kw.</t>
  </si>
  <si>
    <t>(sf36 or sf 36 or short form 36 or shortform 36 or short form36 or shortform36 or sf thirtysix or sfthirtysix or sfthirty six or sf thirty six or shortform thirtysix or shortform thirty six or short form thirtysix or short form thirty six).ti,ab,kw.</t>
  </si>
  <si>
    <t>(sf6 or sf 6 or short form 6 or shortform 6 or sf six or sfsix or shortform six or short form six or shortform6 or short form6).ti,ab,kw.</t>
  </si>
  <si>
    <t>(sf8 or sf 8 or sf eight or sfeight or shortform 8 or shortform 8 or shortform8 or short form8 or shortform eight or short form eight).ti,ab,kw.</t>
  </si>
  <si>
    <t>(sf12 or sf 12 or short form 12 or shortform 12 or short form12 or shortform12 or sf twelve or sftwelve or shortform twelve or short form twelve).ti,ab,kw.</t>
  </si>
  <si>
    <t>(sf16 or sf 16 or short form 16 or shortform 16 or short form16 or shortform16 or sf sixteen or sfsixteen or shortform sixteen or short form sixteen).ti,ab,kw.</t>
  </si>
  <si>
    <t>(sf20 or sf 20 or short form 20 or shortform 20 or short form20 or shortform20 or sf twenty or sftwenty or shortform twenty or short form twenty).ti,ab,kw.</t>
  </si>
  <si>
    <t>(hql or hqol or h qol or hrqol or hr qol).ti,ab,kw.</t>
  </si>
  <si>
    <t>(hye or hyes).ti,ab,kw.</t>
  </si>
  <si>
    <t>(health* adj2 year* adj2 equivalent*).ti,ab,kw.</t>
  </si>
  <si>
    <t>(pqol or qls).ti,ab,kw.</t>
  </si>
  <si>
    <t>(quality of wellbeing or quality of well being or index of wellbeing or index of well being or qwb).ti,ab,kw.</t>
  </si>
  <si>
    <t>nottingham health profile*.ti,ab,kw.</t>
  </si>
  <si>
    <t>nottingham health profile/</t>
  </si>
  <si>
    <t>sickness impact profile.ti,ab,kw.</t>
  </si>
  <si>
    <t>sickness impact profile/</t>
  </si>
  <si>
    <t>health status indicator/</t>
  </si>
  <si>
    <t>(health adj3 (utilit* or status)).ti,ab,kw.</t>
  </si>
  <si>
    <t>(utilit* adj3 (valu* or measur* or health or life or estimat* or elicit* or disease or score* or weight)).ti,ab,kw.</t>
  </si>
  <si>
    <t>(preference* adj3 (valu* or measur* or health or life or estimat* or elicit* or disease or score* or instrument or instruments)).ti,ab,kw.</t>
  </si>
  <si>
    <t>disutilit*.ti,ab,kw.</t>
  </si>
  <si>
    <t>rosser.ti,ab,kw.</t>
  </si>
  <si>
    <t>willingness to pay.ti,ab,kw.</t>
  </si>
  <si>
    <t>standard gamble*.ti,ab,kw.</t>
  </si>
  <si>
    <t>(time trade off or time tradeoff).ti,ab,kw.</t>
  </si>
  <si>
    <t>tto.ti,ab,kw.</t>
  </si>
  <si>
    <t>(hui or hui1 or hui2 or hui3).ti,ab,kw.</t>
  </si>
  <si>
    <t>(eq or euroqol or euro qol or eq5d or eq 5d or euroqual or euro qual).ti,ab,kw.</t>
  </si>
  <si>
    <t>duke health profile.ti,ab,kw.</t>
  </si>
  <si>
    <t>functional status questionnaire.ti,ab,kw.</t>
  </si>
  <si>
    <t>dartmouth coop functional health assessment*.ti,ab,kw.</t>
  </si>
  <si>
    <t>or/4-42</t>
  </si>
  <si>
    <t>Systematic review filters from SIGN</t>
  </si>
  <si>
    <t>exp Meta Analysis/</t>
  </si>
  <si>
    <t>((meta adj analy$) or metaanalys$).tw.</t>
  </si>
  <si>
    <t>(systematic adj (review$1 or overview$1)).tw.</t>
  </si>
  <si>
    <t>or/44-46</t>
  </si>
  <si>
    <t>cancerlit.ab.</t>
  </si>
  <si>
    <t>cochrane.ab.</t>
  </si>
  <si>
    <t>embase.ab.</t>
  </si>
  <si>
    <t>(psychlit or psyclit).ab.</t>
  </si>
  <si>
    <t>(psychinfo or psycinfo).ab.</t>
  </si>
  <si>
    <t>(cinahl or cinhal).ab.</t>
  </si>
  <si>
    <t>science citation index.ab.</t>
  </si>
  <si>
    <t>bids.ab.</t>
  </si>
  <si>
    <t>or/48-55</t>
  </si>
  <si>
    <t>reference lists.ab.</t>
  </si>
  <si>
    <t>bibliograph$.ab.</t>
  </si>
  <si>
    <t>hand-search$.ab.</t>
  </si>
  <si>
    <t>manual search$.ab.</t>
  </si>
  <si>
    <t>relevant journals.ab.</t>
  </si>
  <si>
    <t>or/57-61</t>
  </si>
  <si>
    <t>data extraction.ab.</t>
  </si>
  <si>
    <t>selection criteria.ab.</t>
  </si>
  <si>
    <t>63 or 64</t>
  </si>
  <si>
    <t>review.pt.</t>
  </si>
  <si>
    <t>65 and 66</t>
  </si>
  <si>
    <t>47 or 56 or 62 or 67</t>
  </si>
  <si>
    <t>Study design/human</t>
  </si>
  <si>
    <t>letter.pt.</t>
  </si>
  <si>
    <t>editorial.pt.</t>
  </si>
  <si>
    <t>note.pt.</t>
  </si>
  <si>
    <t>or/69-71</t>
  </si>
  <si>
    <t>68 not 72</t>
  </si>
  <si>
    <t>animal/</t>
  </si>
  <si>
    <t>exp animal experiment/</t>
  </si>
  <si>
    <t>nonhuman/</t>
  </si>
  <si>
    <t>(rat or rats or mouse or mice or hamster or hamsters or animal or animals or dog or dogs or cat or cats or bovine or sheep).ti,ab,sh.</t>
  </si>
  <si>
    <t>or/74-77</t>
  </si>
  <si>
    <t>exp human/</t>
  </si>
  <si>
    <t>human experiment/</t>
  </si>
  <si>
    <t>or/79-80</t>
  </si>
  <si>
    <t>78 not (78 and 81)</t>
  </si>
  <si>
    <t>73 not 82</t>
  </si>
  <si>
    <t>3 and 43 and 83</t>
  </si>
  <si>
    <t>Language filter</t>
  </si>
  <si>
    <t>limit 84 to english language</t>
  </si>
  <si>
    <t>Search strategy for Medline in OVID: Population filters + utility filters from CADTH + systematic review filters from SIGN</t>
  </si>
  <si>
    <r>
      <t>Database(s): </t>
    </r>
    <r>
      <rPr>
        <b/>
        <sz val="9"/>
        <color rgb="FF0A0905"/>
        <rFont val="Arial"/>
        <family val="2"/>
      </rPr>
      <t>Ovid MEDLINE(R) and Epub Ahead of Print, In-Process &amp; Other Non-Indexed Citations, Daily, and Versions(R) </t>
    </r>
    <r>
      <rPr>
        <sz val="8"/>
        <color rgb="FF0A0905"/>
        <rFont val="Arial"/>
        <family val="2"/>
      </rPr>
      <t>1946 to July 27, 2018</t>
    </r>
    <r>
      <rPr>
        <sz val="9"/>
        <color rgb="FF0A0905"/>
        <rFont val="Arial"/>
        <family val="2"/>
      </rPr>
      <t> </t>
    </r>
  </si>
  <si>
    <t>exp Carcinoma, Non-Small-Cell Lung/</t>
  </si>
  <si>
    <t>"Value of Life"/</t>
  </si>
  <si>
    <t>Quality of Life/</t>
  </si>
  <si>
    <t>quality of life.ti,kf.</t>
  </si>
  <si>
    <t>Quality-Adjusted Life Years/</t>
  </si>
  <si>
    <t>quality adjusted life.ti,ab,kf.</t>
  </si>
  <si>
    <t>(qaly* or qald* or qale* or qtime* or life year or life years).ti,ab,kf.</t>
  </si>
  <si>
    <t>disability adjusted life.ti,ab,kf.</t>
  </si>
  <si>
    <t>daly*.ti,ab,kf.</t>
  </si>
  <si>
    <t>(sf36 or sf 36 or short form 36 or shortform 36 or short form36 or shortform36 or sf thirtysix or sfthirtysix or sfthirty six or sf thirty six or shortform thirtysix or shortform thirty six or short form thirtysix or short form thirty six).ti,ab,kf.</t>
  </si>
  <si>
    <t>(sf6 or sf 6 or short form 6 or shortform 6 or sf six or sfsix or shortform six or short form six or shortform6 or short form6).ti,ab,kf.</t>
  </si>
  <si>
    <t>(sf8 or sf 8 or sf eight or sfeight or shortform 8 or shortform 8 or shortform8 or short form8 or shortform eight or short form eight).ti,ab,kf.</t>
  </si>
  <si>
    <t>(sf12 or sf 12 or short form 12 or shortform 12 or short form12 or shortform12 or sf twelve or sftwelve or shortform twelve or short form twelve).ti,ab,kf.</t>
  </si>
  <si>
    <t>(sf16 or sf 16 or short form 16 or shortform 16 or short form16 or shortform16 or sf sixteen or sfsixteen or shortform sixteen or short form sixteen).ti,ab,kf.</t>
  </si>
  <si>
    <t>(sf20 or sf 20 or short form 20 or shortform 20 or short form20 or shortform20 or sf twenty or sftwenty or shortform twenty or short form twenty).ti,ab,kf.</t>
  </si>
  <si>
    <t>(hql or hqol or h qol or hrqol or hr qol).ti,ab,kf.</t>
  </si>
  <si>
    <t>(hye or hyes).ti,ab,kf.</t>
  </si>
  <si>
    <t>(health* adj2 year* adj2 equivalent*).ti,ab,kf.</t>
  </si>
  <si>
    <t>(pqol or qls).ti,ab,kf.</t>
  </si>
  <si>
    <t>(quality of wellbeing or quality of well being or index of wellbeing or index of well being or qwb).ti,ab,kf.</t>
  </si>
  <si>
    <t>nottingham health profile*.ti,ab,kf.</t>
  </si>
  <si>
    <t>sickness impact profile.ti,ab,kf.</t>
  </si>
  <si>
    <t>exp health status indicators/</t>
  </si>
  <si>
    <t>(health adj3 (utilit* or status)).ti,ab,kf.</t>
  </si>
  <si>
    <t>(utilit* adj3 (valu* or measur* or health or life or estimat* or elicit* or disease or score* or weight)).ti,ab,kf.</t>
  </si>
  <si>
    <t>(preference* adj3 (valu* or measur* or health or life or estimat* or elicit* or disease or score* or instrument or instruments)).ti,ab,kf.</t>
  </si>
  <si>
    <t>disutilit*.ti,ab,kf.</t>
  </si>
  <si>
    <t>rosser.ti,ab,kf.</t>
  </si>
  <si>
    <t>willingness to pay.ti,ab,kf.</t>
  </si>
  <si>
    <t>standard gamble*.ti,ab,kf.</t>
  </si>
  <si>
    <t>(time trade off or time tradeoff).ti,ab,kf.</t>
  </si>
  <si>
    <t>tto.ti,ab,kf.</t>
  </si>
  <si>
    <t>(hui or hui1 or hui2 or hui3).ti,ab,kf.</t>
  </si>
  <si>
    <t>(eq or euroqol or euro qol or eq5d or eq 5d or euroqual or euro qual).ti,ab,kf.</t>
  </si>
  <si>
    <t>duke health profile.ti,ab,kf.</t>
  </si>
  <si>
    <t>functional status questionnaire.ti,ab,kf.</t>
  </si>
  <si>
    <t>dartmouth coop functional health assessment*.ti,ab,kf.</t>
  </si>
  <si>
    <t>or/4-40</t>
  </si>
  <si>
    <t>Systematic Review filters from SIGN</t>
  </si>
  <si>
    <t>Meta-Analysis as Topic/</t>
  </si>
  <si>
    <t>meta analy$.tw.</t>
  </si>
  <si>
    <t>metaanaly$.tw.</t>
  </si>
  <si>
    <t>Meta-Analysis/</t>
  </si>
  <si>
    <t>exp Review Literature as Topic/</t>
  </si>
  <si>
    <t>or/42-47</t>
  </si>
  <si>
    <t>or/49-56</t>
  </si>
  <si>
    <t>reference list$.ab.</t>
  </si>
  <si>
    <t>or/58-62</t>
  </si>
  <si>
    <t>64 or 65</t>
  </si>
  <si>
    <t>Review/</t>
  </si>
  <si>
    <t>66 and 67</t>
  </si>
  <si>
    <t>48 or 57 or 63 or 68</t>
  </si>
  <si>
    <t>Study design filters</t>
  </si>
  <si>
    <t>Comment/</t>
  </si>
  <si>
    <t>Letter/</t>
  </si>
  <si>
    <t>Editorial/</t>
  </si>
  <si>
    <t>human/</t>
  </si>
  <si>
    <t>73 not (73 and 74)</t>
  </si>
  <si>
    <t>or/70-72,75</t>
  </si>
  <si>
    <t>3 and 41 and 69</t>
  </si>
  <si>
    <t>77 not 76</t>
  </si>
  <si>
    <t>Language</t>
  </si>
  <si>
    <t>limit 78 to english language</t>
  </si>
  <si>
    <t>English</t>
  </si>
  <si>
    <t>Screening Hierarchy</t>
  </si>
  <si>
    <t>Rank</t>
  </si>
  <si>
    <t>Subreason/Comment</t>
  </si>
  <si>
    <t>E.g., Duplicate of S000##</t>
  </si>
  <si>
    <t>E.g., non-metastatic</t>
  </si>
  <si>
    <t>E.g., Intervention: exercise/herbal/Chinese medicine/PET</t>
  </si>
  <si>
    <t>Intervention: Smoking cessation</t>
  </si>
  <si>
    <t>Paclitaxel is now licensed, in combination with cisplatin, for the treatment of non small-cell lung cancer in patients not qualifying for surgery or radiotherapy. - the clinical file is relatively bulky but of mediocre methodological quality. - in one trial the cisplatin + Paclitaxel combination was neither more effective nor better tolerated globally than cisplatin monotherapy at a higher dose. - the cisplatin + Paclitaxel combination has also been compared with the cisplatin + etoposide and cisplatin + teniposide combinations, but showed neither greater clinical efficacy nor fewer adverse effects.</t>
  </si>
  <si>
    <t>Intervention: focus on early palliative care (EPC) with no specific EPC interventions described</t>
  </si>
  <si>
    <t>Location: not US-specific; 26 studies included in SLR and only 3 potentially include US sites, but not clear. All studies are pooled in meta-analyses.</t>
  </si>
  <si>
    <t>Intervention: maintenance therapy</t>
  </si>
  <si>
    <t>Comparison of QOL between Endostar + PBDC vs PBDC alone (Fig 4); multicentre studies (not US-specific); not all patients are stage IV/metastatic (some locally advanced).</t>
  </si>
  <si>
    <t>QoL not assessed</t>
  </si>
  <si>
    <t>HRQoL assessment from several US-based RCTs; mixed stages</t>
  </si>
  <si>
    <t>Includes several studies that report QoL. Would need to go to these studies to access the QoL data. All results stratified based on three patient groups: unselected, clinically selected, and molecularly selected (for EGFR mutations).</t>
  </si>
  <si>
    <t>Includes several studies that report QoL. Would need to go to these studies to access the QoL data. Unclear if US-specific studies.</t>
  </si>
  <si>
    <t>See S00169 for similar SLR of 2nd-line chemos.</t>
  </si>
  <si>
    <t>Includes 28 studies that report QoL data for advanced NSCLC. See S00407 for similar SLR of first-line chemos.</t>
  </si>
  <si>
    <t>Includes several studies that report QoL. Unclear if US-specific studies.</t>
  </si>
  <si>
    <t>Cochrane review. Includes one US-specific study (BMSO99), but QoL was not available for the EGFR M+ subgroup in this study. QoL is reported in other studies (international).</t>
  </si>
  <si>
    <t>Primary study; comparison of COPD and NSCLC QoL.</t>
  </si>
  <si>
    <t xml:space="preserve">QoL data were not synthesized due to different scales used. No QoL data provided in appendix: https://static-content.springer.com/esm/art%3A10.1186%2Fs12916-017-0954-x/MediaObjects/12916_2017_954_MOESM1_ESM.pdf </t>
  </si>
  <si>
    <t>Specific QoL data not reported; "most studies did not include QoL measurements, and an improvement in QoL was found in only two of the five studies that did."</t>
  </si>
  <si>
    <t>Meta-analysis of QoL data, including 2 global studies and 2 Asian studies.</t>
  </si>
  <si>
    <t>Meta-analysis of QoL data from RCTs focusing on thymosin. Unclear if studies are US-based.</t>
  </si>
  <si>
    <t>Location: Asian studies</t>
  </si>
  <si>
    <t>Location: Japan, China, Greece</t>
  </si>
  <si>
    <t>QoL data in Table 3. Unclear if US-specific.</t>
  </si>
  <si>
    <t>Several studies included that report QoL (Table 4); unclear if US-specific. Note: older studies.</t>
  </si>
  <si>
    <t>Practice guideline; unclear if includes US-specific studies; results stratified by type of therapy.</t>
  </si>
  <si>
    <t>Cochrane Review; includes two studies that report QoL: Fossella 2003 and Rosell 2002; would need to go to these studies to access the QoL data. Unclear if these are US specific. Did not perform MA of QoL.</t>
  </si>
  <si>
    <t>Cochrane review; "only [seven] RCTs assessed QoL; however, we were not able to perform a meta-analysis because of the paucity of available data".</t>
  </si>
  <si>
    <t>QoL not assessed; "although…QoL [was] investigated…in all the three trials…they were not included in our analysis because of the intrinsic difficulties in extracting unequivocal and comparable data from the trials"</t>
  </si>
  <si>
    <t>QoL improvement rates are reported in five studies (fig 3); unclear if US-specific data</t>
  </si>
  <si>
    <t>Cochrane Review; QoL not assessed; two studies report QoL, but "although no detailed data were reported by the two studies, both of them found no significant differences in the change of QoL between the two treatment arms"</t>
  </si>
  <si>
    <t>No mention of QoL in title/abstract</t>
  </si>
  <si>
    <t>Only a brief mention of QoL in abstract; "this review deals with methodological statements", likely not relevant</t>
  </si>
  <si>
    <t>No mention of QoL in title/abstract; "The quality of life of both schedules needs to be evaluated in an individual patient data meta-analysis."</t>
  </si>
  <si>
    <t>Review of economic evaluations; no mention of QoL</t>
  </si>
  <si>
    <t>Includes several studies that report QoL (%s, Table 3); unclear if US-based studies; costs reported in UK pounds</t>
  </si>
  <si>
    <t>Location: UK</t>
  </si>
  <si>
    <t>Language: non-English</t>
  </si>
  <si>
    <t>Review focuses on stats/methods of reporting HRQoL. Includes 27 studies that report HRQoL (all are phase 3 RCTs of first-line chemo in advanced NSCLC). Would need to go to these studies to access the QoL data. Unclear if US-specific studies.</t>
  </si>
  <si>
    <t>Primary study; focus on methods</t>
  </si>
  <si>
    <t xml:space="preserve">Full-text: https://www.ncbi.nlm.nih.gov/pmc/articles/PMC2930654/ </t>
  </si>
  <si>
    <t>Captured by economic search as well; review of economic evaluations; no mention of QoL</t>
  </si>
  <si>
    <t>QoL mentioned, but not specific to NSCLC (includes lung cancer patients with bone metastases)</t>
  </si>
  <si>
    <t>MA summary does not mention QoL; protocol for future RCT</t>
  </si>
  <si>
    <t>Guideline; "None of the randomized trials successfully measured quality of life using QOL assessment instruments. No firm conclusions can be made about the potential benefits (as measured by quality of life) that chemotherapy has for patients with metastatic NSCLC, as there are no available data from randomized controlled trials."</t>
  </si>
  <si>
    <t>No mention of QoL; focus on adverse events</t>
  </si>
  <si>
    <t>Pemetrexed as Maintenance Therapy for Advanced, Non-Squamous, Non-Small Cell Lung Cancer (NSCLC) [Internet]</t>
  </si>
  <si>
    <t>Location: Norway</t>
  </si>
  <si>
    <t>Intervention: focus on RT for QoL data (in abstract): "QoL findings varied among studies, generally WBRT resulted in stable or worsening QoL scores rather than improvements."</t>
  </si>
  <si>
    <t>Qualitative assessment of QoL only; "we were unable to statistically pool results about health-related QOL because of differences among studies in the scales and methods used"</t>
  </si>
  <si>
    <t>Intervention: radiotherapy (Cochrane Review)</t>
  </si>
  <si>
    <t>Intervention: diagnostic tests</t>
  </si>
  <si>
    <t>Pooled risk ratios (RRs) for QoL presented; unclear if US-specific</t>
  </si>
  <si>
    <t>Location: Non-US. Captured by economic search as well; includes info on QoL and utilities (p.58, p.76) used in the economic model; but locations are non-US</t>
  </si>
  <si>
    <t>Captured by economic search as well; mixed cancers; "neither study reported [HRQoL] for those with NSCLC" (p.68); UK-based (NHS)</t>
  </si>
  <si>
    <t>HERC database of mapping studies</t>
  </si>
  <si>
    <r>
      <t>This database lists published studies estimating mapping algorithms that estimate EQ-5D utilities from other quality of life measures and report the algorithm in sufficient detail to allow other researchers to estimate utilities on other data. Studies were identified from previous reviews and literature searches</t>
    </r>
    <r>
      <rPr>
        <sz val="10"/>
        <rFont val="Arial"/>
        <family val="2"/>
      </rPr>
      <t xml:space="preserve"> and searches will be updated every 6 months. Further details on the database are available at: </t>
    </r>
    <r>
      <rPr>
        <sz val="10"/>
        <color indexed="30"/>
        <rFont val="Arial"/>
        <family val="2"/>
      </rPr>
      <t>http://www.herc.ox.ac.uk/downloads/mappingdatabase</t>
    </r>
    <r>
      <rPr>
        <sz val="10"/>
        <rFont val="Arial"/>
        <family val="2"/>
      </rPr>
      <t xml:space="preserve">. </t>
    </r>
  </si>
  <si>
    <r>
      <t xml:space="preserve">If you use this database to identify mapping studies for your paper or HTA submission, please cite this database as follows:
</t>
    </r>
    <r>
      <rPr>
        <b/>
        <sz val="10"/>
        <rFont val="Arial"/>
        <family val="2"/>
      </rPr>
      <t xml:space="preserve">Dakin, H, Abel, L, Burns, R, Yang, Y. 2018. Review and critical appraisal of studies mapping from quality of life or clinical measures to EQ-5D: an online database and application of the MAPS statement. Health and Quality of Life Outcomes. 16:31 HERC database of mapping studies, Version 6.0 (Last updated: 17th Jan 2017). Available at: http://www.herc.ox.ac.uk/downloads/herc-database-of-mapping-studies. </t>
    </r>
  </si>
  <si>
    <t>Primary studies developing equations mapping onto EQ-5D</t>
  </si>
  <si>
    <t>Citation details</t>
  </si>
  <si>
    <t>Endnote reference</t>
  </si>
  <si>
    <t>Quality of life measures</t>
  </si>
  <si>
    <t>Disease or patient group</t>
  </si>
  <si>
    <t>Disease category</t>
  </si>
  <si>
    <r>
      <t xml:space="preserve">No. observations </t>
    </r>
    <r>
      <rPr>
        <b/>
        <sz val="7"/>
        <rFont val="Arial"/>
        <family val="2"/>
      </rPr>
      <t>in estimation sample</t>
    </r>
  </si>
  <si>
    <t>Mapping models investigated</t>
  </si>
  <si>
    <t>Method for getting predictions if 2-part</t>
  </si>
  <si>
    <t>Related papers and resources</t>
  </si>
  <si>
    <t>From (COMPLETED FOR ALL ROWS</t>
  </si>
  <si>
    <t>From</t>
  </si>
  <si>
    <t>To</t>
  </si>
  <si>
    <t>OLS</t>
  </si>
  <si>
    <t>GLM</t>
  </si>
  <si>
    <t>GEE</t>
  </si>
  <si>
    <t>2-part</t>
  </si>
  <si>
    <t>CLAD</t>
  </si>
  <si>
    <t>Tobit</t>
  </si>
  <si>
    <t>response mapping</t>
  </si>
  <si>
    <t>Acaster, S., Pinder, B., Mukuria, C., &amp; Copans, A. (2015). Mapping the EQ-5D index from the cystic fibrosis questionnaire-revised using multiple modelling approaches. Health Qual Life Outcomes, 13, 33.</t>
  </si>
  <si>
    <t>{Acaster, 2015 #437}</t>
  </si>
  <si>
    <t>Cystic Fibrosis Questionnaire-Revised (CFQ-R)</t>
  </si>
  <si>
    <t>EQ-5D</t>
  </si>
  <si>
    <t>Cystic fibrosis</t>
  </si>
  <si>
    <t>Respiratory system</t>
  </si>
  <si>
    <t xml:space="preserve">2-Part </t>
  </si>
  <si>
    <t>Adams R., Walsh C., Veale D., Bresnihan B., FitzGerald O., Barry M. (2010). Understanding the relationship between the EQ-5D, SF-6D, HAQ and disease activity in inflammatory arthritis. Pharmacoeconomics. 28 (6), 477-87.</t>
  </si>
  <si>
    <t>{Adams, 2010 #6}</t>
  </si>
  <si>
    <t>Health Assessment Questionnaire (HAQ)</t>
  </si>
  <si>
    <t>Rheumatoid arthritis</t>
  </si>
  <si>
    <t>Musculoskeletal</t>
  </si>
  <si>
    <t>345 pts</t>
  </si>
  <si>
    <t>Models re-estimated in {Adams, 2011 #147}</t>
  </si>
  <si>
    <t>Models re-estimated in Adams, R et al. (2011). Value Health. 14, 921-7.</t>
  </si>
  <si>
    <t>Psoriatic arthritis</t>
  </si>
  <si>
    <t>159 pts</t>
  </si>
  <si>
    <t>28-joint disease activity score (DAS 28) developed by European League Against Arthritis (EULAR)</t>
  </si>
  <si>
    <t>SF-6D</t>
  </si>
  <si>
    <t>Adams R., Craig B. M., Walsh C. D., Veale D. J., Bresnihan B., FitzGerald O., et al. (2011). The impact of a revised EQ-5D population scoring on preference-based utility scores in an inflammatory arthritis cohort. Value Health. 14 (6), 921-7.</t>
  </si>
  <si>
    <t>{Adams, 2011 #147}</t>
  </si>
  <si>
    <t>Models predicting the standard EQ-5D tariff were previously reported in {Adams, 2010 #6}</t>
  </si>
  <si>
    <t>Models predicting the standard EQ-5D tariff were previously reported in Adams, R et al. (2010). Pharmacoeconomics. 28, 477-87.</t>
  </si>
  <si>
    <t>Ara, R., Kearns, B., vanHout, B. A., &amp; Brazier, J. E. (2014). Predicting preference-based utility values using partial proportional odds models. BMC Res Notes, 7, 438.</t>
  </si>
  <si>
    <t>{Ara, 2014 #467}</t>
  </si>
  <si>
    <t>General health, acute sickness and demographic variables</t>
  </si>
  <si>
    <t>Musculoskeletal conditions</t>
  </si>
  <si>
    <t>Models for musculoskeletal conditions are shown in the text; models for other conditions are shown in the appendix. Models for nervous system conditions were estimated but not shown in the paper.</t>
  </si>
  <si>
    <t>Diabetes</t>
  </si>
  <si>
    <t>Endocrine disorders</t>
  </si>
  <si>
    <t>Respiratory problems</t>
  </si>
  <si>
    <t>Cardiovascular disease</t>
  </si>
  <si>
    <t>Cardiovascular</t>
  </si>
  <si>
    <t>Mental health conditions</t>
  </si>
  <si>
    <t>Mental health and behavioural disorders</t>
  </si>
  <si>
    <t>Ara R., Brazier J. (2008). Deriving an algorithm to convert the eight mean SF-36 dimension scores into a mean EQ-5D preference-based score from published studies (where patient level data are not available). Value Health. 11 (7), 1131-43.</t>
  </si>
  <si>
    <t>{Ara, 2008 #227}</t>
  </si>
  <si>
    <t>SF-36</t>
  </si>
  <si>
    <t>Asthma, chest pain, older people, COPD, irritable bowel syndrome, trauma, back pain, leg disorders, osteoarthritis</t>
  </si>
  <si>
    <t>Various</t>
  </si>
  <si>
    <t>Ara R. M., Reynolds A. V., Conway P. (2007). The cost-effectiveness of etanercept in patients with severe ankylosing spondylitis in the UK. Rheumatology (Oxford). 46 (8), 1338-44.</t>
  </si>
  <si>
    <t>{Ara, 2007 #262}</t>
  </si>
  <si>
    <t>Bath Ankylosing Spondylitis Disease Activity Index (BASDAI) and Bath Ankylosing Spondylitis Functional Index (BASFI)</t>
  </si>
  <si>
    <t>Ankylosing Spondylitis</t>
  </si>
  <si>
    <t>Unclear</t>
  </si>
  <si>
    <t>Not stated</t>
  </si>
  <si>
    <t>Askew R. L., Swartz R. J., Xing Y., Cantor S. B., Ross M. I., Gershenwald J. E., et al. (2011). Mapping FACT-melanoma quality-of-life scores to EQ-5D health utility weights. Value Health. 14 (6), 900-6.</t>
  </si>
  <si>
    <t>{Askew, 2011 #148}</t>
  </si>
  <si>
    <t>Functional assessment of Cancer Therapy - Melanoma (FACT-M)</t>
  </si>
  <si>
    <t>Melanoma</t>
  </si>
  <si>
    <t>Badia, X., Roset, M., Valassi, E., Franz, H., Forsythe, A., &amp; Webb, S. M. (2013). Mapping CushingQOL scores to EQ-5D utility values using data from the European Registry on Cushing's syndrome (ERCUSYN). Qual Life Res. 22(10), 2941-2950</t>
  </si>
  <si>
    <t>{Badia, 2013 #344}</t>
  </si>
  <si>
    <t>CushingQOL</t>
  </si>
  <si>
    <t>Cushing’s syndrome</t>
  </si>
  <si>
    <t>Bansback N, Marra C, Tsuchiya A, Anis A, Guh D, Hammond T, et al. Using the health assessment questionnaire to estimate preference-based single indices in patients with rheumatoid arthritis. Arthritis Rheum. 2007 Aug 15;57(6):963-71.</t>
  </si>
  <si>
    <t>{Bansback, 2007 #132}</t>
  </si>
  <si>
    <t>Health Assessment Questionnaire Disability Index (HAQ-DI)</t>
  </si>
  <si>
    <t>{Versteegh, 2010 #243} externally validated and used to explore how poor predictions are for those in poor health</t>
  </si>
  <si>
    <t>Versteegh (Versteegh, MM et al. (2010). Health Qual Life Outcomes. 8, 141) externally validated and used to explore how poor predictions are for those in poor health.</t>
  </si>
  <si>
    <t>Barton G. R., Sach T. H., Jenkinson C., Avery A. J., Doherty M., Muir K. R. (2008). Do estimates of cost-utility based on the EQ-5D differ from those based on the mapping of utility scores? Health Qual Life Outcomes. 6, 51.</t>
  </si>
  <si>
    <t>{Barton, 2008 #20}</t>
  </si>
  <si>
    <t>Western Ontario and McMaster Universities Osteoarthritis Index (WOMAC)</t>
  </si>
  <si>
    <t>Knee pain</t>
  </si>
  <si>
    <t>Early version presented at HESG {Barton, 2008 #250}</t>
  </si>
  <si>
    <t>Early version presented at HESG {Barton, 2008 #250}. Externally validated by {Kiadaliri, 2016 #531}.</t>
  </si>
  <si>
    <t>Early version presented at HESG. Externally validated by Kiadaliri and Englund (2016, Health and quality of life outcomes, 14, 141).</t>
  </si>
  <si>
    <t>Barton, P., Jobanputra, P., Wilson, J., Bryan, S., &amp; Burls, A. (2004). The use of modelling to evaluate new drugs for patients with a chronic condition: the case of antibodies against tumour necrosis factor in rheumatoid arthritis. Health Technol Assess, 8(11), iii, 1-91.</t>
  </si>
  <si>
    <t>{Barton, 2004 #481}</t>
  </si>
  <si>
    <t>Health assessment Questionnaire (HAQ)</t>
  </si>
  <si>
    <t>Mapping described on page 22-3. Uses the same dataset as {Hurst, 1997 #469}. Pennington et al {Pennington, 2014 #443} compare performance against different mapping algorithms and assess impact on an economic model. Cited in {Drummond, 2005 #476}{Pennington, 2014 #443}.</t>
  </si>
  <si>
    <t>Mapping described on page 22-3. Uses the same dataset as Hurst 1997 (Br J Rheumatol, 36, 551-559). Pennington et al (2014, Value Health, 17, 762-771) compare performance against different mapping algorithms and assess impact on an economic model.</t>
  </si>
  <si>
    <t>Blome, C., Beikert, F. C., Rustenbach, S. J., &amp; Augustin, M. (2013). Mapping DLQI on EQ-5D in psoriasis: transformation of skin-specific health-related quality of life into utilities. Arch Dermatol Res, 305(4), 197-204.</t>
  </si>
  <si>
    <t>{Blome, 2013 #305}</t>
  </si>
  <si>
    <t>Dermatology Life Quality Index (DLQI) and clinical indicators</t>
  </si>
  <si>
    <t>Psoriasis</t>
  </si>
  <si>
    <t>Skin</t>
  </si>
  <si>
    <t>Boland, M. R., van Boven, J. F., Kocks, J. W., van der Molen, T., Goossens, L. M., Chavannes, N. H., &amp; Rutten-van Molken, M. P. (2015). Mapping the clinical chronic obstructive pulmonary disease questionnaire onto generic preference-based EQ-5D values. Value Health, 18(2), 299-307.</t>
  </si>
  <si>
    <t>{Boland, 2015 #434}</t>
  </si>
  <si>
    <t xml:space="preserve">Clinical Chronic Obstructive Pulmonary Disease Questionnaire (CCQ) </t>
  </si>
  <si>
    <t xml:space="preserve">Clinical Chronic Obstructive Pulmonary Disease (COPD) </t>
  </si>
  <si>
    <t>Brazier, J., Connell, J., Papaioannou, D., Mukuria, C., Mulhern, B., Peasgood, T., Lloyd Jones, M., Paisley, S., O'Cathain, A., Barkham, M., Knapp, M., Byford, S., Gilbody, S., &amp; Parry, G. (2014). A systematic review, psychometric analysis and qualitative assessment of generic preference-based measures of health in mental health populations and the estimation of mapping functions from widely used specific measures. Health Technol Assess, 18(34), 1-188.</t>
  </si>
  <si>
    <t>{Brazier, 2014 #372}</t>
  </si>
  <si>
    <t>Hospital Anxiety and Depression Scale (HADS)</t>
  </si>
  <si>
    <t>Depression, anxiety and phobias</t>
  </si>
  <si>
    <t>286 patients</t>
  </si>
  <si>
    <t>Mapping presented in Chapter 4; coefficients given in Appendix 3</t>
  </si>
  <si>
    <t>Deliberate self harm</t>
  </si>
  <si>
    <t>475 patients</t>
  </si>
  <si>
    <t>Patient Health Questionnaire 9-item depression module (PHQ-9)</t>
  </si>
  <si>
    <t>Depression and/or anxiety</t>
  </si>
  <si>
    <t>394 patients</t>
  </si>
  <si>
    <t>Generalised Anxiety Disorder Assessment (GAD-7)</t>
  </si>
  <si>
    <t>Generalised Anxiety Disorder Assessment (GAD-7) and Patient Health Questionnaire (PHQ-9)</t>
  </si>
  <si>
    <t>Clinical Outcomes in Routine Evaluation – Outcome Measure (CORE-OM)</t>
  </si>
  <si>
    <t>Methods presented in Chapter 4. Coefficients not reported in the monograph</t>
  </si>
  <si>
    <t>General Health Questionnaire (GHQ-12)</t>
  </si>
  <si>
    <t>Depression or anxiety</t>
  </si>
  <si>
    <t>213 patients</t>
  </si>
  <si>
    <t>Brennan D. S., Spencer A. J. (2006). Mapping oral health related quality of life to generic health state values. BMC Health Serv Res. 6, 96.</t>
  </si>
  <si>
    <t>{Brennan, 2006 #25}</t>
  </si>
  <si>
    <t>Oral Health Impact Profile (OHIP)</t>
  </si>
  <si>
    <t>Dental patients</t>
  </si>
  <si>
    <t>General population</t>
  </si>
  <si>
    <t>Browne C., Brazier J., Carlton J., Alavi Y., Jofre-Bonet M. (2012). Estimating quality-adjusted life years from patient-reported visual functioning. Eye (Lond). 26 (10), 1295-301.</t>
  </si>
  <si>
    <t>{Browne, 2012 #212}</t>
  </si>
  <si>
    <t>25-item Visual Functioning Questionnaire (VFQ-25)</t>
  </si>
  <si>
    <t>Glaucoma</t>
  </si>
  <si>
    <t>Eye conditions</t>
  </si>
  <si>
    <t>131 patients</t>
  </si>
  <si>
    <t>124 patients</t>
  </si>
  <si>
    <t>Buxton M. J., Lacey L. A., Feagan B. G., Niecko T., Miller D. W., Townsend R. J. (2007). Mapping from disease-specific measures to utility: an analysis of the relationships between the Inflammatory Bowel Disease Questionnaire and Crohn's Disease Activity Index in Crohn's disease and measures of utility. Value Health. 10 (3), 214-20.</t>
  </si>
  <si>
    <t>{Buxton, 2007 #24}</t>
  </si>
  <si>
    <t>Inflammatory Bowel Disease Questionnaire (IBDQ)</t>
  </si>
  <si>
    <t>Crohn's disease</t>
  </si>
  <si>
    <t>Digestive system</t>
  </si>
  <si>
    <t>Linear mixed models</t>
  </si>
  <si>
    <t>Crohn's Disease Activity Index (CDAI)</t>
  </si>
  <si>
    <t>Calvert M. J., Freemantle N., Yao G., Cleland J. G., Billingham L., Daubert J. C., et al. (2005). Cost-effectiveness of cardiac resynchronization therapy: results from the CARE-HF trial. European heart journal. 26 (24), 2681-8.</t>
  </si>
  <si>
    <t>{Calvert, 2005 #261}</t>
  </si>
  <si>
    <t>Minnesota Living with Heart Failure Questionnaire (MLWHF)</t>
  </si>
  <si>
    <t>Heart failure</t>
  </si>
  <si>
    <t>813 patients</t>
  </si>
  <si>
    <t>Carreno A., Fernandez I., Badia X., Varela C., Roset M. (2011). Using HAQ-DI to estimate HUI-3 and EQ-5D utility values for patients with rheumatoid arthritis in Spain. Value Health. 14 (1), 192-200.</t>
  </si>
  <si>
    <t>{Carreno, 2011 #224}</t>
  </si>
  <si>
    <t>HUI3</t>
  </si>
  <si>
    <t>Chan, K. K., Willan, A. R., Gupta, M., &amp; Pullenayegum, E. (2014). Underestimation of Uncertainties in Health Utilities Derived from Mapping Algorithms Involving Health-Related Quality-of-Life Measures: Statistical Explanations and Potential Remedies. Med Decis Making, 34(7), 863-872.</t>
  </si>
  <si>
    <t>{Chan, 2014 #369}</t>
  </si>
  <si>
    <t>University of Washington Quality of Life questionnaire version 4 (UW QOL v4)</t>
  </si>
  <si>
    <t>Head and neck cancer</t>
  </si>
  <si>
    <t>{Chan, 2015 #512}</t>
  </si>
  <si>
    <t>Also presented at the 8th International Conference on Head and Neck Cancer and the International Health Economics Association (iHEA) 11th World Congress</t>
  </si>
  <si>
    <t>Chavez, L. J. Bradley, K. Tefft, N. Liu, C. F. Hebert, P. Devine, B. 2016. Preference weights for the spectrum of alcohol use in the U.S. Population. Drug and Alcohol Dependence. 161; 206-213</t>
  </si>
  <si>
    <t>{Chavez, 2016 #490}</t>
  </si>
  <si>
    <t>AUDIT-C Scores</t>
  </si>
  <si>
    <t>Alcohol Use</t>
  </si>
  <si>
    <t>Public health</t>
  </si>
  <si>
    <t>Method of recycled predictions applied to obtain average adjusted mean preference weights</t>
  </si>
  <si>
    <t>Chen, G., Iezzi, A., McKie, J., Khan, M. A., &amp; Richardson, J. (2015). Diabetes and quality of life: Comparing results from utility instruments and Diabetes-39. Diabetes Res Clin Pract, 109, 326-333.</t>
  </si>
  <si>
    <t>{Chen, 2015 #407}</t>
  </si>
  <si>
    <t>Diabetes-39 (D-39)</t>
  </si>
  <si>
    <t>Diabetes and general public</t>
  </si>
  <si>
    <t>Multi-Instrument Comparison survey: The sample used in this study is encompassed within that used by Richardson et al 2012.</t>
  </si>
  <si>
    <t>QWB</t>
  </si>
  <si>
    <t>15D</t>
  </si>
  <si>
    <t>AQoL-8D</t>
  </si>
  <si>
    <t>Chen, G., McKie, J., Khan, M. A., &amp; Richardson, J. R. (2015). Deriving health utilities from the MacNew Heart Disease Quality of Life Questionnaire. Eur J Cardiovasc Nurs, 14(5), 405-415.</t>
  </si>
  <si>
    <t>{Chen, 2014 #374}</t>
  </si>
  <si>
    <t>MacNew Heart Disease Quality of Life Questionnaire (MacNew) instrument</t>
  </si>
  <si>
    <t>Coronary heart disease</t>
  </si>
  <si>
    <t>robust MM-estimator</t>
  </si>
  <si>
    <t>Cheung, Y. B., Luo, N., Ng, R., &amp; Lee, C. F. (2014). Mapping the functional assessment of cancer therapy-breast (FACT-B) to the 5-level EuroQoL Group's 5-dimension questionnaire (EQ-5D-5L) utility index in a multi-ethnic Asian population. Health Qual Life Outcomes, 12, 180</t>
  </si>
  <si>
    <t>{Cheung, 2014 #462}</t>
  </si>
  <si>
    <t xml:space="preserve">Functional Assessment of Cancer Therapy - Breast (FACT-B) </t>
  </si>
  <si>
    <t>EQ-5D-5L</t>
  </si>
  <si>
    <t>Breast cancer</t>
  </si>
  <si>
    <t xml:space="preserve">CLAD </t>
  </si>
  <si>
    <t>Cheung Y. B., Thumboo J., Gao F., Ng G. Y., Pang G., Koo W. H., et al. (2009). Mapping the English and Chinese versions of the Functional Assessment of Cancer Therapy-General to the EQ-5D utility index. Value Health. 12 (2), 371-6.</t>
  </si>
  <si>
    <t>{Cheung, 2009 #16}</t>
  </si>
  <si>
    <t>Functional Assessment of Cancer Therapy - General (FACT-G)</t>
  </si>
  <si>
    <t>Externally validated by {Pickard, 2012 #219}</t>
  </si>
  <si>
    <t>Externally validated by Pickard, 2012 (Value Health, 15(2), 305-311)</t>
  </si>
  <si>
    <t>Cheung Y. B., Tan L. C., Lau P. N., Au W. L., Luo N. (2008). Mapping the eight-item Parkinson's Disease Questionnaire (PDQ-8) to the EQ-5D utility index. Qual Life Res. 17 (9), 1173-81.</t>
  </si>
  <si>
    <t>{Cheung, 2008 #15}</t>
  </si>
  <si>
    <t>8-item Parkinson’s Disease Questionnaire (PDQ-8)</t>
  </si>
  <si>
    <t>Parkinson's disease</t>
  </si>
  <si>
    <t>Central nervous system</t>
  </si>
  <si>
    <t>Coca Perraillon, M., Shih, Y. C., &amp; Thisted, R. A. (2015). Predicting the EQ-5D-3L Preference Index from the SF-12 Health Survey in a National US Sample: A Finite Mixture Approach. Med Decis Making, 35(7), 888-901.</t>
  </si>
  <si>
    <t>{Coca Perraillon, 2015 #409}</t>
  </si>
  <si>
    <t>SF-12</t>
  </si>
  <si>
    <t>Finite mixture models</t>
  </si>
  <si>
    <t>Crott R., Briggs A. (2010). Mapping the QLQ-C30 quality of life cancer questionnaire to EQ-5D patient preferences. Eur J Health Econ. 11 (4), 427-34.</t>
  </si>
  <si>
    <t>{Crott, 2010 #5}</t>
  </si>
  <si>
    <t>EORTC Quality of Life Questionnaire (QLQ-C30)</t>
  </si>
  <si>
    <t>Around 800</t>
  </si>
  <si>
    <t>Externally validated by {Crott, 2013 #214} and {Rowen, 2012 #302}{Crott, 2014 #371}{Doble, 2014 #395;Doble, 2016 #492}</t>
  </si>
  <si>
    <t>Externally validated by {Crott, 2013 #214} and {Rowen, 2012 #307}, and {Crott, 2014 #371}{Doble, 2016 #492} and {Marriott, 2017 #535}</t>
  </si>
  <si>
    <t>Externally validated by: Crott (Crott, R et al. (2013) Qual Life Res 22, 1045-1054); Rowen (Rowen, D et al. (2012) Value Health 15, 1059-68); Crott, R. (2014) Expert Rev Pharmacoecon Outcomes Res 1-8; and Doble, B., &amp; Lorgelly, P. (2016). Qual Life Res, 25(4), 891-911; Marriott, E-R et al. (2017). Journal of Medical Economics, 20, 193-199.</t>
  </si>
  <si>
    <t>Currie C. J., Conway P. (2007). Evaluation of the association between EQ5D utility and dermatology life quality index (DLQI) score in patients with psoriasis. Value Health. 10 (6), A470-1 (Abstract PSK11).</t>
  </si>
  <si>
    <t>{Currie, 2007 #276}</t>
  </si>
  <si>
    <t>Dermatology Life Quality Index (DLQI)</t>
  </si>
  <si>
    <t>Quoted &amp; critiqued by {Woolacott, 2006 #264}</t>
  </si>
  <si>
    <t>Quoted &amp; critiqued by Woolacott (Woolacott, N et al. (2006). Health Technol Assess. 10, 1-233, i-iv).</t>
  </si>
  <si>
    <t>Dakin, H., Gray, A., &amp; Murray, D. (2013). Mapping analyses to estimate EQ-5D utilities and responses based on Oxford Knee Score. Qual Life Res, 22(3), 683-694.</t>
  </si>
  <si>
    <t>{Dakin, 2013 #217}</t>
  </si>
  <si>
    <t>Oxford Knee Score (OKS)</t>
  </si>
  <si>
    <t>Knee replacement for arthritis</t>
  </si>
  <si>
    <t>3-part</t>
  </si>
  <si>
    <t>Expected value</t>
  </si>
  <si>
    <t>Model designed for secondary data on group means and tools to estimate predicted utilities available at: http://www.herc.ox.ac.uk/downloads/OKS. Preliminary results presented as a poster at EuroQoL plenary</t>
  </si>
  <si>
    <t>Stata command for estimating predicted utilities published by Stata command for estimating predicted utilities published by Ramos-Goñi, JM. et al (2013). Stata Journal, 13(3), 474-491. Model designed for secondary data on group means and tools to estimate predicted utilities available at: http://www.herc.ox.ac.uk/downloads/OKS. Preliminary results presented as a poster at EuroQoL plenary.</t>
  </si>
  <si>
    <t>Dams, J., Klotsche, J., Bornschein, B., Reese, J. P., Balzer-Geldsetzer, M., Winter, Y., Schrag, A., Siderowf, A., Oertel, W. H., Deuschl, G., Siebert, U., &amp; Dodel, R. (2013). Mapping the EQ-5D index by UPDRS and PDQ-8 in patients with Parkinson's disease. Health Qual Life Outcomes, 11, 35.</t>
  </si>
  <si>
    <t>{Dams, 2013 #346}</t>
  </si>
  <si>
    <t>Unified Parkinson’s Disease Rating Scale (UPDRS)</t>
  </si>
  <si>
    <t>Parkinson’s disease</t>
  </si>
  <si>
    <t>fractional polynomial regression; logarithmic function</t>
  </si>
  <si>
    <t>External validation reported in the same paper</t>
  </si>
  <si>
    <t>Diels, J., Hamberg, P., Ford, D., Price, P. W., Spencer, M., &amp; Dass, R. N. (2015). Mapping FACT-P to EQ-5D in a large cross-sectional study of metastatic castration-resistant prostate cancer patients. Qual Life Res, 24(3), 591-598.</t>
  </si>
  <si>
    <t>{Diels, 2015 #429}</t>
  </si>
  <si>
    <t>Functional Assessment of Cancer Therapy - Prostate (FACT-P)</t>
  </si>
  <si>
    <t>Prostate cancer</t>
  </si>
  <si>
    <t>Median regression</t>
  </si>
  <si>
    <t>Dixon, P., Dakin, H., &amp; Wordsworth, S. (2015). Generic and disease-specific estimates of quality of life in macular degeneration: Mapping of the MacDQoL onto the EQ-5D-3L. Quality of Life Research, 25(4), 935-945.</t>
  </si>
  <si>
    <t>{Dixon, 2016 #513}</t>
  </si>
  <si>
    <t>Macular Degeneration Quality of Life (MacDQoL)</t>
  </si>
  <si>
    <t>Macular degeneration</t>
  </si>
  <si>
    <t>Edlin R., Tsuchiya A., Brazier J. (2002). Mapping the Minnesota Living with Heart Failure Questionnaire to the EQ-5D index. Report to Novartis Contact authors for further details.</t>
  </si>
  <si>
    <t>{Edlin, 2002 #202}</t>
  </si>
  <si>
    <t>NYHA Class II-IV heart failure patients</t>
  </si>
  <si>
    <t>expected value and highest probability??</t>
  </si>
  <si>
    <t>Franks P., Lubetkin E. I., Gold M. R., Tancredi D. J. (2003). Mapping the SF-12 to preference-based instruments: convergent validity in a low-income, minority population. Med Care. 41 (11), 1277-83.</t>
  </si>
  <si>
    <t>{Franks, 2003 #31}</t>
  </si>
  <si>
    <t>Low income ethnic minorities</t>
  </si>
  <si>
    <t>External validation and evaluation of impact on cost-utility results by {Pickard, 2005 #232} and {Snedecor, 2009 #263}</t>
  </si>
  <si>
    <t>External validation and evaluation of impact on cost-utility results by Pickard et al (2005, Health Qual Life Outcomes. 3, 11) and Snedecor et al (2009, Sleep. 32, 817-24).</t>
  </si>
  <si>
    <t>Franks P., Lubetkin E. I., Gold M. R., Tancredi D. J., Jia H. (2004). Mapping the SF-12 to the EuroQol EQ-5D Index in a national US sample. Med Decis Making. 24 (3), 247-54.</t>
  </si>
  <si>
    <t>{Franks, 2004 #30}</t>
  </si>
  <si>
    <t>Validated by {Rowen, 2009 #12}. External validation and evaluation of impact on cost-utility results by {Pickard, 2005 #232} and {Snedecor, 2009 #263}</t>
  </si>
  <si>
    <t>Validated by Rowen (Rowen, D et al. (2009). Health Qual Life Outcomes. 7, 27). External validation and evaluation of impact on cost-utility results by Pickard et al  (2005, Health Qual Life Outcomes. 3, 11) and Snedecor et al (2009, Sleep. 32, 817-24).</t>
  </si>
  <si>
    <t xml:space="preserve">Freemantle, N. Wilson, A. Fisher, M. (2015). Mapping The St George's Respiratory Questionnaire To The EuroQoL 5 Dimensions: A Study In Patients With Idiopathic Pulmonary Fibrosis. Value in Health. 18 (7). A503 </t>
  </si>
  <si>
    <t>{Freemantle, 2015 #493}</t>
  </si>
  <si>
    <t>St George's Respiratory Questionnaire (SGRQ)</t>
  </si>
  <si>
    <t>Idiopathic Pulmonary Fibrosis (IPF)</t>
  </si>
  <si>
    <t>Mixture models; Restricted cubic splines fitted for examining non-linearity</t>
  </si>
  <si>
    <t>Gamst-Klaussen, T., Chen, G., Lamu, A. N., &amp; Olsen, J. A. (2016). Health state utility instruments compared: inquiring into nonlinearity across EQ-5D-5L, SF-6D, HUI-3 and 15D. Qual Life Res, 25(7), 1667-1678.</t>
  </si>
  <si>
    <t>{Gamst-Klaussen, 2015 #495}</t>
  </si>
  <si>
    <t>General public, arthritis, asthma, cancer, depression, diabetes, hearing, heart</t>
  </si>
  <si>
    <t>Quantile regression models for development of scale-dependent exchange rates</t>
  </si>
  <si>
    <t>Sample overlaps with that of Richardson {Richardson, 2014 #394}{Richardson, 2012 #332;Richardson, 2012 #338;Richardson, 2012 #339;Richardson, 2012 #340;Richardson, 2012 #341;Richardson, 2013 #342}{Chen, 2016 #491}</t>
  </si>
  <si>
    <t>Sample overlaps with that of Richardson (2014) Patient, 7(1), 85-96; (2012) MIC Papers 2-7; Chen (2016) Med Decis Making. 36(2): 160-175.</t>
  </si>
  <si>
    <t>Ghatnekar, O., Eriksson, M., &amp; Glader, E. L. (2013). Mapping health outcome measures from a stroke registry to EQ-5D weights. Health Qual Life Outcomes, 11, 34.</t>
  </si>
  <si>
    <t>{Ghatnekar, 2013 #347}</t>
  </si>
  <si>
    <t>Stroke outcome measures not restricted to validated instruments</t>
  </si>
  <si>
    <t>Stroke</t>
  </si>
  <si>
    <t>Gillard P. J., Devine B., Varon S. F., Liu L., Sullivan S. D. (2012). Mapping from disease-specific measures to health-state utility values in individuals with migraine. Value Health. 15 (3), 485-94.</t>
  </si>
  <si>
    <t>{Gillard, 2012 #216}</t>
  </si>
  <si>
    <t>Headache Impact Test (HIT-6)</t>
  </si>
  <si>
    <t>Migraine</t>
  </si>
  <si>
    <t>Migraine-Specific Quality-of-Life Questionnaire version 2.1 (MSQ)</t>
  </si>
  <si>
    <t>Goldsmith K. A., Dyer M. T., Buxton M. J., Sharples L. D. (2010). Mapping of the EQ-5D index from clinical outcome measures and demographic variables in patients with coronary heart disease. Health Qual Life Outcomes. 8 (1), 54.</t>
  </si>
  <si>
    <t>{Goldsmith, 2010 #4}</t>
  </si>
  <si>
    <t>Clinical outcome measures and demographic variables, including Seattle Angina Questionnaire</t>
  </si>
  <si>
    <t>Gordon J., Lister S., Prettyjohns M., McEwan P., Tetlow A., Gabriel Z. (2012). A cost-utility study of the use of pregabalin in treatment-refractory neuropathic pain. J Med Econ. 15 (2), 207-18.</t>
  </si>
  <si>
    <t>{Gordon, 2012 #269}</t>
  </si>
  <si>
    <t>Numerical rating scale (NRS) of pain severity</t>
  </si>
  <si>
    <t>Neuropathic pain</t>
  </si>
  <si>
    <t>Gray A. M., Rivero-Arias O., Clarke P. M. (2006). Estimating the association between SF-12 responses and EQ-5D utility values by response mapping. Med Decis Making. 26 (1), 18-29.</t>
  </si>
  <si>
    <t>{Gray, 2006 #27}</t>
  </si>
  <si>
    <t>Monte Carlo N=1</t>
  </si>
  <si>
    <t>Tool to estimate predicted utilities available at: http://www.herc.ox.ac.uk/downloads/supp_pub/sf12eq5d. Early version presented at HESG {Gray, 2004 #251}. Validated by {Poole, 2009 #9} and {Rowen, 2009 #12}.</t>
  </si>
  <si>
    <t xml:space="preserve">Tool to estimate predicted utilities available at: http://www.herc.ox.ac.uk/downloads/supp_pub/sf12eq5d. Early version presented at HESG {Gray, 2004 #251}. Validated by {Poole, 2009 #9}, {Gabbe, 2015 #405},  {Rowen, 2009 #12} and  {Ayis, 2015 #406} </t>
  </si>
  <si>
    <t>Tool to estimate predicted utilities available at: http://www.herc.ox.ac.uk/downloads/supp_pub/sf12eq5d. Early version (including two-part model) presented at HESG. Validated by Poole et al (2009, Br J Dermatol. 161, 1335-40), Gabbe et al (2015 Popul Health Metr. 13, 14) and Rowen et al (2009, Health Qual Life Outcomes. 7, 27); Ayis (2015 BMJ Open, 5(6), e007101).</t>
  </si>
  <si>
    <t>Grochtdreis, T., Brettschneider, C., Hajek, A., Schierz, K., Hoyer, J., &amp; Koenig, H.-H. (2016). Mapping the Beck Depression Inventory to the EQ-5D-3L in Patients with Depressive Disorders. The Journal of Mental Health Policy and Economics, 19, 79-89.</t>
  </si>
  <si>
    <t>{Grochtdreis, 2016 #525}</t>
  </si>
  <si>
    <t>Beck Depression Inventory (BDI)</t>
  </si>
  <si>
    <t>Depression</t>
  </si>
  <si>
    <t>MM-estimator</t>
  </si>
  <si>
    <t>Gu N. Y., Botteman M. F., Ji X., Bell C. F., Carter J. A., van Hout B. (2011). Mapping of the Insomnia Severity Index and other sleep measures to EuroQol EQ-5D health state utilities. Health Qual Life Outcomes. 9, 119.</t>
  </si>
  <si>
    <t>{Gu, 2011 #238}</t>
  </si>
  <si>
    <t>Insomnia Severity Index (ISI)</t>
  </si>
  <si>
    <t>Adults with sleep problems</t>
  </si>
  <si>
    <t>Gu N. Y., Bell C., Botteman M. F., Ji X., Carter J. A., van Hout B. (2012). Estimating preference-based EQ-5D health state utilities or item responses from neuropathic pain scores. Patient. 5 (3), 185-97.</t>
  </si>
  <si>
    <t>{Gu, 2012 #213}</t>
  </si>
  <si>
    <t>11-point pain intensity numerical rating scale (PI-NRS-11)</t>
  </si>
  <si>
    <t>Painful diabetic peripheral neuropathy or post-herpetic neuralgia</t>
  </si>
  <si>
    <t>Monte Carlo ("repeated" simulations but number not stated)</t>
  </si>
  <si>
    <t>Preliminary version presented as a poster at EuroQoL plenary</t>
  </si>
  <si>
    <t>Preliminary version presented as a poster at EuroQoL plenary.</t>
  </si>
  <si>
    <t>Hatswell A. J., Vegter S. (2016). Measuring quality of life in opioid-induced constipation: mapping EQ-5D-3L and PAC-QOL. Health Economics Review. 6, 14.</t>
  </si>
  <si>
    <t>{Hatswell, 2016 #527}</t>
  </si>
  <si>
    <t xml:space="preserve">Patient Assessment of Constipation quality of life (PAC-QOL) </t>
  </si>
  <si>
    <t>Opioid-induced constipation</t>
  </si>
  <si>
    <t>Parker et al. {Parker, 2011 #150} algorithm is validated in this study.</t>
  </si>
  <si>
    <t>Hawthorne, G., Buchbinder, R., &amp; Defina, J. (2000). Functional status and health-related quality of life assessment in patients with rheumatoid arthritis. Centre for Health Program Evaluation, working paper 116.</t>
  </si>
  <si>
    <t>{Hawthorne, 2000 #483}</t>
  </si>
  <si>
    <t>Pennington et al {Pennington, 2014 #443} compare performance against different mapping algorithms and assess impact on an economic model.</t>
  </si>
  <si>
    <t>Pennington et al (2014, Value Health, 17, 762-771) compare performance against different mapping algorithms and assess impact on an economic model.</t>
  </si>
  <si>
    <t>AQoL</t>
  </si>
  <si>
    <t>Hawton A., Green C., Telford C. J., Wright D. E., Zajicek J. P. (2011). The use of multiple sclerosis condition-specific measures to inform health policy decision-making: mapping from the MSWS-12 to the EQ-5D. Mult Scler. 18 (6), 853-61.</t>
  </si>
  <si>
    <t>{Hawton, 2011 #222}</t>
  </si>
  <si>
    <t>12-item Multiple Sclerosis Walking Scale (MSWS-12)</t>
  </si>
  <si>
    <t>Multiple sclerosis</t>
  </si>
  <si>
    <t>Cost utility analysis results of this algorithm and that by {Sidovar, 2013 #327} are compared in {Limone, 2013 #326}</t>
  </si>
  <si>
    <t>Cost utility analysis results of this algorithm and that by Sidovar, et al 2013 are compared in Limone, B. L., Sidovar, M. F., &amp; Coleman, C. I. (2013). Estimation of the effect of dalfampridine on health utility by mapping the MSWS-12 to the EQ-5D in multiple sclerosis patients. Health Qual Life Outcomes, 11(1), 105.</t>
  </si>
  <si>
    <t>Hawton A., Green C., Telford C., Zajicek J., Wright D. (2012). Using the Multiple Sclerosis Impact Scale to Estimate Health State Utility Values: Mapping from the MSIS-29, Version 2, to the EQ-5D and the SF-6D. Value Health. 15 (8), 1084-91.</t>
  </si>
  <si>
    <t>{Hawton, 2012 #301}</t>
  </si>
  <si>
    <t>29-item Multiple Sclerosis Impact Scale (MSIS-29)</t>
  </si>
  <si>
    <t>Previously presented at HESG</t>
  </si>
  <si>
    <t>Previously presented at HESG.</t>
  </si>
  <si>
    <t>Heredi, E., Rencz, F., Balogh, O., Gulacsi, L., Herszenyi, K., Hollo, P., Jokai, H., Karpati, S., Pentek, M., Remenyik, E., Szegedi, A., &amp; Brodszky, V. (2014). Exploring the relationship between EQ-5D, DLQI and PASI, and mapping EQ-5D utilities: a cross-sectional study in psoriasis from Hungary. Eur J Health Econ, 15 Suppl 1, 111-119.</t>
  </si>
  <si>
    <t>{Heredi, 2014 #373}</t>
  </si>
  <si>
    <t>Dermatology Life Quality Index (DLQI), VAS for disease severity and clinical indicators</t>
  </si>
  <si>
    <t>Hernández Alava, M., &amp; Pudney, S. (2016). Copula-based modelling of self-reported health states: An application to the use of EQ-5D-3L and EQ-5D-5L in evaluating drug therapies for rheumatic disease. University of Sheffield, HEDS Discussion Paper No. 16.06   Retrieved 12 April 2017, from https://www.sheffield.ac.uk/polopoly_fs/1.558104!/file/DP_16.06_EQ5D_M.Hernandez_S.Pudney.pdf</t>
  </si>
  <si>
    <t>{Hernández Alava, 2016 #637}</t>
  </si>
  <si>
    <t>EQ-5D-5L, Health Assessment Questionnaire (HAQ) and pain on VAS</t>
  </si>
  <si>
    <t>Multi-equation ordinal response model incorporating a copula specifcation with normal mixture marginals</t>
  </si>
  <si>
    <t>EQ-5D, Health Assessment Questionnaire (HAQ) and pain on VAS</t>
  </si>
  <si>
    <t>Hernández Alava M., Wailoo A. J., Ara R. (2012). Tails from the peak district: adjusted limited dependent variable mixture models of EQ-5D questionnaire health state utility values. Value Health. 15 (3), 550-61.</t>
  </si>
  <si>
    <t>{Hernández Alava, 2012 #247}</t>
  </si>
  <si>
    <t>467 patients</t>
  </si>
  <si>
    <t>mixture model</t>
  </si>
  <si>
    <t xml:space="preserve">Pre-publication version including appendix giving methods for calculating predictions available at: http://www.sheffield.ac.uk/polopoly_fs/1.215354!/file/10.08.pdf. Covariance matrix available at http://www.sheffield.ac.uk/scharr/sections/heds/dps-2010. </t>
  </si>
  <si>
    <t>Hernández Alava, M., Wailoo, A., Wolfe, F., &amp; Michaud, K. (2013). The relationship between EQ-5D, HAQ and pain in patients with rheumatoid arthritis. Rheumatology (Oxford), 52, 944-950; Hernandez Alava, M., Wailoo, A., Wolfe, F., &amp; Michaud, K. (2014). A comparison of direct and indirect methods for the estimation of health utilities from clinical outcomes. Med Decis Making, 34(7), 919-930.</t>
  </si>
  <si>
    <t>{Hernandez Alava, 2013 #390}{Hernandez Alava, 2014 #458}</t>
  </si>
  <si>
    <t>Health Assessment Questionnaire (HAQ) and pain on VAS</t>
  </si>
  <si>
    <t>limited dependent variable mixture model. Response mapping conducted using generalised ordered probit</t>
  </si>
  <si>
    <t>Covariance matrix available at http://rheumatology.oxfordjournals.org/content/52/5/944/suppl/DC1.  Previously published as a HEDS Discussion Paper {Hernández Alava, 2012 #246}, which also gives coefficients for response mapping model.</t>
  </si>
  <si>
    <t>Covariance matrix available at http://rheumatology.oxfordjournals.org/content/52/5/944/suppl/DC1. Previously published as a HEDS Discussion Paper (http://www.nicedsu.org.uk/Mapping%20of%20EQ-5D.DP.pdf), which also gives coefficients for response mapping model.</t>
  </si>
  <si>
    <t xml:space="preserve">Hoyle, C. K., Tabberer, M., Brooks, J. (2016). Mapping the COPD Assessment Test onto EQ-5D. Value in Health, 19, 469-477. </t>
  </si>
  <si>
    <t>{Hoyle, 2016 #528}</t>
  </si>
  <si>
    <t>COPD Assessment Test</t>
  </si>
  <si>
    <t>COPD</t>
  </si>
  <si>
    <t>MLR to estimate probability EQ-5D &lt; 0.5, OLS for &lt;0.5, MLR or OLS for 0.5&lt;EQ-5D&lt;1</t>
  </si>
  <si>
    <t>Huang I. C., Frangakis C., Atkinson M. J., Willke R. J., Leite W. L., Vogel W. B., et al. (2008). Addressing ceiling effects in health status measures: a comparison of techniques applied to measures for people with HIV disease. Health Serv Res. 43 (1 Pt 1), 327-39.</t>
  </si>
  <si>
    <t>{Huang, 2008 #244}</t>
  </si>
  <si>
    <t>Medical Outcomes Study Health-Related Quality of Life Measures in HIV/AIDS (MOS-HIV)</t>
  </si>
  <si>
    <t>HIV</t>
  </si>
  <si>
    <t>Infectious disease</t>
  </si>
  <si>
    <t>latent class model</t>
  </si>
  <si>
    <t>Hurst, N. P., Kind, P., Ruta, D., Hunter, M., &amp; Stubbings, A. (1997). Measuring health-related quality of life in rheumatoid arthritis: validity, responsiveness and reliability of EuroQol (EQ-5D). Br J Rheumatol, 36(5), 551-559.</t>
  </si>
  <si>
    <t>{Hurst, 1997 #469}</t>
  </si>
  <si>
    <t>Health Assessment Questionnaire (HAQ), pain visual acuity, ACR disease activity and clinical measures</t>
  </si>
  <si>
    <t>Jang R. W., Isogai P. K., Mittmann N., Bradbury P. A., Shepherd F. A., Feld R., et al. (2010). Derivation of utility values from European Organization for Research and Treatment of Cancer Quality of Life-Core 30 questionnaire values in lung cancer. Journal of Thoracic Oncology. 5 (12), 1953-7.</t>
  </si>
  <si>
    <t>{Jang, 2010 #267}</t>
  </si>
  <si>
    <t>Lung cancer</t>
  </si>
  <si>
    <t>{Crott, 2014 #371}{Doble, 2014 #395;Doble, 2016 #492}</t>
  </si>
  <si>
    <t>Externally validated by {Crott, 2014 #371}{Doble, 2016 #492} and {Marriott, 2017 #535}</t>
  </si>
  <si>
    <t>Externally validated by: Crott, R. (2014) Expert Rev Pharmacoecon Outcomes Res 1-8; and Doble, B., &amp; Lorgelly, P. (2016). Qual Life Res, 25(4), 891-911; Marriott, E-R et al. (2017). Journal of Medical Economics, 20, 193-199.</t>
  </si>
  <si>
    <t>Jia H., Zack M. M., Moriarty D. G., Fryback D. G. (2011). Predicting the EuroQol Group's EQ-5D Index from CDC's "Healthy Days" in a US Sample. Med Decis Making. 31 (1), 174.</t>
  </si>
  <si>
    <t>{Jia, 2011 #7}</t>
  </si>
  <si>
    <t>Healthy Days, developed by Centers for Disease Control and Prevention (CDC)</t>
  </si>
  <si>
    <t>Spline regressions (locally piecewise polynomial regression)</t>
  </si>
  <si>
    <t>Kaambwa, B., Billingham, L., &amp; Bryan, S. (2013). Mapping utility scores from the Barthel index. Eur J Health Econ, 14(2), 231-241.</t>
  </si>
  <si>
    <t>{Kaambwa, 2013 #144}</t>
  </si>
  <si>
    <t>Barthel index</t>
  </si>
  <si>
    <t>Older people</t>
  </si>
  <si>
    <t>Monte Carlo (N=11)</t>
  </si>
  <si>
    <t>Kaambwa, B., Chen, G., Ratcliffe, J., Iezzi, A., Maxwell, A., &amp; Richardson, J. (2017). Mapping Between the Sydney Asthma Quality of Life Questionnaire (AQLQ-S) and Five Multi-Attribute Utility Instruments (MAUIs). PharmacoEconomics, 35, 111-124.</t>
  </si>
  <si>
    <t>{Kaambwa, 2017 #529}</t>
  </si>
  <si>
    <t xml:space="preserve">Sydney Asthma Quality of Life Questionnaire (AQLQ-S) </t>
  </si>
  <si>
    <t>Patients with asthma</t>
  </si>
  <si>
    <t xml:space="preserve">beta binomial regression model </t>
  </si>
  <si>
    <t xml:space="preserve">Part of the MIC multi-national study </t>
  </si>
  <si>
    <t>{Richardson, 2014 #394}{Richardson, 2012 #332;Richardson, 2012 #338;Richardson, 2012 #339;Richardson, 2012 #340;Richardson, 2012 #341;Richardson, 2013 #342}{Chen, 2016 #491}</t>
  </si>
  <si>
    <t xml:space="preserve">OLS; GLM; CLAD; Beta Binomial regression model </t>
  </si>
  <si>
    <t xml:space="preserve">Beta Binomial regression model </t>
  </si>
  <si>
    <t>Kay, S., Tolley, K., Colayco, D., Khalaf, K., Anderson, P., &amp; Globe, D. (2013). Mapping EQ-5D utility scores from the Incontinence Quality of Life Questionnaire among patients with neurogenic and idiopathic overactive bladder. Value Health, 16(2), 394-402.</t>
  </si>
  <si>
    <t>{Kay, 2013 #345}</t>
  </si>
  <si>
    <t>Incontinence-specific Quality of Life questionnaire (I-QOL)</t>
  </si>
  <si>
    <t>Overactive bladder</t>
  </si>
  <si>
    <t>Urogenital</t>
  </si>
  <si>
    <t>Coefficients are given in the supplementary information available at http://ezproxy.ouls.ox.ac.uk:2070/science/article/pii/S1098301512042714#MMCvFirst</t>
  </si>
  <si>
    <t>Kay, S., &amp; Ferreira, A. (2014). Mapping the 25-item National Eye Institute Visual Functioning Questionnaire (NEI VFQ-25) to EQ-5D utility scores. Ophthalmic Epidemiol, 21(2), 66-78.</t>
  </si>
  <si>
    <t>{Kay, 2014 #383}</t>
  </si>
  <si>
    <t>25-item National Eye Institute Visual Functioning Questionnaire (NEI-VFQ-25)</t>
  </si>
  <si>
    <t>Diabetic macular oedema</t>
  </si>
  <si>
    <t>reverse 2-part GEE</t>
  </si>
  <si>
    <t>Kent, S., Gray, A., Schlackow, I., Jenkinson, C., &amp; McIntosh, E. (2015). Mapping from the Parkinson's Disease Questionnaire PDQ-39 to the Generic EuroQol EQ-5D-3L: The Value of Mixture Models. Med Decis Making 35(7):902-11.</t>
  </si>
  <si>
    <t>{Kent, 2015 #423}</t>
  </si>
  <si>
    <t>39-item Parkinson’s Disease Questionnaire (PDQ-39)</t>
  </si>
  <si>
    <t>2 part beta regression</t>
  </si>
  <si>
    <t>finite mixture models, mixing either linear regression or beta regression</t>
  </si>
  <si>
    <t>Earlier versions of this work were presented at the 14th Biennial European Meeting of the Society for Medical Decision Making, Oslo, Norway, June 10-12 and at the 18th International Conference of Parkinson’s Disease and Movement Disorders, Stockholm, June 2014.</t>
  </si>
  <si>
    <t>Kent, S., McIntosh, E., Gray, A., Jenkinson, C., Clarke, C., Gray, R., Williams, A., &amp; Wheatley, K. (2012). Mapping algorithms from the Parkinson’s Disease Questionnaire to EuroQoL EQ-5D. Poster presentation at the 14th Biennial European Meeting of the Society for Medical Decision Making, Oslo, Norway, June 10-12. Poster and regression coefficients are available from the authors on request.</t>
  </si>
  <si>
    <t>{Kent, 2012 #351}</t>
  </si>
  <si>
    <t>Khan, I., &amp; Morris, S. (2014). A non-linear beta-binomial regression model for mapping EORTC QLQ- C30 to the EQ-5D-3L in lung cancer patients: a comparison with existing approaches. Health Qual Life Outcomes, 12, 163.</t>
  </si>
  <si>
    <t>{Khan, 2014 #456}</t>
  </si>
  <si>
    <t>EORTC QLQ-C30</t>
  </si>
  <si>
    <t xml:space="preserve">Non small cell lung cancer </t>
  </si>
  <si>
    <t>quadratic mixed effects model, quantile fixed effects model, mixed effects beta binomial model</t>
  </si>
  <si>
    <t>Khan, I. Morris, S. Pashayan, N. Matata, B. Bashir, Z. Maguirre, J. 2016. Comparing the mapping between EQ-5D-5L, EQ-5D-3L and the EORTC-QLQ-C30 in non-small cell lung cancer patients. Health and Quality of Life Outcomes. 14(1):60.</t>
  </si>
  <si>
    <t>{Khan, 2016 #499}</t>
  </si>
  <si>
    <t>Linear random effects</t>
  </si>
  <si>
    <t>limited dependent variable mixture model (LDVMM); beta binomial model</t>
  </si>
  <si>
    <t>Khan, K. A., Madan, J., Petrou, S., &amp; Lamb, S. E. (2014). Mapping between the Roland Morris Questionnaire and generic preference-based measures. Value Health, 17(6), 686-695. Madan, J., Khan, K. A., Petrou, S., &amp; Lamb, S. E. (2017). Can Mapping Algorithms Based on Raw Scores Overestimate QALYs Gained by Treatment? A Comparison of Mappings Between the Roland-Morris Disability Questionnaire and the EQ-5D-3L Based on Raw and Differenced Score Data. PharmacoEconomics, 35(5), 549-559.</t>
  </si>
  <si>
    <t>{Khan, 2014 #455}{Madan, 2017 #534}</t>
  </si>
  <si>
    <t xml:space="preserve">Roland Morris Questionnaire (RMQ) </t>
  </si>
  <si>
    <t>Low back pain</t>
  </si>
  <si>
    <t>generalized additive model, beta regression model, finite mixture model, fractional logit and (for EQ-5D only) models of change from baseline</t>
  </si>
  <si>
    <t>Presented at HESG in January 2013 {Madan, 2013 #248}, which included the fractional logit model omitted from the final paper</t>
  </si>
  <si>
    <t>Presented at HESG in January 2013, which included the fractional logit model omitted from the final paper</t>
  </si>
  <si>
    <t>generalized additive model, beta regression model, finite mixture model, fractional logit</t>
  </si>
  <si>
    <t>Khan, K. A., Petrou, S., Rivero-Arias, O., Walters, S. J., &amp; Boyle, S. E. (2014). Mapping EQ-5D Utility Scores from the PedsQL Generic Core Scales. Pharmacoeconomics, 32(7), 693-706.</t>
  </si>
  <si>
    <t>{Khan, 2014 #454}</t>
  </si>
  <si>
    <t>Pediatric Quality of Life Inventory (PedsQL) General Core Scales (GCS)</t>
  </si>
  <si>
    <t>Children in general population aged 11-15</t>
  </si>
  <si>
    <t>Kharroubi, S. A., Edlin, R., Meads, D., Browne, C., Brown, J., &amp; McCabe, C. (2015). Use of Bayesian Markov chain Monte Carlo methods to estimate EQ-5D utility scores from EORTC QLQ data in myeloma for use in cost-effectiveness analysis. Med Decis Making, 35(3), 351-360.</t>
  </si>
  <si>
    <t>{Kharroubi, 2015 #422}</t>
  </si>
  <si>
    <t>EORTC Quality of Life Questionnaire (QLQ-C30) and QLQ-MY20 myeloma module</t>
  </si>
  <si>
    <t>Multiple myeloma</t>
  </si>
  <si>
    <t>OLS models where variance is a function of age and gender. Evaluated impact of estimating models in Bayesian framework and multiple imputation of missing data.</t>
  </si>
  <si>
    <t>Previously presented as Leeds Institute of Health Sciences Working Paper Number WP13_08. medhealth.leeds.ac.uk/download/343/auhe_wp13_08 {Kharroubi, 2013 #397}</t>
  </si>
  <si>
    <t>Previously presented as Leeds Institute of Health Sciences Working Paper Number WP13_08. medhealth.leeds.ac.uk/download/343/auhe_wp13_08</t>
  </si>
  <si>
    <t>Kim, H. L., Kim, D., Jang, E. J., Lee, M. Y., Song, H. J., Park, S. Y., Cho, S. K., Sung, Y. K., Choi, C. B., Won, S., Bang, S. Y., Cha, H. S., Choe, J. Y., Chung, W. T., Hong, S. J., Jun, J. B., Kim, J., Kim, S. K., Kim, T. H., Kim, T. J., Koh, E., Lee, H., Lee, H. S., Lee, J., Lee, S. S., Lee, S. W., Park, S. H., Shim, S. C., Yoo, D. H., Yoon, B. Y., Bae, S. C., &amp; Lee, E. K. (2016). Mapping health assessment questionnaire disability index (HAQ-DI) score, pain visual analog scale (VAS), and disease activity score in 28 joints (DAS28) onto the EuroQol-5D (EQ-5D) utility score with the KORean Observational study Network for Arthritis (KORONA) registry data. Rheumatol Int, 36(4), 505-513.</t>
  </si>
  <si>
    <t>{Kim, 2016 #500}</t>
  </si>
  <si>
    <t>Health Assessment Questionnaire Disability Index (HAQ-DI) and Disease Activity Score (DAS28)</t>
  </si>
  <si>
    <t>Health Assessment Questionnaire Disability Index (HAQ-DI) and visual analogue scale (VAS)</t>
  </si>
  <si>
    <t>Health Assessment Questionnaire Disability Index (HAQ-DI) and Disease Activity Score (DAS28) and visual analogue scale (VAS)</t>
  </si>
  <si>
    <t>Kim, S. H., Kim, S. O., Lee, S. I., &amp; Jo, M. W. (2014). Deriving a mapping algorithm for converting SF-36 scores to EQ-5D utility score in a Korean population. Health Qual Life Outcomes, 12, 145.</t>
  </si>
  <si>
    <t>{Kim, 2014 #453}</t>
  </si>
  <si>
    <t>General population, type 2 diabetes, stroke</t>
  </si>
  <si>
    <t>Kim E. J., Ko S. K., Kang H. Y. (2012). Mapping the cancer-specific EORTC QLQ-C30 and EORTC QLQ-BR23 to the generic EQ-5D in metastatic breast cancer patients. Qual Life Res. 21 (7), 1193-203.</t>
  </si>
  <si>
    <t>{Kim, 2012 #223}</t>
  </si>
  <si>
    <t>Externally validated by {Doble, 2016 #492} and {Marriott, 2017 #535}</t>
  </si>
  <si>
    <t>EORTC breast cancer instrument (QLQ-BR23)</t>
  </si>
  <si>
    <t>EORTC QLQ-C30 and EORTC QLQ-BR23</t>
  </si>
  <si>
    <t>Kim, S. H., Jo, M. W., Kim, H. J., &amp; Ahn, J. H. (2012). Mapping EORTC QLQ-C30 onto EQ-5D for the assessment of cancer patients. Health Qual Life Outcomes, 10, 151.</t>
  </si>
  <si>
    <t>{Kim, 2012 #323}</t>
  </si>
  <si>
    <t>Cancer (28 different types, including breast and colorectal)</t>
  </si>
  <si>
    <t>Kobelt, G., Jonsson, L., Lindgren, P., Young, A., &amp; Eberhardt, K. (2002). Modeling the progression of rheumatoid arthritis: a two-country model to estimate costs and consequences of rheumatoid arthritis. Arthritis Rheum, 46(9), 2310-2319. Kobelt, G., Lindgren, P., Lindroth, Y., Jacobson, L., &amp; Eberhardt, K. (2005). Modelling the effect of function and disease activity on costs and quality of life in rheumatoid arthritis. Rheumatology (Oxford), 44(9), 1169-1175. Kobelt, G., Lindgren, P., Singh, A., &amp; Klareskog, L. (2005). Cost effectiveness of etanercept (Enbrel) in combination with methotrexate in the treatment of active rheumatoid arthritis based on the TEMPO trial. Ann Rheum Dis, 64(8), 1174-1179.</t>
  </si>
  <si>
    <t>{Kobelt, 2002 #478}{Kobelt, 2005 #471;Kobelt, 2005 #477}</t>
  </si>
  <si>
    <t>Koltowska-Haggstrom M., Jonsson B., Isacson D., Bingefors K. (2007). Using EQ-5D to derive general population-based utilities for the quality of life assessment of growth hormone deficiency in adults (QoL-AGHDA). Value Health. 10 (1), 73-81.</t>
  </si>
  <si>
    <t>{Koltowska-Haggstrom, 2007 #288}</t>
  </si>
  <si>
    <t>QoL Assessment of Growth Hormone Deficiency in Adults questionnaire (QoL-AGHDA)</t>
  </si>
  <si>
    <t>Kontodimopoulos N., Aletras V. H., Paliouras D., Niakas D. (2009). Mapping the cancer-specific EORTC QLQ-C30 to the preference-based EQ-5D, SF-6D, and 15D instruments. Value Health. 12 (8), 1151-7.</t>
  </si>
  <si>
    <t>{Kontodimopoulos, 2009 #11}</t>
  </si>
  <si>
    <t>Gastric cancer</t>
  </si>
  <si>
    <t>External validation by {Rowen, 2012 #302}{Crott, 2014 #371}{Doble, 2014 #395;Doble, 2016 #492}</t>
  </si>
  <si>
    <t>External validation by {Rowen, 2012 #307}{Crott, 2014 #371}{Doble, 2016 #492} and {Marriott, 2017 #535}</t>
  </si>
  <si>
    <t>External validation by: Rowen, D et al. (2012). Value Health. 15, 1059-68; Crott, R. (2014) Expert Rev Pharmacoecon Outcomes Res 1-8; and Doble, B., &amp; Lorgelly, P. (2016). Qual Life Res, 25(4), 891-911; Marriott, E-R et al. (2017). Journal of Medical Economics, 20, 193-199.</t>
  </si>
  <si>
    <t>Kontodimopoulos, N., Bozios, P., Yfantopoulos, J., &amp; Niakas, D. (2013). Longitudinal predictive ability of mapping models: examining post-intervention EQ-5D utilities derived from baseline MHAQ data in rheumatoid arthritis patients. Eur J Health Econ, 14(2), 307-14.</t>
  </si>
  <si>
    <t>{Kontodimopoulos, 2013 #220}</t>
  </si>
  <si>
    <t>Modified Health Assessment Questionnaire (MHAQ)</t>
  </si>
  <si>
    <t>Lawrence W. F., Fleishman J. A. (2004). Predicting EuroQoL EQ-5D preference scores from the SF-12 Health Survey in a nationally representative sample. Med Decis Making. 24 (2), 160-9.</t>
  </si>
  <si>
    <t>{Lawrence, 2004 #204}</t>
  </si>
  <si>
    <t>External validation and evaluation of impact on cost-utility results by Pickard et al (2005, Health Qual Life Outcomes. 3, 11) and Snedecor (2009, Sleep. 32, 817-24).</t>
  </si>
  <si>
    <t>Le, Q. A. (2014). Probabilistic mapping of the health status measure SF-12 onto the health utility measure EQ-5D using the US-population-based scoring models. Qual Life Res, 23(2), 459-466.</t>
  </si>
  <si>
    <t>{Le, 2014 #450}</t>
  </si>
  <si>
    <t>response mapping using multinomial logistic regression</t>
  </si>
  <si>
    <t>Bayesian networks</t>
  </si>
  <si>
    <t>Models for UK time trade-off EQ-5D tariff and additional details of the methods and models presented here are shown in Le &amp; Doctor (2011). Med Care, 49(5), 451-460.</t>
  </si>
  <si>
    <t>Lee, MY., Park, SK., Park, SK., Byun, JH., Lee, SM., Ko, SK., Lee, EK. (2015) "Cost-effectiveness of Tofacitinib in the Treatment of Moderate to Severe Rheumatoid Arthritis in South Korea." Clinical therapeutics, 37: 1662-1676</t>
  </si>
  <si>
    <t>{Lee, 2015 #595}</t>
  </si>
  <si>
    <t>Lindgren, P., Geborek, P., &amp; Kobelt, G. (2009). Modeling the cost-effectiveness of treatment of rheumatoid arthritis with rituximab using registry data from Southern Sweden. Int J Technol Assess Health Care, 25(2), 181-189.</t>
  </si>
  <si>
    <t>{Lindgren, 2009 #470}</t>
  </si>
  <si>
    <t>Health Assessment Questionnaire (HAQ) and Disease Activity Score (DAS28)</t>
  </si>
  <si>
    <t>Lindkvist, M., Feldman, I. (2016) "Assessing outcomes for cost-utility analysis in mental health interventions: mapping health specific outcome measure GHQ-12 onto EQ-5D-3L." Health and Quality of Life Outcomes, 14: 134</t>
  </si>
  <si>
    <t>{Lindkvist, 2016 #533}</t>
  </si>
  <si>
    <t>General Population</t>
  </si>
  <si>
    <t>Lloyd, A., Nafees, B., Gavriel, S., Rousculp, M. D., Boye, K. S., &amp; Ahmad, A. (2008). Health utility values associated with diabetic retinopathy. Diabet Med, 25(5), 618-624.</t>
  </si>
  <si>
    <t>{Lloyd, 2008 #363}</t>
  </si>
  <si>
    <t>25-item Visual Functioning Questionnaire (VFQ-25) and visual acuity</t>
  </si>
  <si>
    <t>Diabetes and diabetic retinopathy</t>
  </si>
  <si>
    <t>Longo M., Cohen D., Hood K., Robling M. (2000). Deriving an 'enhanced' EuroQoL from SF-36. Presented at the Health Economics Study Group (HESG) meeting, July 2000, Nottingham.</t>
  </si>
  <si>
    <t>{Longo, 2000 #230}</t>
  </si>
  <si>
    <t>Breast disease</t>
  </si>
  <si>
    <t>External validation and comparison with other mapping algorithms in {Lorgelly, 2001 #252}</t>
  </si>
  <si>
    <t>External validation and comparison with other mapping algorithms conducted in another paper presented at HESG.</t>
  </si>
  <si>
    <t>Longworth L., Buxton M. J., Sculpher M., Smith D. H. (2005). Estimating utility data from clinical indicators for patients with stable angina. Eur J Health Econ. 6 (4), 347-53; Longworth, L. (May 2007). Estimating quality adjusted life years where health-related utility data are missing. PhD thesis. Brunel University.</t>
  </si>
  <si>
    <t>{Longworth, 2005 #228}</t>
  </si>
  <si>
    <t>Breathlessness Grade and Canadian Cardiovascular Society (CCS) classification of angina and number of drug classes used</t>
  </si>
  <si>
    <t>Coronary artery disease</t>
  </si>
  <si>
    <t>In Longworth 2007, see Chapters 3 &amp; 5 and Appendix A. Model performance and QALY gains compared against SF-6D and mapping from SF-36 in Chapter 5, in addition to exploration of methods to allow for uncertainty.</t>
  </si>
  <si>
    <t>Longworth, L. (2007). Estimating quality adjusted life years where health-related utility data are missing. PhD thesis. Brunel University.</t>
  </si>
  <si>
    <t>{Longworth, 2007 #358}</t>
  </si>
  <si>
    <t>Response mapping</t>
  </si>
  <si>
    <t>See Chapter 4 and Appendix B. Model performance and QALY gains compared against SF-6D and mapping from CCS &amp; breathlessness measures in Chapter 5.</t>
  </si>
  <si>
    <t>Longworth, L., Yang, Y., Young, T., Mulhern, B., Hernandez Alava, M., Mukuria, C., Rowen, D., Tosh, J., Tsuchiya, A., Evans, P., Devianee Keetharuth, A., &amp; Brazier, J. (2014). Use of generic and condition-specific measures of health-related quality of life in NICE decision-making: a systematic review, statistical modelling and survey. Health Technol Assess, 18(9), 1-224. and Young, T. A., Mukuria, C., Rowen, D., Brazier, J. E., &amp; Longworth, L. (2015). Mapping Functions in Health-Related Quality of Life: Mapping From Two Cancer-Specific Health-Related Quality-of-Life Instruments to EQ-5D-3L. Med Decis Making, 35(7), 912-926.</t>
  </si>
  <si>
    <t>{Longworth, 2014 #446}{Young, 2015 #509}</t>
  </si>
  <si>
    <t>Multiple myeloma, breast cancer, lung cancer</t>
  </si>
  <si>
    <t>polynomial spline</t>
  </si>
  <si>
    <t>{Doble, 2016 #492}</t>
  </si>
  <si>
    <t>Presented at HESG 2013 {Young, 2013 #299}. Externally validated by {Doble, 2016 #492} and {Marriott, 2017 #535}</t>
  </si>
  <si>
    <t>Presented at HESG in 2013. Externally validated by: Doble, B., &amp; Lorgelly, P. (2016). Qual Life Res, 25(4), 891-911; Marriott, E-R et al. (2017). Journal of Medical Economics, 20, 193-199.</t>
  </si>
  <si>
    <t>Cancer (various)</t>
  </si>
  <si>
    <t>polynomial spline, limited dependent variable mixture model</t>
  </si>
  <si>
    <t>Malottki, K., Barton, P., Tsourapas, A., Uthman, A. O., Liu, Z., Routh, K., Connock, M., Jobanputra, P., Moore, D., Fry-Smith, A., &amp; Chen, Y. F. (2011). Adalimumab, etanercept, infliximab, rituximab and abatacept for the treatment of rheumatoid arthritis after the failure of a tumour necrosis factor inhibitor: a systematic review and economic evaluation. Health Technol Assess, 15(14), 1-278.</t>
  </si>
  <si>
    <t>{Malottki, 2011 #468}</t>
  </si>
  <si>
    <t>See pages 156 and 272 for details. Re-analyses the same dataset as {Hurst, 1997 #469}.</t>
  </si>
  <si>
    <t>See pages 156 and 272 for details. Re-analyses the same dataset as Hurst, 1997 Br J Rheumatol, 36(5), 551-559.</t>
  </si>
  <si>
    <t>Marra, C. A., Marion, S. A., Guh, D. P., Najafzadeh, M., Wolfe, F., Esdaile, J. M., Clarke, A. E., Gignac, M. A., &amp; Anis, A. H. (2007). Not all "quality-adjusted life years" are equal. J Clin Epidemiol, 60(6), 616-624.</t>
  </si>
  <si>
    <t>{Marra, 2007 #473}</t>
  </si>
  <si>
    <t>Pennington et al (2014, Value Health, 17(8), 762-771) compare performance against different mapping algorithms and assess impact on an economic model.</t>
  </si>
  <si>
    <t>HUI2</t>
  </si>
  <si>
    <t>Marriott, E.-R., van Hazel, G., Gibbs, P., &amp; Hatswell, A. J. (2017). Mapping EORTC-QLQ-C30 to EQ-5D-3L in patients with colorectal cancer. Journal of Medical Economics, 20, 193-199.</t>
  </si>
  <si>
    <t>{Marriott, 2017 #535}</t>
  </si>
  <si>
    <t>Patients with colorectal cancer</t>
  </si>
  <si>
    <t>Linear mixed model</t>
  </si>
  <si>
    <t>Maund E., Craig D., Suekarran S., Neilson A., Wright K., Brealey S., et al. (2012). Management of frozen shoulder: a systematic review and cost-effectiveness analysis. Health Technol Assess. 16 (11), 1-264.</t>
  </si>
  <si>
    <t>{Maund, 2012 #236}</t>
  </si>
  <si>
    <t>Visual analogue scale rating of pain</t>
  </si>
  <si>
    <t>Frozen shoulder</t>
  </si>
  <si>
    <t>McDaid C., Griffin S., Weatherly H., Duree K., van der Burgt M., van Hout S., et al. (2009). Continuous positive airway pressure devices for the treatment of obstructive sleep apnoea-hypopnoea syndrome: a systematic review and economic analysis. Health Technol Assess. 13 (4), iii-iv, xi-xiv, 1-119, 43-274.</t>
  </si>
  <si>
    <t>{McDaid, 2009 #268}</t>
  </si>
  <si>
    <t>Epworth Sleepiness Scale (ESS)</t>
  </si>
  <si>
    <t>Sleep apnoea</t>
  </si>
  <si>
    <t>Ear, nose and throat</t>
  </si>
  <si>
    <t>Coefficients shown in Table 27</t>
  </si>
  <si>
    <t>McKenzie L., van der Pol M. (2009). Mapping the EORTC QLQ C-30 onto the EQ-5D instrument: the potential to estimate QALYs without generic preference data. Value Health. 12 (1), 167-71.</t>
  </si>
  <si>
    <t>{McKenzie, 2009 #18}</t>
  </si>
  <si>
    <t>Oesophageal cancer</t>
  </si>
  <si>
    <t>Highest probability</t>
  </si>
  <si>
    <t>External validation by {Rowen, 2012 #302}{Doble, 2014 #395;Doble, 2016 #492}</t>
  </si>
  <si>
    <t>External validation by {Rowen, 2012 #307}{Versteegh, 2010 #243}{Crott, 2014 #371}{Doble, 2016 #492} and {Marriott, 2017 #535}</t>
  </si>
  <si>
    <t>External validation by: Rowen, D et al. (2012). Value Health. 15, 1059-68; Versteegh et al. Health and Quality of Life Outcomes 2010, 8:141; Crott, R. (2014) Expert Rev Pharmacoecon Outcomes Res 1-8; and Doble, B., &amp; Lorgelly, P. (2016). Qual Life Res, 25(4), 891-911; Marriott, E-R et al. (2017). Journal of Medical Economics, 20, 193-199.</t>
  </si>
  <si>
    <t>Michaud, K., &amp; Wolfe, F. (2005). EQ5D changes rheumatoid arthritis quality of life in United States: A retrospective study of 11,289 patients. Arthritis Rheum, 52(Suppl), S400.</t>
  </si>
  <si>
    <t>{Michaud, 2005 #324}</t>
  </si>
  <si>
    <t>Health assessment questionnaire (HAQ)</t>
  </si>
  <si>
    <t>Regression coefficients given in {Beresniak, 2007 #309}</t>
  </si>
  <si>
    <t>Regression coefficients given in Beresniak et al. (2007) J Rheumatol. 34, 2193-2200</t>
  </si>
  <si>
    <t>Mihalopoulos, C., Chen, G., Iezzi, A., Khan, M. A., &amp; Richardson, J. (2014). Assessing outcomes for cost-utility analysis in depression: comparison of five multi-attribute utility instruments with two depression-specific outcome measures. Br J Psychiatry, 205(5), 390-397.</t>
  </si>
  <si>
    <t>{Mihalopoulos, 2014 #445}</t>
  </si>
  <si>
    <t xml:space="preserve">Depression Anxiety Stress Scale (DASS-21) and Kessler Psychological Distress Scale (K10) </t>
  </si>
  <si>
    <t>Mlcoch T, Sedova L, Stolfa J, et al. Mapping the relationship between clinical and quality-of-life outcomes in patients with ankylosing spondylitis. Expert Review of Pharmacoeconomics &amp; Outcomes Research 2017:17(2), 203-211.</t>
  </si>
  <si>
    <t>{Mlcoch, 2017 #536}</t>
  </si>
  <si>
    <t>Ankylosing Spondylitis Disease Activity Score with the C-reactive protein measure (ASDAS-CRP)</t>
  </si>
  <si>
    <t>Ankylosing spondylitis</t>
  </si>
  <si>
    <t xml:space="preserve">Linear regression </t>
  </si>
  <si>
    <t>Bath Ankylosing Spondylitis Functional Index (BASFI)</t>
  </si>
  <si>
    <t>Mukuria, C., Brazier, J., Barkham, M., Connell, J., Hardy, G., Hutten, R., Saxon, D., Dent-Brown, K., &amp; Parry, G. (2013). Cost-effectiveness of an improving access to psychological therapies service. Br J Psychiatry, 202(3), 220-227.</t>
  </si>
  <si>
    <t>{Mukuria, 2013 #510}</t>
  </si>
  <si>
    <t>Index (BASFI)</t>
  </si>
  <si>
    <t>Inpatients and outpatients with a range of conditions</t>
  </si>
  <si>
    <t>Nair, S. C. Welsing, P. M. Marijnissen, A. K. Sijtsma, P. Bijlsma, J. W. van Laar, J. M. Lafeber, F. P. de Wit, G. A. 2016. Does disease activity add to functional disability in estimation of utility for rheumatoid arthritis patients on biologic treatment? Rheumatology, 55(1),  94-102.</t>
  </si>
  <si>
    <t>{Nair, 2016 #503}</t>
  </si>
  <si>
    <t>Norlin, J. M., Steen Carlsson, K., Persson, U., &amp; Schmitt-Egenolf, M. (2012). Analysis of three outcome measures in moderate to severe psoriasis: a registry-based study of 2450 patients. Br J Dermatol, 166(4), 797-802.</t>
  </si>
  <si>
    <t>{Norlin, 2012 #239}</t>
  </si>
  <si>
    <t>Present 2 mapping functions for relationship between PASI (Psoriasis Area and Severity Index) &amp; DLQI: one for PASI &lt; 10 and PASI &gt;=10</t>
  </si>
  <si>
    <t>Oddershede, L., Andreasen, J. J., &amp; Ehlers, L. (2014). Estimation of utility values from visual analog scale measures of health in patients undergoing cardiac surgery. Clinicoecon Outcomes Res, 6, 21-27.</t>
  </si>
  <si>
    <t>{Oddershede, 2014 #444}</t>
  </si>
  <si>
    <t>5 visual analogue scales measuring patients’ self-reported mobility, self-care, ability to perform usual activities, pain, and anxiety or depression</t>
  </si>
  <si>
    <t>Coronary artery bypass graft recipients</t>
  </si>
  <si>
    <t>GLS with random intercepts</t>
  </si>
  <si>
    <t>Oppe M., Devlin N., Black N. (2011). Comparison of the underlying constructs of the EQ-5D and Oxford Hip Score: implications for mapping. Value Health. 14 (6), 884-91.</t>
  </si>
  <si>
    <t>{Oppe, 2011 #149}</t>
  </si>
  <si>
    <t>Oxford Hip Score (OHS)</t>
  </si>
  <si>
    <t>Hip replacement</t>
  </si>
  <si>
    <t>Ota, H., Tanno, M., Tanaka, H., Kobayashi, M., &amp; Yoshino, S. (2003). Correlation between the health assessment questionnaire (HAQ) and utility value in rheumatoid arthritis patients. Presented at the ISPOR first Asia-Pacific conference September 1-3; Kobe, Japan. Tanno, M., Nakamura, I., Ito, K., Tanaka, H., Ohta, H., Kobayashi, M., Tachihara, A., Nagashima, M., Yoshino, S., &amp; Nakajima, A. (2006). Modeling and cost-effectiveness analysis of etanercept in adults with rheumatoid arthritis in Japan: a preliminary analysis. Mod Rheumatol, 16(2), 77-84.</t>
  </si>
  <si>
    <t>{Ota, 2003 #482}{Tanno, 2006 #475}</t>
  </si>
  <si>
    <t>Not stated in Tanno paper</t>
  </si>
  <si>
    <t>Parker M., Haycox A., Graves J. (2011). Estimating the relationship between preference-based generic utility instruments and disease-specific quality-of-life measures in severe chronic constipation: challenges in practice. Pharmacoeconomics. 29 (8), 719-30.</t>
  </si>
  <si>
    <t>{Parker, 2011 #150}</t>
  </si>
  <si>
    <t>Patient Assessment of Constipation quality of life (PAC-QOL) and symptom (PAC-SYM) scores</t>
  </si>
  <si>
    <t>GLS</t>
  </si>
  <si>
    <t>Informed NICE appraisal TA 211 {Pennant, 2011 #354}</t>
  </si>
  <si>
    <t>Informed NICE appraisal TA 211 (Pennant, 2011. Health Technol Assess, 15 Suppl 1, 43-50 and http://www.nice.org.uk/nicemedia/live/12263/50029/50029.pdf)</t>
  </si>
  <si>
    <t>Payakachat N., Summers K. H., Pleil A. M., Murawski M. M., Thomas J., 3rd, Jennings K., et al. (2009). Predicting EQ-5D utility scores from the 25-item National Eye Institute Vision Function Questionnaire (NEI-VFQ 25) in patients with age-related macular degeneration. Qual Life Res. 18 (7), 801-13.</t>
  </si>
  <si>
    <t>{Payakachat, 2009 #226}</t>
  </si>
  <si>
    <t>Age-related macular degeneration</t>
  </si>
  <si>
    <t>Pinedo-Villanueva, R. A., Turner, D., Judge, A., Raftery, J. P., &amp; Arden, N. K. (2013). Mapping the Oxford hip score onto the EQ-5D utility index. Qual Life Res, 22(3), 665-675.</t>
  </si>
  <si>
    <t>{Pinedo-Villanueva, 2013 #218}</t>
  </si>
  <si>
    <t>Early version presented at HESG {Pinedo-Viellanueva, 2011 #143}</t>
  </si>
  <si>
    <t>Early version presented at HESG</t>
  </si>
  <si>
    <t>Poole C. D., Connolly M. P., Nielsen S. K., Currie C. J., Marteau P. (2010). A comparison of physician-rated disease severity and patient reported outcomes in mild to moderately active ulcerative colitis. J Crohns Colitis. 4 (3), 275-82.</t>
  </si>
  <si>
    <t>{Poole, 2010 #156}</t>
  </si>
  <si>
    <t>Physician-rated ulcerative colitis disease activity index (UCDAI)</t>
  </si>
  <si>
    <t>Ulcerative colitis</t>
  </si>
  <si>
    <t>250 Monte Carlo iterations</t>
  </si>
  <si>
    <t>Proskorovsky, I., Lewis, P., Williams, C. D., Jordan, K., Kyriakou, C., Ishak, J., &amp; Davies, F. E. (2014). Mapping EORTC QLQ-C30 and QLQ-MY20 to EQ-5D in patients with multiple myeloma. Health Qual Life Outcomes, 12, 35.</t>
  </si>
  <si>
    <t>{Proskorovsky, 2014 #442}</t>
  </si>
  <si>
    <t>EORTC QLQ-C30 and QLQ-MY20</t>
  </si>
  <si>
    <t>Externally validated by Doble, B., &amp; Lorgelly, P. (2016). Qual Life Res, 25(4), 891-911; Marriott, E-R et al. (2017). Journal of Medical Economics, 20, 193-199.</t>
  </si>
  <si>
    <t>Revicki D. A., Kawata A. K., Harnam N., Chen W. H., Hays R. D., Cella D. (2009). Predicting EuroQol (EQ-5D) scores from the patient-reported outcomes measurement information system (PROMIS) global items and domain item banks in a United States sample. Qual Life Res. 18 (6), 783-91.</t>
  </si>
  <si>
    <t>{Revicki, 2009 #225}</t>
  </si>
  <si>
    <t>Patient-reported outcomes measurement information system (PROMIS)</t>
  </si>
  <si>
    <t>General population and various diseases</t>
  </si>
  <si>
    <t>Richardson, J., Iezzi, A., Khan, M. A., &amp; Maxwell, A. (2014). Validity and Reliability of the Assessment of Quality of Life (AQoL)-8D Multi-Attribute Utility Instrument. Patient, 7(1), 85-96; and Richardson, J., Iezzi, A., Khan, M., &amp; Maxwell, A. (2012). Cross-national comparison of twelve quality of life instruments, MIC Papers 2-7. Monash Centre for Health Economics Research Papers 78, 80-83 and 85. Available at: http://www.aqol.com.au/index.php/research-papers. Chen, G., Khan, M. A., Iezzi, A., Ratcliffe, J., &amp; Richardson, J. (2016). Mapping between 6 Multiattribute Utility Instruments. Med Decis Making. 36(2): 160-175.</t>
  </si>
  <si>
    <t>General population and asthma, cancer, depression, diabetes, hearing problems, arthritis, heart disease, COPD and stroke</t>
  </si>
  <si>
    <t>geometric mean squares (GMS); MM-estimator</t>
  </si>
  <si>
    <t>Multi-instrument Comparison Study: sample encompasses that of several other studies (e.g. those by Chen et al).  Chen 2015 gives coefficients for mapping between EQ-5D-5L, SF-6D, HUI3, 15D, QWB and AQoL-8D for the combined multinational sample and explores additional model specifications. The working papers by Richardson et al present results for individual countries and use only GMS, but also explore relationships between AQoL-4D, Personal Wellbeing Index and Satisfaction with Life Survey. This work was also presented at the 2013 iHEA conference. Algorithms were estimated and are available for separately for each of the six countries (Australia, UK, USA, Canada, Norway and Germany) and were estimated for a public sample as well as a total population. However, not all instruments were explored for Norway. Within each of the reports by Richardson et al, coefficients mapping between utility instruments are shown in Figure 5.1 (general public sample) and Figure 5.2 (total sample). Coefficients for Personal Well-being Index and Satisfaction with Life Survey are shown in Table 6.6. Slope coefficients (but not constant terms) are also available to map from SF-36 to each utility instruments.</t>
  </si>
  <si>
    <t>AQoL-4D</t>
  </si>
  <si>
    <t>1177-1467</t>
  </si>
  <si>
    <t>Personal Wellbeing Index (PWI)</t>
  </si>
  <si>
    <t>Satisfaction with Life Survey (SWLS)</t>
  </si>
  <si>
    <t>Rive, B., Grishchenko, M., Guilhaume-Goulant, C., Katona, C., Livingston, G., Lamure, M., Toumi, M., &amp; Francois, C. (2010). Cost effectiveness of memantine in Alzheimer's disease in the UK. J Med Econ, 13(2), 371-380.</t>
  </si>
  <si>
    <t>{Rive, 2010 #356}</t>
  </si>
  <si>
    <t>Alzheimer's Disease Cooperative Study Activities of Daily Living scale (ADCS–ADL)</t>
  </si>
  <si>
    <t>Alzheimer's disease</t>
  </si>
  <si>
    <t>&lt;117</t>
  </si>
  <si>
    <t>Rivero-Arias O., Ouellet M., Gray A., Wolstenholme J., Rothwell P. M., Luengo-Fernandez R. (2010). Mapping the modified Rankin scale (mRS) measurement into the generic EuroQol (EQ-5D) health outcome. Med Decis Making. 30 (3), 341-54.</t>
  </si>
  <si>
    <t>{Rivero-Arias, 2010 #8}</t>
  </si>
  <si>
    <t>Modified Rankin Scale (mRS)</t>
  </si>
  <si>
    <t>Stroke and TIA</t>
  </si>
  <si>
    <t>&gt;100 Monte Carlo</t>
  </si>
  <si>
    <t>Stata command to estimate predictions can be requested from the authors at http://www.herc.ox.ac.uk/downloads/supp_pub/mappingmrs. Early version presented at HESG {Ouellet, 2008 #253}</t>
  </si>
  <si>
    <t>Stata command for estimating predicted utilities published by Stata command for estimating predicted utilities published by Ramos-Goñi et al (2013). Stata Journal, 13(3), 474-491. Early version presented at HESG.</t>
  </si>
  <si>
    <t xml:space="preserve">Rivero-Arias, O., Gray, A., &amp; Ramos-Goñi, J. M. (2010). Estimating the association between SF-12 responses to Eq-5D utility values using a response mapping and a parameter uncertainty approach. Value in Health, 13, A248. Presented at Warwick Medical School, University of Warwick, September 2012 and at the Centre for Research in Health and Economics (CRES), October 2012, Barcelona. Coefficients available from the authors on request. </t>
  </si>
  <si>
    <t>{Rivero-Arias, 2013 #360}{Rivero-Arias, 2010 #514}</t>
  </si>
  <si>
    <t>limited dependent variable mixture model</t>
  </si>
  <si>
    <t>Rowen D., Brazier J., Roberts J. (2009). Mapping SF-36 onto the EQ-5D index: how reliable is the relationship? Health Qual Life Outcomes. 7, 27.</t>
  </si>
  <si>
    <t>{Rowen, 2009 #12}</t>
  </si>
  <si>
    <t>Hospital inpatients and outpatients with any condition</t>
  </si>
  <si>
    <t>random effects GLS</t>
  </si>
  <si>
    <t>Rowen D., Brazier J., Tsuchiya A., Alava M. H. (2012). Valuing states from multiple measures on the same visual analogue sale: a feasibility study. Health Econ. 21 (6), 715.</t>
  </si>
  <si>
    <t>{Rowen, 2012 #151}</t>
  </si>
  <si>
    <t>Utilities were mapped via VAS valuations of multiple health states, not patients' valuations</t>
  </si>
  <si>
    <t>Early versions presented at two HESG conferences {Rowen, 2008 #255}{Rowen, 2009 #256} and published as a HEDS discussion paper {Rowen, 2009 #297}</t>
  </si>
  <si>
    <t>Early versions presented at two HESG conferences and published as a HEDS discussion paper.</t>
  </si>
  <si>
    <t>AQL-5D (asthma‐specific preference-based measure based on Asthma Quality of Life Questionnaire)</t>
  </si>
  <si>
    <t>OPUS</t>
  </si>
  <si>
    <t>ICECAP</t>
  </si>
  <si>
    <t>Ruiz, M. A., Gutierrez, L. L., Monroy, M., &amp; Rejas, J. (2016). Mapping of the OAB-SF Questionnaire onto EQ-5D in Spanish Patients with Overactive Bladder. Clin Drug Investig, 36(4), 267-279.</t>
  </si>
  <si>
    <t>{Ruiz, 2016 #504}</t>
  </si>
  <si>
    <t>Overactive Bladder Questionnaire 5-dimensional health classification system (OAB-5D)</t>
  </si>
  <si>
    <t>The OAB-5D is derived from the Overactive Bladder questionnaire-Short Form (OABq-SF) and Overactive Bladder Symptom and Health-Related Quality of Life Questionnaire (OAB-q)</t>
  </si>
  <si>
    <t>Rundell, S. D., Bresnahan, B. W., Heagerty, P. J., Comstock, B. A., Friedly, J. L., Jarvik, J. G., &amp; Sullivan, S. D. (2014). Mapping a Patient-Reported Functional Outcome Measure to a Utility Measure for Comparative Effectiveness and Economic Evaluations in Older Adults with Low Back Pain. Med Decis Making, 34(7), 873-883.</t>
  </si>
  <si>
    <t>{Rundell, 2014 #441}</t>
  </si>
  <si>
    <t>Roland-Morris Disability Questionnaire (RMDQ)</t>
  </si>
  <si>
    <t>Back pain</t>
  </si>
  <si>
    <t>5224 patients</t>
  </si>
  <si>
    <t>linear spline</t>
  </si>
  <si>
    <t>Roland-Morris Disability Questionnaire (RMDQ) and numerical rating scales (NRS) of pain</t>
  </si>
  <si>
    <t>Sauerland S., Weiner S., Dolezalova K., Angrisani L., Noguera C. M., Garcia-Caballero M., et al. (2009). Mapping utility scores from a disease-specific quality-of-life measure in bariatric surgery patients. Value Health. 12 (2), 364-70.</t>
  </si>
  <si>
    <t>{Sauerland, 2009 #13}</t>
  </si>
  <si>
    <t>Moorehead-Ardelt II questionnaire (MA-II)</t>
  </si>
  <si>
    <t>After bariatric surgery for morbid obesity</t>
  </si>
  <si>
    <t>Serrano-Aguilar P., Ramallo-Farina Y., Trujillo-Martin Mdel M., Munoz-Navarro S. R., Perestelo-Perez L., de las Cuevas-Castresana C. (2009). The relationship among mental health status (GHQ-12), health related quality of life (EQ-5D) and health-state utilities in a general population. Epidemiol Psichiatr Soc. 18 (3), 229-39.</t>
  </si>
  <si>
    <t>{Serrano-Aguilar, 2009 #279}</t>
  </si>
  <si>
    <t>Siani, C., de Peretti, C., Millier, A., Boyer, L., &amp; Toumi, M. (2016). Predictive models to estimate utility from clinical questionnaires in schizophrenia: findings from EuroSC. Qual Life Res, 25(4), 925-934.</t>
  </si>
  <si>
    <t>{Siani, 2013 #352}</t>
  </si>
  <si>
    <t>Positive and negative syndrome scale (PANSS)</t>
  </si>
  <si>
    <t>Schizophrenia</t>
  </si>
  <si>
    <t>linear random effects model</t>
  </si>
  <si>
    <t>Previously presented at iHEA in 2011 {Siani, 2011 #140}</t>
  </si>
  <si>
    <t>{Siani, 2013 #352} Previously presented at iHEA in 2011 {Siani, 2011 #140}</t>
  </si>
  <si>
    <t>Previously published as Siani, C., De Peretti, C., Millier, A., Boyer, L., &amp; Toumi, M. (2013). Predictive models for utility from positive and negative syndrome scale clinical questionnaires for schizophrenia in the United Kingdom, France and Germany. Discussion paper from the Laboratoire de Sciences Actuarielle et Financiere   Retrieved 19th July 2013, from http://docs.isfa.fr/labo/2013.10.pdf. Response mapping algorithms are presented only in the discussion paper. Previously presented at iHEA in 2011</t>
  </si>
  <si>
    <t>Positive and negative syndrome scale (PANSS), Calgary Depression Scale for Schizophrenia (CDSS)</t>
  </si>
  <si>
    <t>Siani C., de Peretti C., Castelli C., Duru G., Daures J.-P. (2012). Uncertainty around the Incremental Cost Utility Ratio Accounting for Mapping Prediction: Application to Hepatitis C. Presented at the third joint meeting of the Health Economics Study Group and College des Économistes de la Santé meeting, January 2012, Aix-en-Provence, France. http://www.ces-asso.org/sites/default/files/ArtCS2.pdf (Accessed: 7th January 2013).</t>
  </si>
  <si>
    <t>{Siani, 2012 #296}</t>
  </si>
  <si>
    <t>Nottingham Health Profiles (NHP)</t>
  </si>
  <si>
    <t>Hepatitis C</t>
  </si>
  <si>
    <t>96 patients</t>
  </si>
  <si>
    <t>Previously presented at iHEA in 2011</t>
  </si>
  <si>
    <t>Sidovar, M. F., Limone, B. L., Lee, S., &amp; Coleman, C. I. (2013). Mapping the 12-item multiple sclerosis walking scale to the EuroQol 5-dimension index measure in North American multiple sclerosis patients. BMJ Open, 3(5), e002798.</t>
  </si>
  <si>
    <t>{Sidovar, 2013 #327}</t>
  </si>
  <si>
    <t>Externally validated by {Sidovar, 2016 #507}. Cost utility analysis results of this algorithm and that by {Hawton, 2011 #222} are compared in {Limone, 2013 #326}</t>
  </si>
  <si>
    <t>Externally validated by Sidovar, M. F., Limone, B. L., &amp; Coleman, C. I. (2016). Patient Relat Outcome Meas, 7, 13-18. Cost utility analysis results of this algorithm and that by Hawton, et al 2011 are compared in Limone, B. L., Sidovar, M. F., &amp; Coleman, C. I. (2013). Health Qual Life Outcomes, 11(1), 105.</t>
  </si>
  <si>
    <t>Skaltsa, K., Longworth, L., Ivanescu, C., Phung, D., &amp; Holmstrom, S. (2014). Mapping the FACT-P to the preference-based EQ-5D questionnaire in metastatic castration-resistant prostate cancer. Value Health, 17(2), 238-244.</t>
  </si>
  <si>
    <t>{Skaltsa, 2014 #440}</t>
  </si>
  <si>
    <t>group-specific model: separate GEE models for good and poor health</t>
  </si>
  <si>
    <t>Soini E. J., Hallinen T. A., Puolakka K., Vihervaara V., Kauppi M. J. (2012). Cost-effectiveness of adalimumab, etanercept, and tocilizumab as first-line treatments for moderate-to-severe rheumatoid arthritis. J Med Econ. 15 (2), 340-51 and Ducournau, P., Kielhorn, A., &amp; Wintfeld, N. (2009). Comparison of linear and nonlinear utility mapping between HAQ and EQ-5D using pooled data from the tocilizumab trials OPTION and LITHE. Rheumatology (Oxford), 48(1 Suppl), i107-108.</t>
  </si>
  <si>
    <t>{Ducournau, 2009 #362}{Soini, 2012 #277}</t>
  </si>
  <si>
    <t>Mixed model</t>
  </si>
  <si>
    <t>Stahl E., Lindberg A., Jansson S. A., Ronmark E., Svensson K., Andersson F., et al. (2005). Health-related quality of life is related to COPD disease severity. Health Qual Life Outcomes. 3, 56. AND Oba Y. (2007). Cost-effectiveness of long-acting bronchodilators for chronic obstructive pulmonary disease. Mayo Clin Proc. 82 (5), 575-82.</t>
  </si>
  <si>
    <t>{Stahl, 2005 #271}{Oba, 2007 #272}</t>
  </si>
  <si>
    <t>Chronic obstructive pulmonary disease</t>
  </si>
  <si>
    <t>Coefficients reported in {Oba, 2007 #272}. Data and methodology reported in {Stahl, 2005 #271}</t>
  </si>
  <si>
    <t>Coefficients reported in Oba, Y. (2007). Mayo Clin Proc. 82, 575-82). Data and methodology reported in Stahl, E et al. (2005). Health Qual Life Outcomes. 3, 56.</t>
  </si>
  <si>
    <t>Standfield, L., Norris, S., Harvey, C., Elliot, L., Riordan, J., Hall, S., Day, R., Nash, P., Thirunavukkarasu, K., Robertson, J., &amp; Palmer, T. (2010). Relationship between rheumatoid arthritis disease severity, health-related utility, and resource use in Australian patients: A cross-sectional, multicenter study. Clin Ther, 32(7), 1329-1342.</t>
  </si>
  <si>
    <t>{Standfield, 2010 #484}</t>
  </si>
  <si>
    <t>Coefficients shown in Figure 1. Pennington et al (2014, Value Health, 17, 762-771) compare performance against different mapping algorithms and assess impact on an economic model.</t>
  </si>
  <si>
    <t>Starkie H. J., Briggs A. H., Chambers M. G., Jones P. (2011). Predicting EQ-5D values using the SGRQ. Value Health. 14 (2), 354-60.</t>
  </si>
  <si>
    <t>{Starkie, 2011 #153}</t>
  </si>
  <si>
    <t>Early version presented at HESG {Starkie, 2008 #257}</t>
  </si>
  <si>
    <t>Early version presented at HESG.</t>
  </si>
  <si>
    <t>Sullivan P. W., Ghushchyan V. (2006). Mapping the EQ-5D index from the SF-12: US general population preferences in a nationally representative sample. Med Decis Making. 26 (4), 401-9.</t>
  </si>
  <si>
    <t>{Sullivan, 2006 #26}</t>
  </si>
  <si>
    <t>Teckle, P., McTaggart-Cowan, H., Van der Hoek, K., Chia, S., Melosky, B., Gelmon, K., &amp; Peacock, S. (2013). Mapping the FACT-G cancer-specific quality of life instrument to the EQ-5D and SF-6D. Health Qual Life Outcomes, 11, 203.</t>
  </si>
  <si>
    <t>{Teckle, 2013 #387}</t>
  </si>
  <si>
    <t>Breast, colorectal or lung cancer</t>
  </si>
  <si>
    <t>Tsuchiya A., Brazier J., McColl E., Parkin D. (2001). A condition-specific instrument, a generic instrument, and a preference based generic instrument. Presented at the 17th Plenary Meeting of the EuroQoL Group in Copenhagen, Denmark in September 2001. http://www.euroqol.org/uploads/media/Proc01Copen2Tsuchiya.pdf (Accessed: 20th December 2012). AND Tsuchiya A., Brazier J., McColl E., Parkin D. (2002). Deriving preference-based single indices from non-preference based condition-specific instruments: Converting AQLQ into EQ5D indices. Sheffield Health Economics Group Discussion Paper Series 02/1. http://www.shef.ac.uk/content/1/c6/01/63/29/02_1FT.pdf (Accessed: 11th April 2011).</t>
  </si>
  <si>
    <t>{Tsuchiya, 2001 #300}{Tsuchiya, 2002 #138}</t>
  </si>
  <si>
    <t>Asthma Quality of Life Questionnaire (AQLQ)</t>
  </si>
  <si>
    <t>Asthma</t>
  </si>
  <si>
    <t>van Exel N. J., Scholte op Reimer W. J., Koopmanschap M. A. (2004). Assessment of post-stroke quality of life in cost-effectiveness studies: the usefulness of the Barthel Index and the EuroQoL-5D. Qual Life Res. 13 (2), 427-33.</t>
  </si>
  <si>
    <t>{van Exel, 2004 #233}</t>
  </si>
  <si>
    <t>van Hout B., Janssen M. F., Feng Y. S., Kohlmann T., Busschbach J., Golicki D., et al. (2012). Interim scoring for the EQ-5D-5L: mapping the EQ-5D-5L to EQ-5D-3L value sets. Value Health. 15 (5), 708-15.</t>
  </si>
  <si>
    <t>{van Hout, 2012 #210}</t>
  </si>
  <si>
    <t>"Broad spectrum of health" including people with stroke, rheumatoid arthritis and personality disorder</t>
  </si>
  <si>
    <t>non-parametric cross-tabulation; psychometric scaling approach</t>
  </si>
  <si>
    <t>Externally validated by {Luo, 2015 #501}</t>
  </si>
  <si>
    <t xml:space="preserve">Externally validated by Luo, N., Cheung, Y. B., Ng, R., &amp; Lee, C. F. (2015). Health Qual Life Outcomes, 13, 166.
</t>
  </si>
  <si>
    <t>Vera-Llonch, M., Massarotti, E., Wolfe, F., Shadick, N., Westhovens, R., Sofrygin, O., Maclean, R., Li, T., &amp; Oster, G. (2008). Cost-effectiveness of abatacept in patients with moderately to severely active rheumatoid arthritis and inadequate response to tumor necrosis factor-alpha antagonists. J Rheumatol, 35(9), 1745-1753.  Vera-Llonch, M., Massarotti, E., Wolfe, F., Shadick, N., Westhovens, R., Sofrygin, O., Maclean, R., Yuan, Y., &amp; Oster, G. (2008). Cost-effectiveness of abatacept in patients with moderately to severely active rheumatoid arthritis and inadequate response to methotrexate. Rheumatology (Oxford), 47(4), 535-541.</t>
  </si>
  <si>
    <t>{Vera-Llonch, 2008 #479;Vera-Llonch, 2008 #480}</t>
  </si>
  <si>
    <t>~19,000</t>
  </si>
  <si>
    <t>Unclear: Appears to be sample means for each group</t>
  </si>
  <si>
    <t>Versteegh M. M., Leunis A., Luime J. J., Boggild M., Uyl-de Groot C. A., Stolk E. A. (2012). Mapping QLQ-C30, HAQ, and MSIS-29 on EQ-5D. Med Decis Making. 32 (4), 554-68.</t>
  </si>
  <si>
    <t>{Versteegh, 2012 #221}</t>
  </si>
  <si>
    <t>Multiple myeloma and non-Hodgkin lymphoma</t>
  </si>
  <si>
    <t>{Versteegh, 2010 #243} externally validated and used to explore how poor predictions are for those in poor health. Also externally validated by: {Crott, 2014 #371}{Doble, 2014 #395;Doble, 2016 #492}. MSIS-29 algorithm was externally validated by {Ernstsson, 2017 #641}.</t>
  </si>
  <si>
    <t>{Versteegh, 2010 #243} externally validated and used to explore how poor predictions are for those in poor health. Externally validated by {Crott, 2014 #371}{Doble, 2016 #492} and {Marriott, 2017 #535}. MSIS-29 algorithm was externally validated by {Ernstsson, 2017 #641}.</t>
  </si>
  <si>
    <t>Versteegh (Versteegh, MM et al. (2010). Health Qual Life Outcomes. 8, 141) externally validated and used to explore how poor predictions are for those in poor health. Also externally validated by: Crott, R. (2014) Expert Rev Pharmacoecon Outcomes Res 1-8; and Doble, B., &amp; Lorgelly, P. (2016). Qual Life Res, 25(4), 891-911; Marriott, E-R et al. (2017). Journal of Medical Economics, 20, 193-199. MSIS-29 algorithm was externally validated by Ernstsson (2017) MDM Policy &amp; Practice, 2, 1-9.</t>
  </si>
  <si>
    <t>Arthritis</t>
  </si>
  <si>
    <t>Health Assessment Questionnaire (HAQ), SF-36, Hospital Anxiety and Depression Scale (HADS) &amp; Disease Activity Score (DAS28)</t>
  </si>
  <si>
    <t>MSIS-29</t>
  </si>
  <si>
    <t>Versteegh M. M., Rowen D., Brazier J. E., Stolk E. A. (2010). Mapping onto Eq-5 D for patients in poor health. Health Qual Life Outcomes. 8, 141.</t>
  </si>
  <si>
    <t>{Versteegh, 2010 #243}</t>
  </si>
  <si>
    <t>Patients with and without rheumatoid arthritis</t>
  </si>
  <si>
    <t>The authors themselves do not recommend using this algorithm to predict utilities as some participants had RA while others did not. Evaluate various other mapping models</t>
  </si>
  <si>
    <t>The authors themselves do not recommend using this algorithm to predict utilities as some participants had RA while others did not. Evaluate various other mapping models.</t>
  </si>
  <si>
    <t>(separate models for patients with high and low scores)</t>
  </si>
  <si>
    <t>Coefficients presented in Table 4. Externally validated in the same paper and by: Doble, B., &amp; Lorgelly, P. (2016). Qual Life Res, 25(4), 891-911.</t>
  </si>
  <si>
    <t>Wailoo, A., Hernandez Alava, M., &amp; Escobar Martinez, A. (2014). Modelling the relationship between the WOMAC Osteoarthritis Index and EQ-5D. Health Qual Life Outcomes, 12, 37.</t>
  </si>
  <si>
    <t>{Wailoo, 2014 #636}</t>
  </si>
  <si>
    <t>Hip or knee osteoarthritis</t>
  </si>
  <si>
    <t>Mixture model</t>
  </si>
  <si>
    <t>Externally validated by {Kiadaliri, 2016 #531}. Calculator predicting utilities is available at: http://hqlo.biomedcentral.com/articles/10.1186/1477-7525-12-37</t>
  </si>
  <si>
    <t>Externally validated by Kiadaliri and Englund (2016, Health and quality of life outcomes, 14, 141). Calculator predicting utilities is available at: http://hqlo.biomedcentral.com/articles/10.1186/1477-7525-12-37</t>
  </si>
  <si>
    <t>Wailoo, A., Hernandez, M., Philips, C., Brophy, S., &amp; Siebert, S. (2015). Modeling Health State Utility Values in Aukylosing Spondylitis: Comparisons of Direct and Indirect Methods. Value Health, 18(4), 425-431.</t>
  </si>
  <si>
    <t>{Wailoo, 2015 #419}</t>
  </si>
  <si>
    <t>Bespoke mixture, Generalized Ordered probit</t>
  </si>
  <si>
    <t>Hernandez et al. 2013a; Hernandez et al, 2013b</t>
  </si>
  <si>
    <t>Whynes, D. K., Sprigg, N., Selby, J., Berge, E., &amp; Bath, P. M. (2013). Testing for Differential Item Functioning within the EQ-5D. Med Decis Making, 33(2), 252-260.</t>
  </si>
  <si>
    <t>{Whynes, 2013 #265}</t>
  </si>
  <si>
    <t>1462 patients</t>
  </si>
  <si>
    <t>Modified Rankin Scale (mRS), Barthel Index and Zung Depression</t>
  </si>
  <si>
    <t>Wijeysundera H. C., Tomlinson G., Norris C. M., Ghali W. A., Ko D. T., Krahn M. D. (2011). Predicting EQ-5D utility scores from the Seattle Angina Questionnaire in coronary artery disease: a mapping algorithm using a Bayesian framework. Med Decis Making. 31 (3), 481-93.</t>
  </si>
  <si>
    <t>{Wijeysundera, 2011 #155}</t>
  </si>
  <si>
    <t>Seattle Angina Questionnaire (SAQ)</t>
  </si>
  <si>
    <t>Algorithm was applied to secondary data from a variety of trials in: Wijeysundera, HC. et al. (2014). Clinicoecon Outcomes Res, 6, 253-268.</t>
  </si>
  <si>
    <t>Williamson I., Benge S., Barton S., Petrou S., Letley L., Fasey N., et al. (2009). A double-blind randomised placebo-controlled trial of topical intranasal corticosteroids in 4- to 11-year-old children with persistent bilateral otitis media with effusion in primary care. Health Technol Assess. 13 (37), 1-144. AND Dakin H., Petrou S., Haggard M., Benge S., Williamson I. (2010). Mapping analyses to estimate health utilities based on responses to the OM8-30 Otitis Media Questionnaire. Qual Life Res. 19 (1), 65-80.</t>
  </si>
  <si>
    <t>{Williamson, 2009 #237}{Dakin, 2010 #1}</t>
  </si>
  <si>
    <t>OM8-30 (disease-specific otitis media instrument)</t>
  </si>
  <si>
    <t>Children with otitis media</t>
  </si>
  <si>
    <t>EQ-5D results presented only in Williamson 2009; further detail on methods in Dakin 2010</t>
  </si>
  <si>
    <t>EQ-5D results presented only in Williamson 2009; further detail on methods in Dakin 2010.</t>
  </si>
  <si>
    <t>Final HUI results and methods shown in Dakin 2010</t>
  </si>
  <si>
    <t>Final HUI results and methods shown in Dakin 2010.</t>
  </si>
  <si>
    <t>Wolfe F., Michaud K., Wallenstein G. (2010). Scale characteristics and mapping accuracy of the US EQ-5D, UK EQ-5D, and SF-6D in patients with rheumatoid arthritis. J Rheumatol. 37 (8), 1615-25.</t>
  </si>
  <si>
    <t>{Wolfe, 2010 #3}</t>
  </si>
  <si>
    <t>fractional polynomial regression</t>
  </si>
  <si>
    <t>Wu E. Q., Mulani P., Farrell M. H., Sleep D. (2007). Mapping FACT-P and EORTC QLQ-C30 to patient health status measured by EQ-5D in metastatic hormone-refractory prostate cancer patients. Value Health. 10 (5), 408-14.</t>
  </si>
  <si>
    <t>{Wu, 2007 #23}</t>
  </si>
  <si>
    <t>median regression</t>
  </si>
  <si>
    <t>Comment/correction in {Cella, 2012 #234}</t>
  </si>
  <si>
    <t>Comment/correction in Cella, D et al. (2012). Value Health. 15, 783-4; author reply 785.</t>
  </si>
  <si>
    <t>FACT-P and EORTC Quality of Life Questionnaire (QLQ-C30)</t>
  </si>
  <si>
    <t>Xie F., Pullenayegum E. M., Li S. C., Hopkins R., Thumboo J., Lo N. N. (2010). Use of a disease-specific instrument in economic evaluations: mapping WOMAC onto the EQ-5D utility index. Value Health. 13 (8), 873-8.</t>
  </si>
  <si>
    <t>{Xie, 2010 #242}</t>
  </si>
  <si>
    <t>Knee osteoarthritis</t>
  </si>
  <si>
    <t>Externally validated by {Kiadaliri, 2016 #531}.</t>
  </si>
  <si>
    <t>Externally validated by Kiadaliri and Englund (2016, Health and quality of life outcomes, 14, 141).</t>
  </si>
  <si>
    <t>Young, M. K., Ng, S. K., Mellick, G., &amp; Scuffham, P. A. (2013). Mapping of the PDQ-39 to EQ-5D scores in patients with Parkinson's disease. Qual Life Res, 22(5), 1065-1072.</t>
  </si>
  <si>
    <t>{Young, 2013 #211}</t>
  </si>
  <si>
    <r>
      <rPr>
        <b/>
        <sz val="9"/>
        <rFont val="Arial"/>
        <family val="2"/>
      </rPr>
      <t xml:space="preserve">Abbreviations for source and target instruments: </t>
    </r>
    <r>
      <rPr>
        <sz val="9"/>
        <rFont val="Arial"/>
        <family val="2"/>
      </rPr>
      <t>15D*, 15 dimensional instrument (www.15d-instrument.net); EORTC*, European Organization for Research and Treatment of Cancer; EQ-5D*, EuroQoL 5 dimensions (3-level version unless otherwise specified, www.euroqol.org); EQ-5D-5L*, EuroQoL 5 dimensions 5-level version (www.euroqol.org); EQ-5D-Y, EuroQoL 5 dimensions youth version; HUI*, Health Utilities Index (fhs.mcmaster.ca/hug); SF-12*, Short Form 12 item (www.sf-36.org); SF-36*, Short Form 36 item (www.sf-36.org); SF-6D*, Short Form 6-dimensions (www.sf-36.org).</t>
    </r>
  </si>
  <si>
    <r>
      <rPr>
        <b/>
        <sz val="9"/>
        <rFont val="Arial"/>
        <family val="2"/>
      </rPr>
      <t xml:space="preserve">Abbreviations for mapping methods: </t>
    </r>
    <r>
      <rPr>
        <sz val="9"/>
        <rFont val="Arial"/>
        <family val="2"/>
      </rPr>
      <t>CLAD, censored least absolute deviation; GEE, generalised estimating equations; GLM, generalised linear model; GLS, generalised least squares; OLS, ordinary least squares.</t>
    </r>
  </si>
  <si>
    <r>
      <rPr>
        <b/>
        <sz val="9"/>
        <rFont val="Arial"/>
        <family val="2"/>
      </rPr>
      <t xml:space="preserve">Other abbreviations: </t>
    </r>
    <r>
      <rPr>
        <sz val="9"/>
        <rFont val="Arial"/>
        <family val="2"/>
      </rPr>
      <t>HESG, Health Economists' Study Group (conference); iHEA, International health economics Association.</t>
    </r>
  </si>
  <si>
    <t>* A set of direct valuations are available for the source instrument. Depending on circumstances, it may therefore be preferable to use direct valuations rather than mapping.</t>
  </si>
  <si>
    <r>
      <rPr>
        <b/>
        <sz val="9"/>
        <rFont val="Arial"/>
        <family val="2"/>
      </rPr>
      <t xml:space="preserve">Disclaimer: </t>
    </r>
    <r>
      <rPr>
        <sz val="9"/>
        <rFont val="Arial"/>
        <family val="2"/>
      </rPr>
      <t>While we have made every effort to ensure that the information included here is accurate and that all published mapping studies are included, neither we nor HERC accept responsibility for any errors, omissions, inaccuracies or any consequences arising from the use of this database. If you identify an error in the information presented here, or if you know of a study that we have not yet included, please contact us at helen.dakin@ndph.ox.ac.uk, lucy.abel@phc.ox.ac.uk or yaling.yang@phc.ox.ac.uk so that we can correct this. This database does not present any assessment of the quality of the mapping studies in this database. Users who wish to use any given mapping study should consult the full text of the relevant paper to assess study quality and relevance of the algorithm to their decision problem (e.g. using the MAPS statement, Pharmacoeconomics. 2015;33(10):993-1011).</t>
    </r>
  </si>
  <si>
    <t>File saved and search executed on August 9, 2018</t>
  </si>
  <si>
    <t>Reviewer 1 Comments (FW)</t>
  </si>
  <si>
    <t>Study maps FACT-G to EQ-5D utility index in cancer patients in Singapore; the present study only includes Chinese patients in the analysis; 6.1% of patients had lung cancer, but not stated if any have NSCLC</t>
  </si>
  <si>
    <t>Mapping the EORTC QLQ-C30 onto the EQ-5D-3L; data were from two national (UK) NSCLC clinical trials; comparison of models (technical); used data from RCTs to show that a three-part beta-binomial (BB) model performed best amongst other commonly used algorithms</t>
  </si>
  <si>
    <t>Prospective data set of NSCLC patients in a "real world NHS setting", with EQ-5D-3L, EQ-5D-5L, and EORTC-QLQ-C30 assessed monthly</t>
  </si>
  <si>
    <t>Model was derived using patients with 28 different types of cancer (11.1% had lung cancer); external validation set comprised outpatients with colon cancer</t>
  </si>
  <si>
    <t>Not specific to NSCLC, but useful information; Canadian-based; 31% of patients had lung cancer</t>
  </si>
  <si>
    <t>Longworth 2014 - not specific to NSCLC, but useful information
Young 2015 - not specific to NSCLC; "patients with lung cancer having consultations at a Canadian cancer clinic"</t>
  </si>
  <si>
    <t>Reference type</t>
  </si>
  <si>
    <t>Keyword</t>
  </si>
  <si>
    <t>Pubmed ID</t>
  </si>
  <si>
    <t>Web URLs</t>
  </si>
  <si>
    <t>Record number</t>
  </si>
  <si>
    <t>Volume</t>
  </si>
  <si>
    <t>Issue</t>
  </si>
  <si>
    <t>Pages</t>
  </si>
  <si>
    <t>Record type</t>
  </si>
  <si>
    <t>Instruments</t>
  </si>
  <si>
    <t>JOUR</t>
  </si>
  <si>
    <t>Health-Related Quality of Life and Utility in Patients with Advanced Non-Small-Cell Lung Cancer: A Prospective Cross-Sectional Patient Survey in a Real-World Setting</t>
  </si>
  <si>
    <t>Journal of Thoracic oncology</t>
  </si>
  <si>
    <t>Chouaid,C.,  Agulnik,J.,  Goker,E.,  Herder,G.J.,  Lester,J.F.,  Vansteenkiste,J.,  Finnern,H.W.,  Lungershausen,J.,  Eriksson,J.,  Kim,K.,  Mitchell,P.L.</t>
  </si>
  <si>
    <t>BACKGROUND:: Non-small-cell lung cancer (NSCLC) has a significant impact on patients' health-related quality of life (HRQOL). This study aimed to measure health state utility values representing the individual's preferences for specific health-related outcomes in advanced NSCLC patients and to assess predictive parameters. METHODS:: We conducted a prospective quality-of-life survey on advanced NSCLC patients in 25 hospitals in Europe, Canada, Australia, and Turkey. HRQOL was assessed using the EuroQol (EQ-5D) questionnaire and EQ-5D utility and EQ-visual analog (EQ-VAS) scores were estimated. RESULTS:: Three hundred nineteen patients were recruited of which 263 had evaluable data. Mean utility for progression-free (PF) patients on first-, second-, and third-/fourth-line treatment was 0.71 (SD = 0.24), 0.74 (SD = 0.18), and 0.62 (SD = 0.29), respectively. Mean utility for patients with progressive disease (PD) while on first-, second- and third-/fourth-line treatment was 0.67 (SD = 0.2), 0.59 (SD = 0.34), and 0.46 (SD = 0.38), respectively. Overall, patients with PD had lower mean utility scores than PF patients (0.58 versus 0.70). The results of the EQ-VAS showed that the score decreased with later treatment lines. Patients with PD had a 10-point decrease in VAS scores compared with PF patients (53.7 versus 66.6). The regression analysis revealed that stage IV disease, higher lines of treatment, and health state were significant predictors of utility at the 10% level. CONCLUSION:: The results presented indicate a substantial impact of lung cancer on patients' HRQOL, with stage IV disease, line of treatment, and PD, resulting in considerable deterioration of utility. The values obtained here will inform evaluations of cost-utility for NSCLC therapies</t>
  </si>
  <si>
    <t>EQ-5D,  EQ-5D utility,  EQ-VAS</t>
  </si>
  <si>
    <t>PM:23787802</t>
  </si>
  <si>
    <t>https://journals.lww.com/jto/Abstract/2013/08000/Health_Related_Quality_of_Life_and_Utility_in.3.aspx</t>
  </si>
  <si>
    <t>HUD record</t>
  </si>
  <si>
    <t>EQ-5D - Euroqol EQ-5D</t>
  </si>
  <si>
    <t>Symptom burden and quality of life in advanced non-small cell lung cancer patients in France and Germany</t>
  </si>
  <si>
    <t>Iyer,S.,  Taylor-Stokes,G.,  Roughley,A.</t>
  </si>
  <si>
    <t>BACKGROUND: To assess patient reported symptom burden and impact on disease specific health related quality of life (HRQOL) in advanced non-small cell lung cancer (NSCLC) patients. METHODS: Patients with advanced (stage IIIB/IV) NSCLC in France (n=613) and Germany (n=600) were recruited into a multicenter, patient record-based cross-sectional study. Patient reported symptoms using the Lung Cancer Symptom Scale, which assesses fatigue, loss of appetite, shortness of breath, cough, pain and blood in sputum on a 0-100 visual analog scale. Disease specific and generic HRQOL were assessed using the Functional Assessment of Cancer Therapy-Lung (FACT-L) and the EuroQol five-dimensional questionnaire (EQ-5D) respectively. A multivariate regression analysis was performed with total FACT-L score as the dependent variable and symptom scores as predictors. Age, gender, stage and performance status were used as control variables. RESULTS: Majority of the patients were male (67%), Caucasian (93%) with an average age of 63 years. Fatigue, loss of appetite, shortness of breath, cough and pain were reported by &gt;/=90% of patients. The mean health utility index score was found to be 0.58 and the mean general health status score was 58.0. Fatigue (beta=-0.122; p&lt;0.001), loss of appetite (beta=-0.170; p&lt;0.001), pain (beta=-0.145; p&lt;0.001), shortness of breath (beta=-0.118; p&lt;0.001) were found to be significant predictors of lung cancer specific quality of life as measured by the FACT-L total score. CONCLUSION: Fatigue, loss of appetite, shortness of breath and pain have a significant negative impact on patient reported disease specific HRQOL in advanced NSCLC patients</t>
  </si>
  <si>
    <t>Cross-Sectional Studies,  EQ-5D,  Functional Assessment of Cancer Therapy-Lung,  Health Status,  Lung Cancer Symptom Scale,  Male,  methods,  Quality of Life,  Regression Analysis</t>
  </si>
  <si>
    <t>PM:23561304</t>
  </si>
  <si>
    <t>https://www.lungcancerjournal.info/article/S0169-5002(13)00113-X/abstract</t>
  </si>
  <si>
    <t>EQ-5D - Euroqol EQ-5D; FACT-L - Functional Assessment of Cancer Therapy-Lung; LCSS - Lung Cancer Symptom Scale</t>
  </si>
  <si>
    <t>A pilot study to evaluate an outpatient service for people with advanced lung cancer</t>
  </si>
  <si>
    <t>International Journal of Palliative Nursing</t>
  </si>
  <si>
    <t>Roulston,A.,  Bickerstaff,D.,  Haynes,T.,  Rutherford,L.,  Jones,L.</t>
  </si>
  <si>
    <t>Many patients with lung cancer are symptomatic from diagnosis, and quality of life (QoL) may be maximised through the use of specialist palliative care in parallel with other treatments. This study explored anxiety, depression, and QoL in five patients, predominantly male (n=4) and with mean age 74 years, using a 'Breathing Space' clinic over a 4-week period. Breathing Space is a nurse-led multidisciplinary outpatient clinic using integrative care with lung cancer patients. The patients received weekly interventions to improve their wellbeing. Qualitative data were collected to explore their expectations and experiences of the clinic, and quantitative data were captured using the Eastern Cooperative Oncology Group Performance Status Rating (ECOG-PSR), the Hospital Anxiety and Depression Scale (HADS), the EQ-VAS, and the EQ-5D. These data were analysed using thematic content analysis and SPSS respectively. It was found that preconceived ideas about clinic attendance were replaced with positive impressions. Anxiety and EQ-VAS scores improved for all patients, and depression scores improved for four of the five patients, although no tests of significance were made. The qualitative data indicated that there were psychosocial benefits to attending the clinic</t>
  </si>
  <si>
    <t>Adaptation,Psychological,  Aged,  Aged,80 and over,  analysis,  Anxiety,  Depression,  diagnosis,  EQ-5D,  EQ-VAS,  Feasibility Studies,  Female,  Humans,  Ireland,  Lung,  Lung Neoplasms,  Male,  methods,  Northern Ireland,  Nurse's Practice Patterns,  nursing,  Outpatient Clinics,Hospital,  Palliative Care,  Patients,  Pilot Projects,  prevention &amp; control,  Prospective Studies,  psychology,  Quality of Life,  Social Isolation,  Social Support,  utilization,  Work</t>
  </si>
  <si>
    <t>PM:22885859</t>
  </si>
  <si>
    <t>https://www.internurse.com/cgi-bin/go.pl/library/article.cgi?uid=91963;article=IJPN_18_5_225_233;format=pdf</t>
  </si>
  <si>
    <t>EQ-5D - Euroqol EQ-5D; HADS - Hospital Anxiety and Depression Scale; ECOG-PSR - European Cooperative Oncology Group Performance Status Rating</t>
  </si>
  <si>
    <t>Second-line treatment of stage III/IV non-small-cell lung cancer (NSCLC) with pemetrexed in routine clinical practice: evaluation of performance status and health-related quality of life</t>
  </si>
  <si>
    <t>Schuette,W.,  Tesch,H.,  Buttner,H.,  Krause,T.,  Soldatenkova,V.,  Stoffregen,C.</t>
  </si>
  <si>
    <t>BACKGROUND: Second-line treatment of advanced non-small-cell lung cancer (NSCLC) improves overall survival. There is a lack of data regarding the impact on patients' overall health condition. This prospective, non-interventional study evaluated performance status (PS) and health-related quality of life (HR-QoL) during second-line pemetrexed treatment in routine clinical practice. METHODS: Stage III/IV NSCLC patients who initiated second-line pemetrexed (standard vitamin and dexamethasone supplementation) were observed for a maximum of 9 treatment cycles. The primary objective was to evaluate the proportion of patients achieving improvement of Karnofsky Index (KI) of &gt;/= 10% (absolute) or maintaining KI &gt;/= 80% after the second treatment cycle ("KI benefit response"). HR-QoL was self-rated using the EuroQoL-5D questionnaire (EQ-5D). Factors potentially associated with KI benefit response were evaluated using logistic regression models. RESULTS: Of 521 eligible patients (73.5% Stage IV, median age 66.3 yrs, 36.1% &gt;/= 70 yrs, 62.0% with KI &gt;/= 80%), 471 (90.4%) completed at least 2 treatment cycles. 58.0% (95%CI 53.6%;62.2%) achieved KI benefit response after the second cycle. Patients with baseline KI &gt;/= 80%, no Grade 3/4 toxicities during the first 2 cycles, or combination regimen as prior first-line therapy were more likely to achieve a KI benefit response. EQ-5D scores improved over time. Grade 3/4 toxicities were reported in 23.8% of patients (mainly fatigue/asthenia 15.9%, neutropenia 8.7%). CONCLUSIONS: In this large prospective, non-interventional study of second-line pemetrexed treatment in patients with advanced NSCLC, including 36% elderly patients ( &gt;/= 70 years), physician-rated PS and self-rated HR-QoL were maintained or improved in the majority of patients. TRIAL REGISTRATION: Registered on ClinicalTrials.gov (NCT00540241) on October 4, 2007</t>
  </si>
  <si>
    <t>Adult,  Aged,  Aged,80 and over,  analogs &amp; derivatives,  Antineoplastic Agents,  Carcinoma,Non-Small-Cell Lung,  Dexamethasone,  drug therapy,  EQ-5D,  Female,  Germany,  Glutamates,  Guanine,  Health,  Humans,  Karnofsky Performance Status,  Logistic Models,  Lung,  Lung Neoplasms,  Male,  methods,  Middle Aged,  Neoplasm Staging,  pathology,  Patients,  Prospective Studies,  psychology,  Quality of Life,  therapeutic use,  therapy,  Time</t>
  </si>
  <si>
    <t>PM:22244076</t>
  </si>
  <si>
    <t>https://www.biomedcentral.com/1471-2407/12/14</t>
  </si>
  <si>
    <t>Clinical effectiveness and cost-effectiveness of endobronchial and endoscopic ultrasound relative to surgical staging in potentially resectable lung cancer: results from the ASTER randomised controlled trial</t>
  </si>
  <si>
    <t>Sharples,L.D.,  Jackson,C.,  Wheaton,E.,  Griffith,G.,  Annema,J.T.,  Dooms,C.,  Tournoy,K.G.,  Deschepper,E.,  Hughes,V.,  Magee,L.,  Buxton,M.,  Rintoul,R.C.</t>
  </si>
  <si>
    <t>OBJECTIVE: To assess the clinical effectiveness and cost-effectiveness of endosonography (followed by surgical staging if endosonography was negative), compared with standard surgical staging alone, in patients with non-small cell lung cancer (NSCLC) who are otherwise candidates for surgery with curative intent. DESIGN: A prospective, international, open-label, randomised controlled study, with a trial-based economic analysis. SETTING: Four centres: Ghent University Hospital, Belgium; Leuven University Hospitals, Belgium; Leiden University Medical Centre, the Netherlands; and Papworth Hospital, UK. PARTICIPANTS: Inclusion criteria: known/suspected NSCLC, with suspected mediastinal lymph node involvement; otherwise eligible for surgery with curative intent; clinically fit for endosonography and surgery; and no evidence of metastatic disease. Exclusion criteria: previous lung cancer treatment; concurrent malignancy; uncorrected coagulopathy; and not suitable for surgical staging. INTERVENTIONS: Study patients were randomised to either surgical staging alone (n = 118) or endosonography followed by surgical staging if endosonography was negative (n = 123). Endosonography diagnostic strategy used endoscopic ultrasound-guided fine-needle aspiration combined with endobronchial ultrasound-guided transbronchial needle aspiration, followed by surgical staging if these tests were negative. Patients with no evidence of mediastinal metastases or tumour invasion were referred for surgery with curative intent. If evidence of malignancy was found, patients were referred for chemoradiotherapy. MAIN OUTCOME MEASURES: The main clinical outcomes were sensitivity (positive diagnostic test/nodal involvement during any diagnostic test or thoracotomy) and negative predictive value (NPV) of each diagnostic strategy for the detection of N2/N3 metastases, unnecessary thoracotomy and complication rates. The primary economic outcome was cost-utility of the endosonography strategy compared with surgical staging alone, up to 6 months after randomisation, from a UK NHS perspective. RESULTS: Clinical and resource-use data were available for all 241 patients, and complete utilities were available for 144. Sensitivity for detecting N2/N3 metastases was 79% [41/52; 95% confidence interval (CI) 66% to 88%] for the surgical arm compared with 94% (62/66; 95% CI 85% to 98%) for the endosonography strategy (p = 0.02). Corresponding NPVs were 86% (66/77; 95% CI 76% to 92%) and 93% (57/61; 95% CI 84% to 97%; p = 0.26). There were 21/118 (18%) unnecessary thoracotomies in the surgical arm compared with 9/123 (7%) in the endosonography arm (p = 0.02). Complications occurred in 7/118 (6%) in the surgical arm and 6/123 (5%) in the endosonography arm (p = 0.78): one pneumothorax related to endosonography and 12 complications related to surgical staging. Patients in the endosonography arm had greater EQ-5D (European Quality of Life-5 Dimensions) utility at the end of staging (0.117; 95% CI 0.042 to 0.192; p = 0.003). There were no other significant differences in utility. The main difference in resource use was the number of thoracotomies: 66% patients in the surgical arm compared with 53% in the endosonography arm. Resource use was similar between the groups in all other items. The 6-month cost of the endosonography strategy was pound9713 (95% CI pound7209 to pound13,307) per patient versus pound10,459 ( pound7732 to pound13,890) for the surgical arm, mean difference pound746 (95% CI - pound756 to pound2494). The mean difference in quality-adjusted life-year was 0.015 (95% CI -0.023 to 0.052) in favour of endosonography, so this strategy was cheaper and more effective. CONCLUSIONS: Endosonography (followed by surgical staging if negative) had higher sensitivity and NPVs, resulted in fewer unnecessary thoracotomies and better quality of life during staging, and was slightly more effective and less expensive than surgical staging alone. Future work could investigate the need for confirmatory mediastinoscopy following negative endoscopic ultrasound-guided fine-needle aspiration (EUS-FNA) and endobronchial ultrasound-guided transbronchial needle aspiration (EBUS-TBNA), the diagnostic accuracy of EUS-FNA or EBUS-TBNA separately and the delivery of both EUS-FNA or EBUS-TBNA by suitably trained chest physicians. TRIAL REGISTRATION: Current Controlled Trials ISRCTN 97311620. FUNDING: This project was funded by the NIHR Health Technology Assessment programme and will be published in full in Health Technology Assessment; Vol. 16, No. 18. See the HTA programme website for further project information</t>
  </si>
  <si>
    <t>Aged,  analysis,  Bronchi,  complications,  Cost-Benefit Analysis,  economics,  Endosonography,  EQ-5D,  Europe,  Female,  Health,  Humans,  Lung,  Lung Neoplasms,  Male,  methods,  Middle Aged,  Neoplasm Staging,  Netherlands,  pathology,  Patients,  Prospective Studies,  Quality of Life,  Questionnaires,  standards,  surgery,  ultrasonography,  Work</t>
  </si>
  <si>
    <t>PM:22472180</t>
  </si>
  <si>
    <t>https://www.journalslibrary.nihr.ac.uk/hta/volume-16/issue-18</t>
  </si>
  <si>
    <t>Smoking and health-related quality of life in English general population: implications for economic evaluations</t>
  </si>
  <si>
    <t>BMC Public Health</t>
  </si>
  <si>
    <t>Vogl,M.,  Wenig,C.M.,  Leidl,R.,  Pokhrel,S.</t>
  </si>
  <si>
    <t>BACKGROUND: Little is known as to how health-related quality of life (HRQoL) when measured by generic instruments such as EQ-5D differ across smokers, ex-smokers and never-smokers in the general population; whether the overall pattern of this difference remain consistent in each domain of HRQoL; and what implications this variation, if any, would have for economic evaluations of tobacco control interventions. METHODS: Using the 2006 round of Health Survey for England data (n = 13,241), this paper aims to examine the impact of smoking status on health-related quality of life in English population. Depending upon the nature of the EQ-5D data (i.e. tariff or domains), linear or logistic regression models were fitted to control for biology, clinical conditions, socio-economic background and lifestyle factors that an individual may have regardless of their smoking status. Age- and gender-specific predicted values according to smoking status are offered as the potential 'utility' values to be used in future economic evaluation models. RESULTS: The observed difference of 0.1100 in EQ-5D scores between never-smokers (0.8839) and heavy-smokers (0.7739) reduced to 0.0516 after adjusting for biological, clinical, lifestyle and socioeconomic conditions. Heavy-smokers, when compared with never-smokers, were significantly more likely to report some/severe problems in all five domains--mobility (67%), self-care (70%), usual activity (42%), pain/discomfort (46%) and anxiety/depression (86%). 'Utility' values by age and gender for each category of smoking are provided to be used in the future economic evaluations. CONCLUSION: Smoking is significantly and negatively associated with health-related quality of life in English general population and the magnitude of this association is determined by the number of cigarettes smoked. The varying degree of this association, captured through instruments such as EQ-5D, may need to be fed into the design of future economic evaluations where the intervention being evaluated affects (e.g. tobacco control) or is affected (e.g. treatment for lung cancer) by individual's (or patients') smoking status</t>
  </si>
  <si>
    <t>Affect,  economics,  England,  epidemiology,  EQ-5D,  Female,  Germany,  Health,  Humans,  Lung,  Male,  methods,  Patients,  Quality of Life,  Self Care,  Smoking,  Value of Life</t>
  </si>
  <si>
    <t>PM:22429454</t>
  </si>
  <si>
    <t>https://www.biomedcentral.com/1471-2458/12/203</t>
  </si>
  <si>
    <t>A randomised trial of high vs low intensity training in breathing techniques for breathless patients with malignant lung disease: a feasibility study</t>
  </si>
  <si>
    <t>Barton,R.,  English,A.,  Nabb,S.,  Rigby,A.S.,  Johnson,M.J.</t>
  </si>
  <si>
    <t>BACKGROUND: Breathlessness remains a refractory symptom in malignant lung disease. Breathing training is an effective, non-pharmacological intervention but it is unclear how this should be delivered. This feasibility study aimed to assess recruitment and retention, best end point and variability of breathlessness scores in order to calculate sample size for a future study. METHOD: This was a single centre, randomised controlled non-blinded parallel group feasibility study. Eligible participants (breathless patients with intrathoracic malignancy) received three breathlessness management training sessions or a single session only. Follow-up was for eight weeks and endpoints were: numerical rating scales (NRS) of breathlessness severity; breathlessness distress; HADS questionnaire; coping (BriefCOPE and our NRS coping question); EQ-5D and EQ-VAS. RESULTS: 22 patients were randomised over 12 months; 55% of expected recruitment from pilot data. Screening logs indicated this resulted, in part, from excluding patients who were receiving or who had recently received chemotherapy or radiotherapy. There was 40% drop-out by week four. The most useful NRS scores for breathlessness severity were for "worst" and "average" over past 24h. From the variability data for "worst breathlessness", a sample size of 270 should allow detection of a 30% improvement in area under the curve in the three-session group compared with single-session, (90% power; p=0.05, two-tailed; 2:1 randomisation single:three sessions) allowing 50% drop out at four weeks. CONCLUSIONS: The follow-on study will test the hypothesis that three sessions of training improve breathlessness better than a single session. It will include patients undergoing palliative anti-cancer therapy. Stratification by centre will allow for differences in rates of chemotherapy or radiotherapy and variations in breathlessness service configuration</t>
  </si>
  <si>
    <t>Aged,  Aged,80 and over,  Breath Tests,  Breathing Exercises,  epidemiology,  Feasibility Studies,  Female,  Follow-Up Studies,  Humans,  Lung,  Lung Neoplasms,  Male,  methods,  Middle Aged,  pathology,  Patient Compliance,  Patients,  physiopathology,  Questionnaires,  radiotherapy,  Research,  Sample Size,  Teaching,  therapy</t>
  </si>
  <si>
    <t>PM:20392515</t>
  </si>
  <si>
    <t>https://www.sciencedirect.com/science/article/pii/S0169500210001522</t>
  </si>
  <si>
    <t>EQ-5D - Euroqol EQ-5D; HADS - Hospital Anxiety and Depression Scale; KPS - Karnofsky Performance Status</t>
  </si>
  <si>
    <t>Adverse symptom event reporting by patients vs clinicians: relationships with clinical outcomes</t>
  </si>
  <si>
    <t>Journal of the National Cancer Institute</t>
  </si>
  <si>
    <t>Basch,E.,  Jia,X.,  Heller,G.,  Barz,A.,  Sit,L.,  Fruscione,M.,  Appawu,M.,  Iasonos,A.,  Atkinson,T.,  Goldfarb,S.,  Culkin,A.,  Kris,M.G.,  Schrag,D.</t>
  </si>
  <si>
    <t>BACKGROUND: In cancer treatment trials, the standard source of adverse symptom data is clinician reporting by use of items from the National Cancer Institute's Common Terminology Criteria for Adverse Events (CTCAE). Patient self-reporting has been proposed as an additional data source, but the implications of such a shift are not understood. METHODS: Patients with lung cancer receiving chemotherapy and their clinicians independently reported six CTCAE symptoms and Karnofsky Performance Status longitudinally at sequential office visits. To compare how patient's vs clinician's reports relate to sentinel clinical events, a time-dependent Cox regression model was used to measure associations between reaching particular CTCAE grade severity thresholds with the risk of death and emergency room visits. To measure concordance of CTCAE reports with indices of daily health status, Kendall tau rank correlation coefficients were calculated for each symptom with EuroQoL EQ-5D questionnaire and global question scores. Statistical tests were two-sided. RESULTS: A total of 163 patients were enrolled for an average of 12 months (range = 1-28 months), with a mean of 11 visits and 67 (41%) deaths. CTCAE reports were submitted by clinicians at 95% of visits and by patients at 80% of visits. Patients generally reported symptoms earlier and more frequently than clinicians. Statistically significant associations with death and emergency room admissions were seen for clinician reports of fatigue (P &lt; .001), nausea (P = .01), constipation (P = .038), and Karnofsky Performance Status (P &lt; .001) but not for patient reports of these items. Higher concordance with EuroQoL EQ-5D questionnaire and global question scores was observed for patient-reported symptoms than for clinician-reported symptoms. CONCLUSIONS: Longitudinally collected clinician CTCAE assessments better predict unfavorable clinical events, whereas patient reports better reflect daily health status. These perspectives are complementary, each providing clinically meaningful information. Inclusion of both types of data in treatment trial results and drug labels appears to be warranted</t>
  </si>
  <si>
    <t>administration &amp; dosage,  Adult,  Adverse Drug Reaction Reporting Systems,  adverse effects,  Aged,  Aged,80 and over,  Antineoplastic Combined Chemotherapy Protocols,  chemically induced,  Clinical Trials as Topic,  Confounding Factors (Epidemiology),  Constipation,  Data Interpretation,Statistical,  Death,  diagnosis,  drug therapy,  Emergency Service,Hospital,  epidemiology,  Fatigue,  Female,  Health,  Health Status,  Humans,  Karnofsky Performance Status,  Longitudinal Studies,  Lung,  Lung Neoplasms,  Male,  methods,  Middle Aged,  Nausea,  New York,  Outcome Assessment (Health Care),  Patient Satisfaction,  Patients,  Physicians,  Proportional Hazards Models,  Questionnaires,  Research,  Risk,  Risk Assessment,  Risk Factors,  Severity of Illness Index,  statistics &amp; numerical data,  Treatment Outcome,  utilization</t>
  </si>
  <si>
    <t>PM:19920223</t>
  </si>
  <si>
    <t>https://jnci.oxfordjournals.org/content/101/23/1624.long</t>
  </si>
  <si>
    <t>EQ-5D - Euroqol EQ-5D; KPS - Karnofsky Performance Status</t>
  </si>
  <si>
    <t>Health-related quality of life in patients surviving non-small cell lung cancer</t>
  </si>
  <si>
    <t>Grutters,J.P.,  Joore,M.A.,  Wiegman,E.M.,  Langendijk,J.A.,  de,Ruysscher D.,  Hochstenbag,M.,  Botterweck,A.,  Lambin,P.,  Pijls-Johannesma,M.</t>
  </si>
  <si>
    <t>BACKGROUND AND AIMS: The EuroQol 5D (EQ-5D) is a standardised instrument for measuring health-related quality of life (HRQoL). It provides a utility score for health, and a self-rating of HRQoL (EQ-VAS). In this study, the EQ-5D was used to assess HRQoL in survivors of non-small cell lung cancer (NSCLC). The influence of tumour stage, adverse events, initial treatment and presence of recurrence was examined. METHODS: Patients treated for NSCLC were sent a questionnaire, consisting of the EQ-5D, EQ-VAS and questions regarding adverse events. Tumour stage, date and type of initial treatment, and presence of recurrence were derived from patient files once patients had completed the questionnaire and informed consent form. Influencing factors were examined by exploring subgroups and using multiple regression analysis. RESULTS: Of the 374 patients contacted, 260 (70%) returned a completed questionnaire. The EQ-VAS generated an average self-rated health of 69 (SD 18). The mean utility score was 0.74 (SD 0.27). Respondents with severe adverse events (dyspnoea grade &gt;/= 3) had statistically significantly lower utility scores than respondents without severe adverse events (median 0.52 vs 0.81; p &lt;0.001). Subgroups based on a patient's initial treatment modality revealed statistically significantly different utility scores (p=0.010). CONCLUSION: The results of the present study provide original data on HRQoL during survival of NSCLC. Adverse events were found to have a considerable impact on HRQoL. This stresses the need to search for treatment modalities that not only improve survival, but also reduce adverse events</t>
  </si>
  <si>
    <t>Adult,  Aged,  Aged,80 and over,  analysis,  Carcinoma,Non-Small-Cell Lung,  Combined Modality Therapy,  economics,  Epidemiologic Methods,  Female,  Health,  Humans,  Informed Consent,  Lung,  Lung Neoplasms,  Male,  methods,  Middle Aged,  Neoplasm Staging,  Netherlands,  pathology,  Patients,  Psychometrics,  Quality of Life,  Recurrence,  Regression Analysis,  rehabilitation,  Research,  Survivors,  therapy,  Universities</t>
  </si>
  <si>
    <t>eng</t>
  </si>
  <si>
    <t>PM:20861294</t>
  </si>
  <si>
    <t>https://thorax.bmj.com/content/65/10/903.abstract</t>
  </si>
  <si>
    <t>Disease: Cancer
Disease of patient group: “Cancer”, “Lung cancer”, “Non small cell lung cancer”, “Cancer (28 different types, including breast and colorectal)”, “Breast, colorectal or lung cancer”</t>
  </si>
  <si>
    <t>Search: “lung cancer” in Any field, no date restrictions</t>
  </si>
  <si>
    <t>Full-text available?</t>
  </si>
  <si>
    <t>Randomized feasibility study in 22 patients with malignant lung disease; does not seem that results are reported</t>
  </si>
  <si>
    <t>Comparison of toxicity questionnaire responses from lung cancer patients with AE data from nurses/physicians; 83% of patients had NSCLC, and 69% of these patients had advanced/metastatic disease (Table 1); not a mapping study</t>
  </si>
  <si>
    <t>Non-metastatic; potentially resectable lung cancer</t>
  </si>
  <si>
    <t>Prospective QoL survey on advanced NSCLC patients in 25 hospitals in Europe, Canada, Australia, and Turkey; non-US</t>
  </si>
  <si>
    <t>Study population consisted of NSCLC patients from the Netherlands</t>
  </si>
  <si>
    <t>Prospective phase IV study</t>
  </si>
  <si>
    <t>Includes some potentially relevant references (11-16), but these all appear to be primary publications rather than reviews</t>
  </si>
  <si>
    <t xml:space="preserve">Impact of smoking status on HRQoL in English population; </t>
  </si>
  <si>
    <t>Four outpatients with advanced lung cancer; primary study</t>
  </si>
  <si>
    <t>France and Germany</t>
  </si>
  <si>
    <t>Appears to be non-English; articles pre-2005 are not available on the journal website; "Quality of life was assessed in approximately one-third of the studies, but results were often inconclusive, with a high rate of unassessable patients."</t>
  </si>
  <si>
    <t>Literature review with narrative descriptions only; only QoL info, not utilities</t>
  </si>
  <si>
    <t>QoL mentioned briefly, very minimal details; population is advanced NSCLC</t>
  </si>
  <si>
    <t>Includes HRQoL data from 72 trials, but only provides a narrative/descriptive summary of these trials; no HRQoL data can be pulled directly from this publication</t>
  </si>
  <si>
    <t>Cochrane review; locations not specified but likely mixed/non-US; stage IIIB/IV NSCLC not curable with surgery; includes QoL data (stratified by comparators): "In terms of quality of life, gefitinib improved Functional Assessment of Cancer Therapy-Lung (FACT-L) (standardised mean difference (SMD) 10.50, 95% CI 9.55 to 11.45, P &lt; 0.000001), lung cancer subscale (SMD 3.63, 95% CI 3.08 to 4.19, P &lt; 0.00001) and Trial Outcome Index (SMD 9.87, 95% CI 1.26 to 18.48, P &lt; 0.00001) scores when compared with chemotherapy."</t>
  </si>
  <si>
    <t>QoL reported; NSCLC patients with progression after a first-line chemotherapy for advanced disease (ie, second-line)</t>
  </si>
  <si>
    <t>Health state utility scores in advanced non-small cell lung cancer</t>
  </si>
  <si>
    <t>Doyle</t>
  </si>
  <si>
    <t>Nafees</t>
  </si>
  <si>
    <t>Health state utilities for non small cell lung cancer</t>
  </si>
  <si>
    <t>Health utilities in the UK for second line non-small cell lung cancer</t>
  </si>
  <si>
    <t>S00833</t>
  </si>
  <si>
    <t>Captured by economic search: S01835 (excluded as duplicate); Study derives utility scores from EORTC QLQ-C30 data using the EQ-5D in patients; specific to NSCLC outpatients (from a Canadian cancer centre); Table 4 shows utility scores by disease stage (IV)</t>
  </si>
  <si>
    <t>Full-text saved?</t>
  </si>
  <si>
    <t>Yes; Yes</t>
  </si>
  <si>
    <t>Excluded; Excluded</t>
  </si>
  <si>
    <t>Population; Population</t>
  </si>
  <si>
    <t>No restriction on inclusion of studies based on interventions or comparators</t>
  </si>
  <si>
    <t>Systematic review of health state utility values in metastatic non-small cell lung cancer with a focus on previously treated patients
values in metastatic non-small cell lung
cancer with a focus on previously treated
patients</t>
  </si>
  <si>
    <t>Paracha</t>
  </si>
  <si>
    <t>No health state specific information</t>
  </si>
  <si>
    <t>Health state utilities in non–small cell lung cancer: An international study</t>
  </si>
  <si>
    <t>BACKGROUND:
Health state utility values (HSUVs) are an important input to economic evaluations and the choice of HSUV can affect the estimate of relative cost-effectiveness between interventions. This systematic review identified utility scores for patients with metastatic non-small cell lung cancer (mNSCLC), as well as disutilities or utility decrements relevant to the experience of patients with mNSCLC, by treatment line and health state.
METHODS:
The MEDLINE®, Embase and Cochrane Library databases were systematically searched (September 2016) for publications describing HSUVs in mNSCLC in any treatment line. The EQ-5D website, the School of Health and Related Research Health Utilities Database (ScHARRHUD) and major pharmacoeconomic and clinical conferences in 2015-2016 were also queried. Studies in adults with previously treated mNSCLC were selected for further analysis. The information extracted included study design, description of treatment and health state, respondent details, instrument and tariff, HSUV or (dis) utility decrement estimates, quality of study, and appropriateness for use in economic evaluations.
RESULTS:
Of 1883 references identified, 36 publications of 34 studies were included: 19 reported EQ-5D scores; eight reported HSUVs from valuations of vignettes made by members of the public using standard gamble (SG) or time trade-off (TTO); two reported SG or TTO directly elicited from patients; two reported EQ-5D visual analogue scale scores only; one reported Assessment of Quality of Life instrument scores; one reported HSUVs for caregivers to patients with mNSCLC using the 12-item Short-Form Health Survey; and one estimated HSUVs based on expert opinion. The range of HSUVs identified for comparable health states showed how differences in study type, tariff, health state and the measures used can drive variation in HSUV estimates.
CONCLUSIONS:
This systematic review provides a set of published HSUVs that are relevant to the experience of adult patients previously treated for mNSCLC. Our review begins to address the challenge of identifying reliable estimates of utility values in mNSCLC that are suitable for use in economic evaluations, and also highlights how varying estimates result from differences in methodology.</t>
  </si>
  <si>
    <t>Health Qual Life Outcomes.</t>
  </si>
  <si>
    <t>10.1186/s12955-018-0994-8</t>
  </si>
  <si>
    <t>Primary study</t>
  </si>
  <si>
    <t>H00002</t>
  </si>
  <si>
    <t>H00003</t>
  </si>
  <si>
    <t>H00004</t>
  </si>
  <si>
    <t>H00005</t>
  </si>
  <si>
    <t>Added materials (handsearching)</t>
  </si>
  <si>
    <t>S00501, S00502, H00005</t>
  </si>
  <si>
    <t>S00501, S00502, S00835, S02222 (review), S02425, h00005</t>
  </si>
  <si>
    <t>Search strategy for EMBASE</t>
  </si>
  <si>
    <t>Search strategy for MEDLINE</t>
  </si>
  <si>
    <t>ScHARRHUD</t>
  </si>
  <si>
    <t>Included publications relevant for model</t>
  </si>
  <si>
    <t>PICOS</t>
  </si>
  <si>
    <t>Adult patients with metastatic NSCLC</t>
  </si>
  <si>
    <t>English language</t>
  </si>
  <si>
    <t xml:space="preserve">Systematic Literature Search: Utility Studies
</t>
  </si>
  <si>
    <r>
      <t>·</t>
    </r>
    <r>
      <rPr>
        <sz val="7"/>
        <color rgb="FF535353"/>
        <rFont val="Arial"/>
        <family val="2"/>
      </rPr>
      <t xml:space="preserve">       </t>
    </r>
    <r>
      <rPr>
        <sz val="10"/>
        <color rgb="FF535353"/>
        <rFont val="Arial"/>
        <family val="2"/>
      </rPr>
      <t>mapping algorithms from a non-preference-based measure (generic or disease-specific measure) to a generic preference-based measure;</t>
    </r>
  </si>
  <si>
    <r>
      <t>·</t>
    </r>
    <r>
      <rPr>
        <sz val="7"/>
        <color rgb="FF535353"/>
        <rFont val="Arial"/>
        <family val="2"/>
      </rPr>
      <t xml:space="preserve">       </t>
    </r>
    <r>
      <rPr>
        <sz val="10"/>
        <color rgb="FF535353"/>
        <rFont val="Arial"/>
        <family val="2"/>
      </rPr>
      <t>mapping algorithms between different generic preference-based health state utility values</t>
    </r>
  </si>
  <si>
    <r>
      <t>·</t>
    </r>
    <r>
      <rPr>
        <sz val="7"/>
        <color rgb="FF535353"/>
        <rFont val="Arial"/>
        <family val="2"/>
      </rPr>
      <t xml:space="preserve">       </t>
    </r>
    <r>
      <rPr>
        <sz val="10"/>
        <color rgb="FF535353"/>
        <rFont val="Arial"/>
        <family val="2"/>
      </rPr>
      <t>Reviews</t>
    </r>
  </si>
  <si>
    <r>
      <t>·</t>
    </r>
    <r>
      <rPr>
        <sz val="7"/>
        <color rgb="FF535353"/>
        <rFont val="Arial"/>
        <family val="2"/>
      </rPr>
      <t xml:space="preserve">       </t>
    </r>
    <r>
      <rPr>
        <sz val="10"/>
        <color rgb="FF535353"/>
        <rFont val="Arial"/>
        <family val="2"/>
      </rPr>
      <t>Alternatively, primary studies</t>
    </r>
  </si>
  <si>
    <t>·     Utility measures (e.g. EQ-5d, HUI2, HUI-3, SF-6D) as a function of PFS, OS, TTP and adverse events;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</si>
</sst>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0_-;\-* #,##0.00_-;_-* &quot;-&quot;??_-;_-@_-"/>
    <numFmt numFmtId="165" formatCode="_(* #,##0_);_(* \(#,##0\);_(* &quot;-&quot;??_);_(@_)"/>
  </numFmts>
  <fonts count="6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charset val="238"/>
      <scheme val="minor"/>
    </font>
    <font>
      <sz val="11"/>
      <color theme="1"/>
      <name val="Calibri"/>
      <family val="2"/>
      <scheme val="minor"/>
    </font>
    <font>
      <sz val="11"/>
      <color theme="1"/>
      <name val="Calibri"/>
      <family val="2"/>
      <scheme val="minor"/>
    </font>
    <font>
      <u/>
      <sz val="11"/>
      <color theme="10"/>
      <name val="Calibri"/>
      <family val="2"/>
      <scheme val="minor"/>
    </font>
    <font>
      <sz val="11"/>
      <color indexed="8"/>
      <name val="Calibri"/>
      <family val="2"/>
      <scheme val="minor"/>
    </font>
    <font>
      <sz val="11"/>
      <name val="Calibri"/>
      <family val="2"/>
      <scheme val="minor"/>
    </font>
    <font>
      <u/>
      <sz val="12"/>
      <color theme="11"/>
      <name val="Calibri"/>
      <family val="2"/>
      <scheme val="minor"/>
    </font>
    <font>
      <sz val="12"/>
      <color rgb="FF006100"/>
      <name val="Calibri"/>
      <family val="2"/>
      <charset val="238"/>
      <scheme val="minor"/>
    </font>
    <font>
      <sz val="12"/>
      <color rgb="FF9C0006"/>
      <name val="Calibri"/>
      <family val="2"/>
      <charset val="238"/>
      <scheme val="minor"/>
    </font>
    <font>
      <sz val="12"/>
      <color theme="1"/>
      <name val="Calibri"/>
      <family val="2"/>
      <scheme val="minor"/>
    </font>
    <font>
      <sz val="9"/>
      <color indexed="81"/>
      <name val="Tahoma"/>
      <family val="2"/>
    </font>
    <font>
      <b/>
      <sz val="9"/>
      <color indexed="81"/>
      <name val="Tahoma"/>
      <family val="2"/>
    </font>
    <font>
      <sz val="10"/>
      <color theme="1"/>
      <name val="Arial"/>
      <family val="2"/>
    </font>
    <font>
      <sz val="16"/>
      <name val="Arial"/>
      <family val="2"/>
    </font>
    <font>
      <sz val="11"/>
      <color theme="1"/>
      <name val="Arial"/>
      <family val="2"/>
    </font>
    <font>
      <sz val="11"/>
      <name val="Arial"/>
      <family val="2"/>
    </font>
    <font>
      <b/>
      <sz val="12"/>
      <color indexed="8"/>
      <name val="Arial"/>
      <family val="2"/>
    </font>
    <font>
      <sz val="10"/>
      <color theme="1"/>
      <name val="Arial"/>
      <family val="2"/>
    </font>
    <font>
      <u/>
      <sz val="10"/>
      <color theme="10"/>
      <name val="Arial"/>
      <family val="2"/>
    </font>
    <font>
      <b/>
      <sz val="10"/>
      <color theme="1"/>
      <name val="Arial"/>
      <family val="2"/>
    </font>
    <font>
      <b/>
      <sz val="12"/>
      <color theme="1"/>
      <name val="Arial"/>
      <family val="2"/>
    </font>
    <font>
      <sz val="12"/>
      <color theme="1"/>
      <name val="Arial"/>
      <family val="2"/>
    </font>
    <font>
      <sz val="9"/>
      <color rgb="FF2D2D2D"/>
      <name val="Arial"/>
      <family val="2"/>
    </font>
    <font>
      <sz val="10"/>
      <name val="Arial"/>
      <family val="2"/>
    </font>
    <font>
      <sz val="10"/>
      <color rgb="FFFF0000"/>
      <name val="Arial"/>
      <family val="2"/>
    </font>
    <font>
      <b/>
      <sz val="12"/>
      <color theme="1"/>
      <name val="Calibri"/>
      <family val="2"/>
      <scheme val="minor"/>
    </font>
    <font>
      <sz val="10"/>
      <color rgb="FF000000"/>
      <name val="Arial"/>
      <family val="2"/>
    </font>
    <font>
      <b/>
      <sz val="10"/>
      <name val="Arial"/>
      <family val="2"/>
    </font>
    <font>
      <sz val="11"/>
      <color indexed="8"/>
      <name val="Arial"/>
      <family val="2"/>
    </font>
    <font>
      <sz val="10"/>
      <color indexed="8"/>
      <name val="Arial"/>
      <family val="2"/>
    </font>
    <font>
      <b/>
      <sz val="12"/>
      <name val="Arial"/>
      <family val="2"/>
    </font>
    <font>
      <sz val="9"/>
      <color rgb="FF0A0905"/>
      <name val="Arial"/>
      <family val="2"/>
    </font>
    <font>
      <b/>
      <sz val="9"/>
      <color rgb="FF0A0905"/>
      <name val="Arial"/>
      <family val="2"/>
    </font>
    <font>
      <sz val="8"/>
      <color rgb="FF0A0905"/>
      <name val="Arial"/>
      <family val="2"/>
    </font>
    <font>
      <b/>
      <sz val="9"/>
      <color theme="0"/>
      <name val="Arial"/>
      <family val="2"/>
    </font>
    <font>
      <sz val="9"/>
      <name val="Arial"/>
      <family val="2"/>
    </font>
    <font>
      <sz val="10"/>
      <name val="Arial"/>
      <family val="2"/>
    </font>
    <font>
      <sz val="10"/>
      <color indexed="30"/>
      <name val="Arial"/>
      <family val="2"/>
    </font>
    <font>
      <b/>
      <sz val="7"/>
      <name val="Arial"/>
      <family val="2"/>
    </font>
    <font>
      <u/>
      <sz val="10"/>
      <color indexed="12"/>
      <name val="Arial"/>
      <family val="2"/>
    </font>
    <font>
      <b/>
      <sz val="9"/>
      <name val="Arial"/>
      <family val="2"/>
    </font>
    <font>
      <b/>
      <u/>
      <sz val="10"/>
      <name val="Arial"/>
      <family val="2"/>
    </font>
    <font>
      <sz val="8"/>
      <color indexed="81"/>
      <name val="Tahoma"/>
      <family val="2"/>
    </font>
    <font>
      <b/>
      <sz val="8"/>
      <color indexed="81"/>
      <name val="Tahoma"/>
      <family val="2"/>
    </font>
    <font>
      <b/>
      <i/>
      <sz val="10"/>
      <name val="Arial"/>
      <family val="2"/>
    </font>
    <font>
      <b/>
      <sz val="8"/>
      <color rgb="FF000000"/>
      <name val="Tahoma"/>
      <family val="2"/>
    </font>
    <font>
      <sz val="8"/>
      <color rgb="FF000000"/>
      <name val="Tahoma"/>
      <family val="2"/>
    </font>
    <font>
      <sz val="11"/>
      <color rgb="FF000000"/>
      <name val="Arial"/>
      <family val="2"/>
    </font>
    <font>
      <b/>
      <sz val="12"/>
      <color rgb="FF000000"/>
      <name val="Arial"/>
      <family val="2"/>
    </font>
    <font>
      <b/>
      <sz val="10"/>
      <color rgb="FFFFFFFF"/>
      <name val="Arial"/>
      <family val="2"/>
    </font>
    <font>
      <sz val="10"/>
      <color rgb="FF535353"/>
      <name val="Arial"/>
      <family val="2"/>
    </font>
    <font>
      <sz val="7"/>
      <color rgb="FF535353"/>
      <name val="Arial"/>
      <family val="2"/>
    </font>
  </fonts>
  <fills count="13">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FFFF"/>
        <bgColor indexed="64"/>
      </patternFill>
    </fill>
    <fill>
      <patternFill patternType="solid">
        <fgColor theme="0"/>
        <bgColor indexed="64"/>
      </patternFill>
    </fill>
    <fill>
      <patternFill patternType="solid">
        <fgColor rgb="FF000000"/>
        <bgColor indexed="64"/>
      </patternFill>
    </fill>
    <fill>
      <patternFill patternType="solid">
        <fgColor theme="7" tint="0.59999389629810485"/>
        <bgColor indexed="64"/>
      </patternFill>
    </fill>
    <fill>
      <patternFill patternType="solid">
        <fgColor theme="1"/>
        <bgColor indexed="64"/>
      </patternFill>
    </fill>
    <fill>
      <patternFill patternType="solid">
        <fgColor rgb="FF92D050"/>
        <bgColor indexed="64"/>
      </patternFill>
    </fill>
    <fill>
      <patternFill patternType="solid">
        <fgColor rgb="FF535353"/>
        <bgColor indexed="64"/>
      </patternFill>
    </fill>
  </fills>
  <borders count="39">
    <border>
      <left/>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medium">
        <color rgb="FF757575"/>
      </left>
      <right style="medium">
        <color rgb="FF757575"/>
      </right>
      <top style="medium">
        <color rgb="FF757575"/>
      </top>
      <bottom style="medium">
        <color rgb="FF757575"/>
      </bottom>
      <diagonal/>
    </border>
    <border>
      <left/>
      <right style="medium">
        <color rgb="FF757575"/>
      </right>
      <top style="medium">
        <color rgb="FF757575"/>
      </top>
      <bottom style="medium">
        <color rgb="FF757575"/>
      </bottom>
      <diagonal/>
    </border>
    <border>
      <left style="medium">
        <color rgb="FF757575"/>
      </left>
      <right style="medium">
        <color rgb="FF757575"/>
      </right>
      <top/>
      <bottom style="medium">
        <color rgb="FF757575"/>
      </bottom>
      <diagonal/>
    </border>
    <border>
      <left/>
      <right style="medium">
        <color rgb="FF757575"/>
      </right>
      <top/>
      <bottom style="medium">
        <color rgb="FF757575"/>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top style="thin">
        <color indexed="64"/>
      </top>
      <bottom style="thin">
        <color indexed="64"/>
      </bottom>
      <diagonal/>
    </border>
    <border>
      <left/>
      <right style="medium">
        <color indexed="64"/>
      </right>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style="medium">
        <color rgb="FF535353"/>
      </left>
      <right style="medium">
        <color rgb="FF535353"/>
      </right>
      <top style="medium">
        <color rgb="FF535353"/>
      </top>
      <bottom style="medium">
        <color rgb="FF535353"/>
      </bottom>
      <diagonal/>
    </border>
    <border>
      <left/>
      <right style="medium">
        <color rgb="FF535353"/>
      </right>
      <top style="medium">
        <color rgb="FF535353"/>
      </top>
      <bottom style="medium">
        <color rgb="FF535353"/>
      </bottom>
      <diagonal/>
    </border>
    <border>
      <left style="medium">
        <color rgb="FF535353"/>
      </left>
      <right style="medium">
        <color rgb="FF535353"/>
      </right>
      <top/>
      <bottom style="medium">
        <color rgb="FF535353"/>
      </bottom>
      <diagonal/>
    </border>
    <border>
      <left/>
      <right style="medium">
        <color rgb="FF535353"/>
      </right>
      <top/>
      <bottom style="medium">
        <color rgb="FF535353"/>
      </bottom>
      <diagonal/>
    </border>
    <border>
      <left style="medium">
        <color rgb="FF535353"/>
      </left>
      <right style="medium">
        <color rgb="FF535353"/>
      </right>
      <top/>
      <bottom/>
      <diagonal/>
    </border>
    <border>
      <left/>
      <right style="medium">
        <color rgb="FF535353"/>
      </right>
      <top/>
      <bottom/>
      <diagonal/>
    </border>
    <border>
      <left style="medium">
        <color rgb="FF535353"/>
      </left>
      <right style="medium">
        <color rgb="FF535353"/>
      </right>
      <top style="medium">
        <color rgb="FF535353"/>
      </top>
      <bottom/>
      <diagonal/>
    </border>
  </borders>
  <cellStyleXfs count="1961">
    <xf numFmtId="0" fontId="0" fillId="0" borderId="0"/>
    <xf numFmtId="0" fontId="11" fillId="3" borderId="0">
      <alignment horizontal="center"/>
    </xf>
    <xf numFmtId="0" fontId="11" fillId="0" borderId="0"/>
    <xf numFmtId="0" fontId="11" fillId="0" borderId="0"/>
    <xf numFmtId="0" fontId="12"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0" fillId="0" borderId="0"/>
    <xf numFmtId="0" fontId="10" fillId="0" borderId="0"/>
    <xf numFmtId="0" fontId="17" fillId="5" borderId="0" applyNumberFormat="0" applyBorder="0" applyAlignment="0" applyProtection="0"/>
    <xf numFmtId="0" fontId="10" fillId="3" borderId="0">
      <alignment horizontal="center"/>
    </xf>
    <xf numFmtId="0" fontId="10" fillId="3" borderId="0">
      <alignment horizontal="center"/>
    </xf>
    <xf numFmtId="0" fontId="16" fillId="4" borderId="0" applyNumberFormat="0" applyBorder="0" applyAlignment="0" applyProtection="0"/>
    <xf numFmtId="0" fontId="12" fillId="0" borderId="0" applyNumberFormat="0" applyFill="0" applyBorder="0" applyAlignment="0" applyProtection="0"/>
    <xf numFmtId="0" fontId="10" fillId="0" borderId="0"/>
    <xf numFmtId="0" fontId="10" fillId="0" borderId="0"/>
    <xf numFmtId="0" fontId="10" fillId="0" borderId="0"/>
    <xf numFmtId="0" fontId="9" fillId="0" borderId="0"/>
    <xf numFmtId="9" fontId="9" fillId="0" borderId="0" applyFont="0" applyFill="0" applyBorder="0" applyAlignment="0" applyProtection="0"/>
    <xf numFmtId="0" fontId="10"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0"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8" fillId="0" borderId="0"/>
    <xf numFmtId="0" fontId="18" fillId="0" borderId="0"/>
    <xf numFmtId="0" fontId="8" fillId="0" borderId="0"/>
    <xf numFmtId="0" fontId="8" fillId="0" borderId="0"/>
    <xf numFmtId="0" fontId="8"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13" fillId="0" borderId="0">
      <alignment wrapText="1"/>
    </xf>
    <xf numFmtId="0" fontId="4" fillId="0" borderId="0"/>
    <xf numFmtId="0" fontId="21" fillId="0" borderId="0"/>
    <xf numFmtId="0" fontId="28" fillId="0" borderId="0">
      <alignment horizontal="left" vertical="center"/>
    </xf>
    <xf numFmtId="0" fontId="29" fillId="0" borderId="0"/>
    <xf numFmtId="0" fontId="27" fillId="0" borderId="0" applyNumberFormat="0" applyFill="0" applyBorder="0" applyAlignment="0" applyProtection="0"/>
    <xf numFmtId="0" fontId="3" fillId="0" borderId="0"/>
    <xf numFmtId="0" fontId="3" fillId="0" borderId="0"/>
    <xf numFmtId="9" fontId="3" fillId="0" borderId="0" applyFont="0" applyFill="0" applyBorder="0" applyAlignment="0" applyProtection="0"/>
    <xf numFmtId="164" fontId="3" fillId="0" borderId="0" applyFont="0" applyFill="0" applyBorder="0" applyAlignment="0" applyProtection="0"/>
    <xf numFmtId="0" fontId="1" fillId="0" borderId="0"/>
    <xf numFmtId="43" fontId="1" fillId="0" borderId="0" applyFont="0" applyFill="0" applyBorder="0" applyAlignment="0" applyProtection="0"/>
    <xf numFmtId="0" fontId="45" fillId="0" borderId="0"/>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cellStyleXfs>
  <cellXfs count="545">
    <xf numFmtId="0" fontId="0" fillId="0" borderId="0" xfId="0"/>
    <xf numFmtId="0" fontId="23" fillId="2" borderId="0" xfId="1948" applyFont="1" applyFill="1" applyAlignment="1">
      <alignment horizontal="center"/>
    </xf>
    <xf numFmtId="0" fontId="24" fillId="2" borderId="0" xfId="1948" applyFont="1" applyFill="1" applyAlignment="1">
      <alignment horizontal="center"/>
    </xf>
    <xf numFmtId="0" fontId="14" fillId="2" borderId="0" xfId="1948" applyFont="1" applyFill="1" applyAlignment="1">
      <alignment horizontal="center"/>
    </xf>
    <xf numFmtId="15" fontId="14" fillId="2" borderId="0" xfId="1948" applyNumberFormat="1" applyFont="1" applyFill="1" applyAlignment="1">
      <alignment horizontal="center"/>
    </xf>
    <xf numFmtId="0" fontId="21" fillId="0" borderId="0" xfId="1948" applyFont="1" applyFill="1"/>
    <xf numFmtId="0" fontId="21" fillId="0" borderId="0" xfId="1948" applyFill="1" applyAlignment="1">
      <alignment wrapText="1"/>
    </xf>
    <xf numFmtId="0" fontId="26" fillId="0" borderId="0" xfId="1948" applyFont="1" applyFill="1" applyAlignment="1">
      <alignment vertical="top" wrapText="1"/>
    </xf>
    <xf numFmtId="0" fontId="26" fillId="0" borderId="0" xfId="1948" applyFont="1" applyAlignment="1">
      <alignment vertical="top" wrapText="1"/>
    </xf>
    <xf numFmtId="0" fontId="26" fillId="0" borderId="1" xfId="1948" applyFont="1" applyFill="1" applyBorder="1" applyAlignment="1">
      <alignment vertical="top"/>
    </xf>
    <xf numFmtId="0" fontId="26" fillId="0" borderId="0" xfId="1948" applyFont="1" applyFill="1" applyBorder="1" applyAlignment="1">
      <alignment vertical="top" wrapText="1"/>
    </xf>
    <xf numFmtId="0" fontId="21" fillId="0" borderId="1" xfId="1948" applyFill="1" applyBorder="1" applyAlignment="1">
      <alignment vertical="top"/>
    </xf>
    <xf numFmtId="0" fontId="21" fillId="0" borderId="0" xfId="1948" applyFill="1" applyAlignment="1">
      <alignment vertical="top"/>
    </xf>
    <xf numFmtId="0" fontId="26" fillId="0" borderId="0" xfId="1948" applyFont="1" applyFill="1" applyAlignment="1">
      <alignment vertical="top"/>
    </xf>
    <xf numFmtId="0" fontId="21" fillId="0" borderId="0" xfId="1948" applyFill="1" applyAlignment="1">
      <alignment vertical="top" wrapText="1"/>
    </xf>
    <xf numFmtId="0" fontId="21" fillId="0" borderId="0" xfId="1948" applyFill="1" applyBorder="1" applyAlignment="1">
      <alignment vertical="top" wrapText="1"/>
    </xf>
    <xf numFmtId="0" fontId="35" fillId="0" borderId="0" xfId="1948" applyFont="1" applyFill="1" applyBorder="1" applyAlignment="1">
      <alignment horizontal="left" vertical="top" wrapText="1"/>
    </xf>
    <xf numFmtId="0" fontId="35" fillId="0" borderId="0" xfId="1948" applyFont="1" applyFill="1" applyBorder="1" applyAlignment="1">
      <alignment vertical="top" wrapText="1"/>
    </xf>
    <xf numFmtId="0" fontId="26" fillId="0" borderId="0" xfId="1948" applyFont="1" applyFill="1" applyAlignment="1">
      <alignment horizontal="right" vertical="top" wrapText="1"/>
    </xf>
    <xf numFmtId="0" fontId="26" fillId="0" borderId="0" xfId="1948" applyFont="1" applyFill="1" applyAlignment="1">
      <alignment horizontal="left" vertical="top" wrapText="1"/>
    </xf>
    <xf numFmtId="0" fontId="21" fillId="0" borderId="0" xfId="1948" applyFont="1" applyFill="1" applyAlignment="1">
      <alignment vertical="top" wrapText="1"/>
    </xf>
    <xf numFmtId="0" fontId="21" fillId="0" borderId="0" xfId="1948" applyFont="1" applyFill="1" applyAlignment="1">
      <alignment horizontal="left" vertical="top" wrapText="1"/>
    </xf>
    <xf numFmtId="0" fontId="21" fillId="0" borderId="0" xfId="0" applyFont="1" applyFill="1"/>
    <xf numFmtId="0" fontId="32" fillId="0" borderId="0" xfId="1948" applyFont="1" applyFill="1" applyBorder="1" applyAlignment="1">
      <alignment vertical="top"/>
    </xf>
    <xf numFmtId="0" fontId="32" fillId="0" borderId="0" xfId="1948" applyFont="1" applyFill="1" applyBorder="1" applyAlignment="1">
      <alignment vertical="top" wrapText="1"/>
    </xf>
    <xf numFmtId="0" fontId="32" fillId="0" borderId="1" xfId="1948" applyFont="1" applyFill="1" applyBorder="1" applyAlignment="1">
      <alignment vertical="top" wrapText="1"/>
    </xf>
    <xf numFmtId="0" fontId="21" fillId="0" borderId="0" xfId="1952" applyFont="1" applyFill="1" applyAlignment="1">
      <alignment horizontal="left" vertical="top" wrapText="1"/>
    </xf>
    <xf numFmtId="0" fontId="21" fillId="0" borderId="0" xfId="1953" applyFont="1" applyFill="1" applyBorder="1" applyAlignment="1">
      <alignment horizontal="left" vertical="top" wrapText="1"/>
    </xf>
    <xf numFmtId="0" fontId="21" fillId="0" borderId="0" xfId="1953" applyFont="1" applyFill="1" applyBorder="1" applyAlignment="1">
      <alignment vertical="top" wrapText="1"/>
    </xf>
    <xf numFmtId="0" fontId="21" fillId="0" borderId="0" xfId="1952" applyFont="1" applyFill="1" applyAlignment="1">
      <alignment vertical="top" wrapText="1"/>
    </xf>
    <xf numFmtId="0" fontId="21" fillId="0" borderId="0" xfId="1952" applyFont="1" applyFill="1" applyBorder="1" applyAlignment="1">
      <alignment vertical="top" wrapText="1"/>
    </xf>
    <xf numFmtId="0" fontId="21" fillId="0" borderId="0" xfId="1948" applyFont="1" applyFill="1" applyBorder="1" applyAlignment="1">
      <alignment vertical="top"/>
    </xf>
    <xf numFmtId="0" fontId="21" fillId="0" borderId="0" xfId="1953" applyFont="1" applyBorder="1" applyAlignment="1">
      <alignment vertical="top"/>
    </xf>
    <xf numFmtId="0" fontId="21" fillId="0" borderId="0" xfId="1948" applyFill="1" applyAlignment="1">
      <alignment horizontal="left" wrapText="1"/>
    </xf>
    <xf numFmtId="0" fontId="21" fillId="0" borderId="0" xfId="1948" applyAlignment="1">
      <alignment vertical="center"/>
    </xf>
    <xf numFmtId="0" fontId="30" fillId="0" borderId="0" xfId="1948" applyFont="1" applyAlignment="1">
      <alignment horizontal="right" vertical="center"/>
    </xf>
    <xf numFmtId="0" fontId="21" fillId="0" borderId="0" xfId="0" applyFont="1" applyFill="1" applyAlignment="1">
      <alignment horizontal="left" vertical="center"/>
    </xf>
    <xf numFmtId="0" fontId="2" fillId="2" borderId="0" xfId="1948" applyFont="1" applyFill="1" applyAlignment="1">
      <alignment horizontal="center"/>
    </xf>
    <xf numFmtId="0" fontId="2" fillId="2" borderId="0" xfId="1948" applyFont="1" applyFill="1"/>
    <xf numFmtId="0" fontId="37" fillId="2" borderId="0" xfId="1948" applyFont="1" applyFill="1" applyAlignment="1">
      <alignment horizontal="center"/>
    </xf>
    <xf numFmtId="0" fontId="30" fillId="0" borderId="0" xfId="0" applyFont="1" applyFill="1"/>
    <xf numFmtId="0" fontId="21" fillId="0" borderId="4" xfId="0" applyFont="1" applyFill="1" applyBorder="1" applyAlignment="1">
      <alignment horizontal="left" vertical="center"/>
    </xf>
    <xf numFmtId="0" fontId="30" fillId="0" borderId="0" xfId="0" applyFont="1" applyFill="1" applyAlignment="1">
      <alignment horizontal="center"/>
    </xf>
    <xf numFmtId="0" fontId="28" fillId="0" borderId="4" xfId="0" applyFont="1" applyFill="1" applyBorder="1" applyAlignment="1">
      <alignment horizontal="left" vertical="center"/>
    </xf>
    <xf numFmtId="0" fontId="21" fillId="0" borderId="4" xfId="0" applyFont="1" applyFill="1" applyBorder="1"/>
    <xf numFmtId="0" fontId="21" fillId="0" borderId="0" xfId="1948" applyFill="1" applyBorder="1"/>
    <xf numFmtId="0" fontId="33" fillId="0" borderId="0" xfId="1948" applyFont="1" applyFill="1" applyAlignment="1">
      <alignment vertical="top"/>
    </xf>
    <xf numFmtId="0" fontId="21" fillId="0" borderId="0" xfId="1948" applyFill="1" applyAlignment="1">
      <alignment horizontal="left" vertical="top"/>
    </xf>
    <xf numFmtId="0" fontId="29" fillId="7" borderId="0" xfId="1950" applyFill="1" applyAlignment="1">
      <alignment vertical="center"/>
    </xf>
    <xf numFmtId="0" fontId="34" fillId="7" borderId="0" xfId="1948" applyFont="1" applyFill="1" applyAlignment="1">
      <alignment vertical="center"/>
    </xf>
    <xf numFmtId="0" fontId="34" fillId="7" borderId="0" xfId="1948" applyFont="1" applyFill="1" applyAlignment="1">
      <alignment horizontal="left" vertical="center"/>
    </xf>
    <xf numFmtId="0" fontId="34" fillId="7" borderId="1" xfId="1948" applyFont="1" applyFill="1" applyBorder="1" applyAlignment="1">
      <alignment vertical="center"/>
    </xf>
    <xf numFmtId="0" fontId="34" fillId="7" borderId="0" xfId="1948" applyFont="1" applyFill="1" applyAlignment="1">
      <alignment vertical="top"/>
    </xf>
    <xf numFmtId="0" fontId="34" fillId="7" borderId="0" xfId="1948" applyFont="1" applyFill="1" applyAlignment="1">
      <alignment horizontal="left" vertical="top"/>
    </xf>
    <xf numFmtId="0" fontId="34" fillId="7" borderId="1" xfId="1948" applyFont="1" applyFill="1" applyBorder="1" applyAlignment="1">
      <alignment vertical="top"/>
    </xf>
    <xf numFmtId="0" fontId="34" fillId="7" borderId="0" xfId="1948" applyFont="1" applyFill="1" applyAlignment="1">
      <alignment vertical="center" wrapText="1"/>
    </xf>
    <xf numFmtId="0" fontId="34" fillId="7" borderId="0" xfId="1948" applyFont="1" applyFill="1" applyAlignment="1">
      <alignment horizontal="left" vertical="center" wrapText="1"/>
    </xf>
    <xf numFmtId="0" fontId="34" fillId="7" borderId="0" xfId="1948" applyFont="1" applyFill="1" applyAlignment="1">
      <alignment wrapText="1"/>
    </xf>
    <xf numFmtId="0" fontId="28" fillId="7" borderId="0" xfId="1949" applyFill="1" applyAlignment="1">
      <alignment horizontal="left" vertical="center" wrapText="1"/>
    </xf>
    <xf numFmtId="0" fontId="34" fillId="7" borderId="3" xfId="1948" applyFont="1" applyFill="1" applyBorder="1" applyAlignment="1">
      <alignment wrapText="1"/>
    </xf>
    <xf numFmtId="0" fontId="28" fillId="7" borderId="3" xfId="1949" applyFill="1" applyBorder="1" applyAlignment="1">
      <alignment horizontal="left" vertical="center" wrapText="1"/>
    </xf>
    <xf numFmtId="0" fontId="34" fillId="7" borderId="0" xfId="1948" applyFont="1" applyFill="1" applyBorder="1" applyAlignment="1">
      <alignment vertical="center" wrapText="1"/>
    </xf>
    <xf numFmtId="0" fontId="28" fillId="7" borderId="0" xfId="1949" applyFill="1" applyAlignment="1">
      <alignment horizontal="left" vertical="top" wrapText="1"/>
    </xf>
    <xf numFmtId="0" fontId="28" fillId="7" borderId="0" xfId="1949" applyFill="1" applyBorder="1" applyAlignment="1">
      <alignment horizontal="left" vertical="top" wrapText="1"/>
    </xf>
    <xf numFmtId="0" fontId="32" fillId="0" borderId="0" xfId="1948" applyFont="1" applyFill="1" applyAlignment="1">
      <alignment vertical="top" wrapText="1"/>
    </xf>
    <xf numFmtId="0" fontId="39" fillId="7" borderId="0" xfId="1950" applyFont="1" applyFill="1" applyAlignment="1">
      <alignment vertical="top"/>
    </xf>
    <xf numFmtId="0" fontId="39" fillId="7" borderId="0" xfId="1948" applyFont="1" applyFill="1" applyAlignment="1">
      <alignment vertical="top"/>
    </xf>
    <xf numFmtId="0" fontId="39" fillId="7" borderId="0" xfId="1948" applyFont="1" applyFill="1" applyAlignment="1">
      <alignment vertical="top" wrapText="1"/>
    </xf>
    <xf numFmtId="0" fontId="39" fillId="7" borderId="0" xfId="1948" applyFont="1" applyFill="1" applyAlignment="1">
      <alignment horizontal="left" vertical="top"/>
    </xf>
    <xf numFmtId="0" fontId="39" fillId="7" borderId="1" xfId="1948" applyFont="1" applyFill="1" applyBorder="1" applyAlignment="1">
      <alignment vertical="top"/>
    </xf>
    <xf numFmtId="0" fontId="36" fillId="7" borderId="0" xfId="1949" applyFont="1" applyFill="1" applyAlignment="1">
      <alignment horizontal="left" vertical="top"/>
    </xf>
    <xf numFmtId="0" fontId="36" fillId="7" borderId="1" xfId="1949" applyFont="1" applyFill="1" applyBorder="1" applyAlignment="1">
      <alignment horizontal="left" vertical="top"/>
    </xf>
    <xf numFmtId="0" fontId="36" fillId="0" borderId="0" xfId="1949" applyFont="1" applyFill="1" applyAlignment="1">
      <alignment horizontal="left" vertical="top"/>
    </xf>
    <xf numFmtId="0" fontId="36" fillId="7" borderId="3" xfId="1949" applyFont="1" applyFill="1" applyBorder="1" applyAlignment="1">
      <alignment horizontal="left" vertical="top"/>
    </xf>
    <xf numFmtId="0" fontId="36" fillId="7" borderId="2" xfId="1949" applyFont="1" applyFill="1" applyBorder="1" applyAlignment="1">
      <alignment horizontal="left" vertical="top"/>
    </xf>
    <xf numFmtId="0" fontId="36" fillId="0" borderId="3" xfId="1949" applyFont="1" applyFill="1" applyBorder="1" applyAlignment="1">
      <alignment horizontal="left" vertical="top"/>
    </xf>
    <xf numFmtId="0" fontId="32" fillId="0" borderId="0" xfId="1948" applyFont="1" applyAlignment="1">
      <alignment vertical="top" wrapText="1"/>
    </xf>
    <xf numFmtId="0" fontId="32" fillId="0" borderId="0" xfId="1948" applyFont="1" applyAlignment="1">
      <alignment horizontal="left" vertical="top" wrapText="1"/>
    </xf>
    <xf numFmtId="0" fontId="32" fillId="0" borderId="0" xfId="1948" applyFont="1" applyFill="1" applyAlignment="1">
      <alignment vertical="top"/>
    </xf>
    <xf numFmtId="0" fontId="32" fillId="0" borderId="0" xfId="1948" applyFont="1" applyFill="1" applyAlignment="1">
      <alignment horizontal="left" vertical="top" wrapText="1"/>
    </xf>
    <xf numFmtId="0" fontId="32" fillId="0" borderId="0" xfId="1949" applyFont="1" applyFill="1" applyBorder="1" applyAlignment="1">
      <alignment horizontal="left" vertical="top"/>
    </xf>
    <xf numFmtId="0" fontId="32" fillId="0" borderId="0" xfId="1948" applyFont="1" applyFill="1" applyAlignment="1">
      <alignment horizontal="left" vertical="top"/>
    </xf>
    <xf numFmtId="0" fontId="32" fillId="0" borderId="1" xfId="1948" applyFont="1" applyFill="1" applyBorder="1" applyAlignment="1">
      <alignment vertical="top"/>
    </xf>
    <xf numFmtId="0" fontId="12" fillId="0" borderId="0" xfId="4" applyFill="1" applyAlignment="1">
      <alignment vertical="top" wrapText="1"/>
    </xf>
    <xf numFmtId="0" fontId="1" fillId="0" borderId="0" xfId="1956"/>
    <xf numFmtId="165" fontId="0" fillId="0" borderId="0" xfId="1957" applyNumberFormat="1" applyFont="1"/>
    <xf numFmtId="0" fontId="40" fillId="0" borderId="0" xfId="1956" applyFont="1"/>
    <xf numFmtId="0" fontId="14" fillId="0" borderId="0" xfId="1956" applyFont="1"/>
    <xf numFmtId="0" fontId="43" fillId="8" borderId="5" xfId="1956" applyFont="1" applyFill="1" applyBorder="1" applyAlignment="1">
      <alignment horizontal="center" vertical="center" wrapText="1"/>
    </xf>
    <xf numFmtId="0" fontId="43" fillId="8" borderId="6" xfId="1956" applyFont="1" applyFill="1" applyBorder="1" applyAlignment="1">
      <alignment horizontal="center" vertical="center" wrapText="1"/>
    </xf>
    <xf numFmtId="165" fontId="43" fillId="8" borderId="5" xfId="1957" applyNumberFormat="1" applyFont="1" applyFill="1" applyBorder="1" applyAlignment="1">
      <alignment horizontal="center" vertical="center" wrapText="1"/>
    </xf>
    <xf numFmtId="0" fontId="40" fillId="6" borderId="7" xfId="1956" applyFont="1" applyFill="1" applyBorder="1" applyAlignment="1">
      <alignment horizontal="justify" vertical="center" wrapText="1"/>
    </xf>
    <xf numFmtId="0" fontId="40" fillId="6" borderId="8" xfId="1956" applyFont="1" applyFill="1" applyBorder="1" applyAlignment="1">
      <alignment horizontal="justify" vertical="center" wrapText="1"/>
    </xf>
    <xf numFmtId="165" fontId="31" fillId="6" borderId="5" xfId="1957" applyNumberFormat="1" applyFont="1" applyFill="1" applyBorder="1" applyAlignment="1">
      <alignment vertical="center" wrapText="1"/>
    </xf>
    <xf numFmtId="0" fontId="40" fillId="3" borderId="8" xfId="1956" applyFont="1" applyFill="1" applyBorder="1" applyAlignment="1">
      <alignment horizontal="justify" vertical="center" wrapText="1"/>
    </xf>
    <xf numFmtId="0" fontId="40" fillId="9" borderId="8" xfId="1956" applyFont="1" applyFill="1" applyBorder="1" applyAlignment="1">
      <alignment horizontal="justify" vertical="center" wrapText="1"/>
    </xf>
    <xf numFmtId="0" fontId="43" fillId="10" borderId="5" xfId="1956" applyFont="1" applyFill="1" applyBorder="1" applyAlignment="1">
      <alignment horizontal="center" vertical="center" wrapText="1"/>
    </xf>
    <xf numFmtId="165" fontId="43" fillId="10" borderId="5" xfId="1957" applyNumberFormat="1" applyFont="1" applyFill="1" applyBorder="1" applyAlignment="1">
      <alignment horizontal="center" vertical="center" wrapText="1"/>
    </xf>
    <xf numFmtId="0" fontId="31" fillId="6" borderId="5" xfId="1956" applyFont="1" applyFill="1" applyBorder="1" applyAlignment="1">
      <alignment vertical="center" wrapText="1"/>
    </xf>
    <xf numFmtId="0" fontId="31" fillId="3" borderId="5" xfId="1956" applyFont="1" applyFill="1" applyBorder="1" applyAlignment="1">
      <alignment vertical="center" wrapText="1"/>
    </xf>
    <xf numFmtId="0" fontId="31" fillId="9" borderId="5" xfId="1956" applyFont="1" applyFill="1" applyBorder="1" applyAlignment="1">
      <alignment vertical="center" wrapText="1"/>
    </xf>
    <xf numFmtId="0" fontId="21" fillId="0" borderId="0" xfId="1948" applyFont="1" applyFill="1" applyAlignment="1">
      <alignment wrapText="1"/>
    </xf>
    <xf numFmtId="0" fontId="25" fillId="0" borderId="0" xfId="0" applyFont="1" applyFill="1" applyAlignment="1"/>
    <xf numFmtId="0" fontId="28" fillId="0" borderId="4" xfId="0" applyFont="1" applyFill="1" applyBorder="1"/>
    <xf numFmtId="0" fontId="45" fillId="7" borderId="0" xfId="1958" applyFill="1" applyAlignment="1"/>
    <xf numFmtId="0" fontId="45" fillId="11" borderId="0" xfId="1958" applyFill="1" applyAlignment="1">
      <alignment horizontal="left"/>
    </xf>
    <xf numFmtId="0" fontId="45" fillId="11" borderId="0" xfId="1958" applyFill="1" applyAlignment="1">
      <alignment horizontal="center"/>
    </xf>
    <xf numFmtId="0" fontId="45" fillId="7" borderId="0" xfId="1958" applyFill="1" applyAlignment="1">
      <alignment horizontal="center"/>
    </xf>
    <xf numFmtId="0" fontId="45" fillId="2" borderId="0" xfId="1958" applyFill="1" applyAlignment="1">
      <alignment horizontal="center"/>
    </xf>
    <xf numFmtId="0" fontId="45" fillId="0" borderId="0" xfId="1958" applyFill="1" applyAlignment="1">
      <alignment horizontal="center"/>
    </xf>
    <xf numFmtId="0" fontId="45" fillId="11" borderId="0" xfId="1958" applyFill="1"/>
    <xf numFmtId="0" fontId="45" fillId="2" borderId="0" xfId="1958" applyFill="1"/>
    <xf numFmtId="0" fontId="45" fillId="2" borderId="0" xfId="1958" applyFill="1" applyAlignment="1">
      <alignment horizontal="left" vertical="top"/>
    </xf>
    <xf numFmtId="0" fontId="45" fillId="7" borderId="0" xfId="1958" applyFill="1" applyBorder="1"/>
    <xf numFmtId="0" fontId="39" fillId="11" borderId="0" xfId="1958" applyFont="1" applyFill="1" applyBorder="1" applyAlignment="1"/>
    <xf numFmtId="0" fontId="45" fillId="11" borderId="0" xfId="1958" applyFill="1" applyBorder="1" applyAlignment="1">
      <alignment horizontal="center"/>
    </xf>
    <xf numFmtId="0" fontId="45" fillId="0" borderId="0" xfId="1958" applyFill="1" applyBorder="1" applyAlignment="1">
      <alignment horizontal="center"/>
    </xf>
    <xf numFmtId="0" fontId="45" fillId="0" borderId="0" xfId="1958" applyFill="1" applyBorder="1"/>
    <xf numFmtId="0" fontId="32" fillId="7" borderId="18" xfId="1958" applyFont="1" applyFill="1" applyBorder="1" applyAlignment="1">
      <alignment horizontal="left" vertical="top" wrapText="1"/>
    </xf>
    <xf numFmtId="0" fontId="32" fillId="11" borderId="18" xfId="1959" applyFont="1" applyFill="1" applyBorder="1" applyAlignment="1" applyProtection="1">
      <alignment horizontal="left" vertical="top" wrapText="1"/>
    </xf>
    <xf numFmtId="0" fontId="32" fillId="11" borderId="18" xfId="1958" applyFont="1" applyFill="1" applyBorder="1" applyAlignment="1">
      <alignment horizontal="center" vertical="top" wrapText="1"/>
    </xf>
    <xf numFmtId="0" fontId="32" fillId="7" borderId="18" xfId="1958" applyFont="1" applyFill="1" applyBorder="1" applyAlignment="1">
      <alignment horizontal="center" vertical="top" wrapText="1"/>
    </xf>
    <xf numFmtId="0" fontId="32" fillId="0" borderId="18" xfId="1958" applyFont="1" applyFill="1" applyBorder="1" applyAlignment="1">
      <alignment horizontal="center" vertical="top" wrapText="1"/>
    </xf>
    <xf numFmtId="0" fontId="32" fillId="11" borderId="18" xfId="1958" applyFont="1" applyFill="1" applyBorder="1" applyAlignment="1">
      <alignment vertical="top" wrapText="1"/>
    </xf>
    <xf numFmtId="0" fontId="32" fillId="11" borderId="18" xfId="1958" applyFont="1" applyFill="1" applyBorder="1" applyAlignment="1">
      <alignment horizontal="left" vertical="top" wrapText="1"/>
    </xf>
    <xf numFmtId="0" fontId="45" fillId="7" borderId="18" xfId="1958" applyFill="1" applyBorder="1" applyAlignment="1">
      <alignment wrapText="1"/>
    </xf>
    <xf numFmtId="0" fontId="45" fillId="7" borderId="18" xfId="1958" applyFill="1" applyBorder="1" applyAlignment="1">
      <alignment horizontal="left" vertical="top" wrapText="1"/>
    </xf>
    <xf numFmtId="0" fontId="45" fillId="7" borderId="0" xfId="1958" applyFill="1"/>
    <xf numFmtId="0" fontId="32" fillId="11" borderId="19" xfId="1959" applyFont="1" applyFill="1" applyBorder="1" applyAlignment="1" applyProtection="1">
      <alignment horizontal="left" vertical="top" wrapText="1"/>
    </xf>
    <xf numFmtId="0" fontId="32" fillId="11" borderId="19" xfId="1958" applyFont="1" applyFill="1" applyBorder="1" applyAlignment="1">
      <alignment horizontal="center" vertical="top" wrapText="1"/>
    </xf>
    <xf numFmtId="0" fontId="32" fillId="7" borderId="19" xfId="1958" applyFont="1" applyFill="1" applyBorder="1" applyAlignment="1">
      <alignment horizontal="center" vertical="top" wrapText="1"/>
    </xf>
    <xf numFmtId="0" fontId="32" fillId="0" borderId="19" xfId="1958" applyFont="1" applyFill="1" applyBorder="1" applyAlignment="1">
      <alignment horizontal="center" vertical="top" wrapText="1"/>
    </xf>
    <xf numFmtId="0" fontId="45" fillId="11" borderId="19" xfId="1958" applyFill="1" applyBorder="1" applyAlignment="1">
      <alignment wrapText="1"/>
    </xf>
    <xf numFmtId="0" fontId="45" fillId="7" borderId="19" xfId="1958" applyFill="1" applyBorder="1" applyAlignment="1">
      <alignment wrapText="1"/>
    </xf>
    <xf numFmtId="0" fontId="32" fillId="7" borderId="19" xfId="1958" applyFont="1" applyFill="1" applyBorder="1" applyAlignment="1">
      <alignment wrapText="1"/>
    </xf>
    <xf numFmtId="0" fontId="32" fillId="11" borderId="21" xfId="1959" applyFont="1" applyFill="1" applyBorder="1" applyAlignment="1" applyProtection="1">
      <alignment horizontal="left" vertical="top" wrapText="1"/>
    </xf>
    <xf numFmtId="0" fontId="32" fillId="11" borderId="21" xfId="1958" applyFont="1" applyFill="1" applyBorder="1" applyAlignment="1">
      <alignment horizontal="center" vertical="top" wrapText="1"/>
    </xf>
    <xf numFmtId="0" fontId="32" fillId="7" borderId="21" xfId="1958" applyFont="1" applyFill="1" applyBorder="1" applyAlignment="1">
      <alignment horizontal="center" vertical="top" wrapText="1"/>
    </xf>
    <xf numFmtId="0" fontId="32" fillId="0" borderId="21" xfId="1958" applyFont="1" applyFill="1" applyBorder="1" applyAlignment="1">
      <alignment horizontal="center" vertical="top" wrapText="1"/>
    </xf>
    <xf numFmtId="0" fontId="45" fillId="11" borderId="21" xfId="1958" applyFill="1" applyBorder="1" applyAlignment="1">
      <alignment wrapText="1"/>
    </xf>
    <xf numFmtId="0" fontId="45" fillId="7" borderId="21" xfId="1958" applyFill="1" applyBorder="1" applyAlignment="1">
      <alignment wrapText="1"/>
    </xf>
    <xf numFmtId="0" fontId="32" fillId="7" borderId="21" xfId="1958" applyFont="1" applyFill="1" applyBorder="1" applyAlignment="1">
      <alignment wrapText="1"/>
    </xf>
    <xf numFmtId="0" fontId="32" fillId="11" borderId="21" xfId="1958" applyFont="1" applyFill="1" applyBorder="1" applyAlignment="1">
      <alignment horizontal="left" wrapText="1"/>
    </xf>
    <xf numFmtId="0" fontId="32" fillId="7" borderId="21" xfId="1958" applyFont="1" applyFill="1" applyBorder="1" applyAlignment="1">
      <alignment horizontal="left" vertical="top" wrapText="1"/>
    </xf>
    <xf numFmtId="0" fontId="32" fillId="11" borderId="15" xfId="1959" applyFont="1" applyFill="1" applyBorder="1" applyAlignment="1" applyProtection="1">
      <alignment horizontal="left" vertical="top" wrapText="1"/>
    </xf>
    <xf numFmtId="0" fontId="32" fillId="11" borderId="15" xfId="1958" applyFont="1" applyFill="1" applyBorder="1" applyAlignment="1">
      <alignment horizontal="center" vertical="top" wrapText="1"/>
    </xf>
    <xf numFmtId="0" fontId="32" fillId="7" borderId="15" xfId="1958" applyFont="1" applyFill="1" applyBorder="1" applyAlignment="1">
      <alignment horizontal="center" vertical="top" wrapText="1"/>
    </xf>
    <xf numFmtId="0" fontId="32" fillId="0" borderId="15" xfId="1958" applyFont="1" applyFill="1" applyBorder="1" applyAlignment="1">
      <alignment horizontal="center" vertical="top" wrapText="1"/>
    </xf>
    <xf numFmtId="0" fontId="45" fillId="11" borderId="15" xfId="1958" applyFill="1" applyBorder="1" applyAlignment="1">
      <alignment wrapText="1"/>
    </xf>
    <xf numFmtId="0" fontId="45" fillId="7" borderId="15" xfId="1958" applyFill="1" applyBorder="1" applyAlignment="1">
      <alignment wrapText="1"/>
    </xf>
    <xf numFmtId="0" fontId="32" fillId="7" borderId="15" xfId="1958" applyFont="1" applyFill="1" applyBorder="1" applyAlignment="1">
      <alignment wrapText="1"/>
    </xf>
    <xf numFmtId="0" fontId="32" fillId="11" borderId="15" xfId="1958" applyFont="1" applyFill="1" applyBorder="1" applyAlignment="1">
      <alignment wrapText="1"/>
    </xf>
    <xf numFmtId="0" fontId="32" fillId="7" borderId="15" xfId="1958" applyFont="1" applyFill="1" applyBorder="1" applyAlignment="1">
      <alignment horizontal="left" vertical="top" wrapText="1"/>
    </xf>
    <xf numFmtId="0" fontId="32" fillId="0" borderId="0" xfId="1958" applyFont="1" applyFill="1" applyBorder="1"/>
    <xf numFmtId="0" fontId="45" fillId="7" borderId="3" xfId="1958" applyFill="1" applyBorder="1"/>
    <xf numFmtId="0" fontId="45" fillId="7" borderId="24" xfId="1958" applyFill="1" applyBorder="1"/>
    <xf numFmtId="0" fontId="32" fillId="7" borderId="16" xfId="1958" applyFont="1" applyFill="1" applyBorder="1" applyAlignment="1">
      <alignment horizontal="center" vertical="top" wrapText="1"/>
    </xf>
    <xf numFmtId="0" fontId="35" fillId="7" borderId="19" xfId="1958" applyFont="1" applyFill="1" applyBorder="1" applyAlignment="1">
      <alignment horizontal="center" vertical="top" wrapText="1"/>
    </xf>
    <xf numFmtId="0" fontId="35" fillId="11" borderId="9" xfId="1958" applyFont="1" applyFill="1" applyBorder="1" applyAlignment="1">
      <alignment horizontal="center" vertical="top" wrapText="1"/>
    </xf>
    <xf numFmtId="0" fontId="35" fillId="11" borderId="15" xfId="1958" applyFont="1" applyFill="1" applyBorder="1" applyAlignment="1">
      <alignment wrapText="1"/>
    </xf>
    <xf numFmtId="0" fontId="32" fillId="7" borderId="15" xfId="1958" applyFont="1" applyFill="1" applyBorder="1" applyAlignment="1">
      <alignment horizontal="left" wrapText="1"/>
    </xf>
    <xf numFmtId="0" fontId="32" fillId="11" borderId="15" xfId="1958" applyFont="1" applyFill="1" applyBorder="1" applyAlignment="1">
      <alignment horizontal="left" wrapText="1"/>
    </xf>
    <xf numFmtId="0" fontId="35" fillId="7" borderId="21" xfId="1958" applyFont="1" applyFill="1" applyBorder="1" applyAlignment="1">
      <alignment horizontal="center" vertical="top" wrapText="1"/>
    </xf>
    <xf numFmtId="0" fontId="35" fillId="7" borderId="22" xfId="1958" applyFont="1" applyFill="1" applyBorder="1" applyAlignment="1">
      <alignment horizontal="center" vertical="top" wrapText="1"/>
    </xf>
    <xf numFmtId="0" fontId="32" fillId="7" borderId="22" xfId="1958" applyFont="1" applyFill="1" applyBorder="1" applyAlignment="1">
      <alignment horizontal="center" vertical="top" wrapText="1"/>
    </xf>
    <xf numFmtId="0" fontId="35" fillId="7" borderId="16" xfId="1958" applyFont="1" applyFill="1" applyBorder="1" applyAlignment="1">
      <alignment horizontal="center" vertical="top" wrapText="1"/>
    </xf>
    <xf numFmtId="0" fontId="35" fillId="7" borderId="15" xfId="1958" applyFont="1" applyFill="1" applyBorder="1" applyAlignment="1">
      <alignment horizontal="center" vertical="top" wrapText="1"/>
    </xf>
    <xf numFmtId="0" fontId="32" fillId="7" borderId="18" xfId="1959" applyFont="1" applyFill="1" applyBorder="1" applyAlignment="1" applyProtection="1">
      <alignment horizontal="left" vertical="top" wrapText="1"/>
    </xf>
    <xf numFmtId="3" fontId="32" fillId="7" borderId="18" xfId="1958" applyNumberFormat="1" applyFont="1" applyFill="1" applyBorder="1" applyAlignment="1">
      <alignment horizontal="center" vertical="top" wrapText="1"/>
    </xf>
    <xf numFmtId="0" fontId="45" fillId="11" borderId="18" xfId="1958" applyFill="1" applyBorder="1" applyAlignment="1">
      <alignment wrapText="1"/>
    </xf>
    <xf numFmtId="0" fontId="32" fillId="11" borderId="18" xfId="1958" applyFont="1" applyFill="1" applyBorder="1" applyAlignment="1">
      <alignment wrapText="1"/>
    </xf>
    <xf numFmtId="0" fontId="32" fillId="7" borderId="9" xfId="1958" applyFont="1" applyFill="1" applyBorder="1" applyAlignment="1">
      <alignment horizontal="left" vertical="top" wrapText="1"/>
    </xf>
    <xf numFmtId="0" fontId="32" fillId="11" borderId="9" xfId="1958" applyFont="1" applyFill="1" applyBorder="1" applyAlignment="1">
      <alignment horizontal="center" vertical="top" wrapText="1"/>
    </xf>
    <xf numFmtId="0" fontId="32" fillId="7" borderId="9" xfId="1958" applyFont="1" applyFill="1" applyBorder="1" applyAlignment="1">
      <alignment wrapText="1"/>
    </xf>
    <xf numFmtId="0" fontId="32" fillId="11" borderId="9" xfId="1958" applyFont="1" applyFill="1" applyBorder="1" applyAlignment="1">
      <alignment wrapText="1"/>
    </xf>
    <xf numFmtId="0" fontId="45" fillId="11" borderId="9" xfId="1958" applyFill="1" applyBorder="1" applyAlignment="1">
      <alignment wrapText="1"/>
    </xf>
    <xf numFmtId="0" fontId="45" fillId="7" borderId="9" xfId="1958" applyFill="1" applyBorder="1" applyAlignment="1">
      <alignment horizontal="left" vertical="top" wrapText="1"/>
    </xf>
    <xf numFmtId="0" fontId="35" fillId="11" borderId="18" xfId="1958" applyFont="1" applyFill="1" applyBorder="1" applyAlignment="1">
      <alignment horizontal="center" vertical="top" wrapText="1"/>
    </xf>
    <xf numFmtId="0" fontId="35" fillId="7" borderId="18" xfId="1958" applyFont="1" applyFill="1" applyBorder="1" applyAlignment="1">
      <alignment horizontal="center" vertical="top" wrapText="1"/>
    </xf>
    <xf numFmtId="0" fontId="35" fillId="11" borderId="18" xfId="1958" applyFont="1" applyFill="1" applyBorder="1" applyAlignment="1">
      <alignment wrapText="1"/>
    </xf>
    <xf numFmtId="0" fontId="35" fillId="11" borderId="19" xfId="1958" applyFont="1" applyFill="1" applyBorder="1" applyAlignment="1">
      <alignment horizontal="center" vertical="top" wrapText="1"/>
    </xf>
    <xf numFmtId="0" fontId="35" fillId="11" borderId="19" xfId="1958" applyFont="1" applyFill="1" applyBorder="1" applyAlignment="1">
      <alignment wrapText="1"/>
    </xf>
    <xf numFmtId="0" fontId="35" fillId="11" borderId="21" xfId="1958" applyFont="1" applyFill="1" applyBorder="1" applyAlignment="1">
      <alignment horizontal="center" vertical="top" wrapText="1"/>
    </xf>
    <xf numFmtId="0" fontId="35" fillId="11" borderId="21" xfId="1958" applyFont="1" applyFill="1" applyBorder="1" applyAlignment="1">
      <alignment wrapText="1"/>
    </xf>
    <xf numFmtId="0" fontId="35" fillId="0" borderId="21" xfId="1958" applyFont="1" applyFill="1" applyBorder="1" applyAlignment="1">
      <alignment horizontal="center" vertical="top" wrapText="1"/>
    </xf>
    <xf numFmtId="0" fontId="33" fillId="11" borderId="15" xfId="1958" applyFont="1" applyFill="1" applyBorder="1" applyAlignment="1">
      <alignment horizontal="center" vertical="top" wrapText="1"/>
    </xf>
    <xf numFmtId="0" fontId="35" fillId="11" borderId="15" xfId="1958" applyFont="1" applyFill="1" applyBorder="1" applyAlignment="1">
      <alignment horizontal="center" vertical="top" wrapText="1"/>
    </xf>
    <xf numFmtId="0" fontId="45" fillId="7" borderId="15" xfId="1958" applyFill="1" applyBorder="1" applyAlignment="1">
      <alignment horizontal="left" vertical="top" wrapText="1"/>
    </xf>
    <xf numFmtId="0" fontId="32" fillId="11" borderId="19" xfId="1959" applyFont="1" applyFill="1" applyBorder="1" applyAlignment="1" applyProtection="1">
      <alignment vertical="top" wrapText="1"/>
    </xf>
    <xf numFmtId="3" fontId="32" fillId="7" borderId="19" xfId="1958" applyNumberFormat="1" applyFont="1" applyFill="1" applyBorder="1" applyAlignment="1">
      <alignment horizontal="center" vertical="top" wrapText="1"/>
    </xf>
    <xf numFmtId="0" fontId="32" fillId="11" borderId="19" xfId="1958" applyFont="1" applyFill="1" applyBorder="1" applyAlignment="1">
      <alignment wrapText="1"/>
    </xf>
    <xf numFmtId="0" fontId="32" fillId="11" borderId="15" xfId="1959" applyFont="1" applyFill="1" applyBorder="1" applyAlignment="1" applyProtection="1">
      <alignment vertical="top" wrapText="1"/>
    </xf>
    <xf numFmtId="3" fontId="32" fillId="7" borderId="15" xfId="1958" applyNumberFormat="1" applyFont="1" applyFill="1" applyBorder="1" applyAlignment="1">
      <alignment horizontal="center" vertical="top" wrapText="1"/>
    </xf>
    <xf numFmtId="0" fontId="32" fillId="7" borderId="9" xfId="1958" applyFont="1" applyFill="1" applyBorder="1" applyAlignment="1">
      <alignment horizontal="center" vertical="top" wrapText="1"/>
    </xf>
    <xf numFmtId="0" fontId="38" fillId="11" borderId="19" xfId="1958" applyFont="1" applyFill="1" applyBorder="1" applyAlignment="1">
      <alignment wrapText="1"/>
    </xf>
    <xf numFmtId="0" fontId="32" fillId="11" borderId="21" xfId="1959" applyFont="1" applyFill="1" applyBorder="1" applyAlignment="1" applyProtection="1">
      <alignment vertical="top" wrapText="1"/>
    </xf>
    <xf numFmtId="0" fontId="38" fillId="11" borderId="21" xfId="1958" applyFont="1" applyFill="1" applyBorder="1" applyAlignment="1">
      <alignment wrapText="1"/>
    </xf>
    <xf numFmtId="3" fontId="32" fillId="7" borderId="21" xfId="1958" applyNumberFormat="1" applyFont="1" applyFill="1" applyBorder="1" applyAlignment="1">
      <alignment horizontal="center" vertical="top" wrapText="1"/>
    </xf>
    <xf numFmtId="0" fontId="32" fillId="11" borderId="21" xfId="1958" applyFont="1" applyFill="1" applyBorder="1" applyAlignment="1">
      <alignment wrapText="1"/>
    </xf>
    <xf numFmtId="0" fontId="38" fillId="11" borderId="15" xfId="1958" applyFont="1" applyFill="1" applyBorder="1" applyAlignment="1">
      <alignment wrapText="1"/>
    </xf>
    <xf numFmtId="0" fontId="32" fillId="7" borderId="20" xfId="1958" applyFont="1" applyFill="1" applyBorder="1" applyAlignment="1">
      <alignment horizontal="left" vertical="top" wrapText="1"/>
    </xf>
    <xf numFmtId="0" fontId="32" fillId="11" borderId="20" xfId="1959" applyFont="1" applyFill="1" applyBorder="1" applyAlignment="1" applyProtection="1">
      <alignment vertical="top" wrapText="1"/>
    </xf>
    <xf numFmtId="0" fontId="32" fillId="11" borderId="20" xfId="1958" applyFont="1" applyFill="1" applyBorder="1" applyAlignment="1">
      <alignment horizontal="center" vertical="top" wrapText="1"/>
    </xf>
    <xf numFmtId="0" fontId="32" fillId="7" borderId="20" xfId="1958" applyFont="1" applyFill="1" applyBorder="1" applyAlignment="1">
      <alignment horizontal="center" vertical="top" wrapText="1"/>
    </xf>
    <xf numFmtId="0" fontId="32" fillId="0" borderId="20" xfId="1958" applyFont="1" applyFill="1" applyBorder="1" applyAlignment="1">
      <alignment horizontal="center" vertical="top" wrapText="1"/>
    </xf>
    <xf numFmtId="0" fontId="45" fillId="11" borderId="20" xfId="1958" applyFill="1" applyBorder="1" applyAlignment="1">
      <alignment wrapText="1"/>
    </xf>
    <xf numFmtId="0" fontId="38" fillId="11" borderId="20" xfId="1958" applyFont="1" applyFill="1" applyBorder="1" applyAlignment="1">
      <alignment wrapText="1"/>
    </xf>
    <xf numFmtId="0" fontId="45" fillId="7" borderId="20" xfId="1958" applyFill="1" applyBorder="1" applyAlignment="1">
      <alignment wrapText="1"/>
    </xf>
    <xf numFmtId="0" fontId="45" fillId="7" borderId="20" xfId="1958" applyFill="1" applyBorder="1" applyAlignment="1">
      <alignment horizontal="left" vertical="top" wrapText="1"/>
    </xf>
    <xf numFmtId="0" fontId="32" fillId="7" borderId="9" xfId="1959" applyFont="1" applyFill="1" applyBorder="1" applyAlignment="1" applyProtection="1">
      <alignment horizontal="left" vertical="top" wrapText="1"/>
    </xf>
    <xf numFmtId="0" fontId="32" fillId="11" borderId="9" xfId="1959" applyFont="1" applyFill="1" applyBorder="1" applyAlignment="1" applyProtection="1">
      <alignment vertical="top" wrapText="1"/>
    </xf>
    <xf numFmtId="0" fontId="35" fillId="7" borderId="20" xfId="1958" applyFont="1" applyFill="1" applyBorder="1" applyAlignment="1">
      <alignment horizontal="center" vertical="top" wrapText="1"/>
    </xf>
    <xf numFmtId="3" fontId="35" fillId="7" borderId="20" xfId="1958" applyNumberFormat="1" applyFont="1" applyFill="1" applyBorder="1" applyAlignment="1">
      <alignment horizontal="center" vertical="top" wrapText="1"/>
    </xf>
    <xf numFmtId="0" fontId="35" fillId="11" borderId="20" xfId="1958" applyFont="1" applyFill="1" applyBorder="1" applyAlignment="1">
      <alignment horizontal="center" vertical="top" wrapText="1"/>
    </xf>
    <xf numFmtId="0" fontId="32" fillId="11" borderId="20" xfId="1958" applyFont="1" applyFill="1" applyBorder="1" applyAlignment="1">
      <alignment wrapText="1"/>
    </xf>
    <xf numFmtId="0" fontId="32" fillId="11" borderId="12" xfId="1958" applyFont="1" applyFill="1" applyBorder="1" applyAlignment="1">
      <alignment vertical="top" wrapText="1"/>
    </xf>
    <xf numFmtId="3" fontId="35" fillId="7" borderId="19" xfId="1958" applyNumberFormat="1" applyFont="1" applyFill="1" applyBorder="1" applyAlignment="1">
      <alignment horizontal="center" vertical="top" wrapText="1"/>
    </xf>
    <xf numFmtId="0" fontId="32" fillId="11" borderId="18" xfId="1959" applyFont="1" applyFill="1" applyBorder="1" applyAlignment="1" applyProtection="1">
      <alignment vertical="top" wrapText="1"/>
    </xf>
    <xf numFmtId="0" fontId="32" fillId="7" borderId="17" xfId="1958" applyFont="1" applyFill="1" applyBorder="1" applyAlignment="1">
      <alignment horizontal="center" vertical="top" wrapText="1"/>
    </xf>
    <xf numFmtId="3" fontId="35" fillId="7" borderId="15" xfId="1958" applyNumberFormat="1" applyFont="1" applyFill="1" applyBorder="1" applyAlignment="1">
      <alignment horizontal="center" vertical="top" wrapText="1"/>
    </xf>
    <xf numFmtId="0" fontId="35" fillId="11" borderId="20" xfId="1958" applyFont="1" applyFill="1" applyBorder="1" applyAlignment="1">
      <alignment vertical="top" wrapText="1"/>
    </xf>
    <xf numFmtId="3" fontId="35" fillId="7" borderId="22" xfId="1958" applyNumberFormat="1" applyFont="1" applyFill="1" applyBorder="1" applyAlignment="1">
      <alignment horizontal="center" vertical="top" wrapText="1"/>
    </xf>
    <xf numFmtId="3" fontId="35" fillId="7" borderId="21" xfId="1958" applyNumberFormat="1" applyFont="1" applyFill="1" applyBorder="1" applyAlignment="1">
      <alignment horizontal="center" vertical="top" wrapText="1"/>
    </xf>
    <xf numFmtId="0" fontId="35" fillId="11" borderId="15" xfId="1958" applyFont="1" applyFill="1" applyBorder="1" applyAlignment="1">
      <alignment vertical="top" wrapText="1"/>
    </xf>
    <xf numFmtId="3" fontId="35" fillId="7" borderId="16" xfId="1958" applyNumberFormat="1" applyFont="1" applyFill="1" applyBorder="1" applyAlignment="1">
      <alignment horizontal="center" vertical="top" wrapText="1"/>
    </xf>
    <xf numFmtId="0" fontId="32" fillId="11" borderId="16" xfId="1959" applyFont="1" applyFill="1" applyBorder="1" applyAlignment="1" applyProtection="1">
      <alignment vertical="top" wrapText="1"/>
    </xf>
    <xf numFmtId="0" fontId="32" fillId="11" borderId="16" xfId="1958" applyFont="1" applyFill="1" applyBorder="1" applyAlignment="1">
      <alignment horizontal="center" vertical="top" wrapText="1"/>
    </xf>
    <xf numFmtId="0" fontId="45" fillId="7" borderId="16" xfId="1958" applyFill="1" applyBorder="1" applyAlignment="1">
      <alignment wrapText="1"/>
    </xf>
    <xf numFmtId="0" fontId="45" fillId="11" borderId="16" xfId="1958" applyFill="1" applyBorder="1" applyAlignment="1">
      <alignment wrapText="1"/>
    </xf>
    <xf numFmtId="0" fontId="32" fillId="0" borderId="18" xfId="1959" applyFont="1" applyFill="1" applyBorder="1" applyAlignment="1" applyProtection="1">
      <alignment horizontal="left" vertical="top" wrapText="1"/>
    </xf>
    <xf numFmtId="0" fontId="35" fillId="0" borderId="18" xfId="1958" applyFont="1" applyFill="1" applyBorder="1" applyAlignment="1">
      <alignment horizontal="center" vertical="top" wrapText="1"/>
    </xf>
    <xf numFmtId="3" fontId="35" fillId="0" borderId="18" xfId="1958" applyNumberFormat="1" applyFont="1" applyFill="1" applyBorder="1" applyAlignment="1">
      <alignment horizontal="center" vertical="top" wrapText="1"/>
    </xf>
    <xf numFmtId="0" fontId="32" fillId="7" borderId="18" xfId="1958" applyFont="1" applyFill="1" applyBorder="1" applyAlignment="1">
      <alignment wrapText="1"/>
    </xf>
    <xf numFmtId="0" fontId="32" fillId="11" borderId="9" xfId="1959" applyFont="1" applyFill="1" applyBorder="1" applyAlignment="1" applyProtection="1">
      <alignment horizontal="left" vertical="top" wrapText="1"/>
    </xf>
    <xf numFmtId="3" fontId="32" fillId="7" borderId="9" xfId="1958" applyNumberFormat="1" applyFont="1" applyFill="1" applyBorder="1" applyAlignment="1">
      <alignment horizontal="center" vertical="top" wrapText="1"/>
    </xf>
    <xf numFmtId="0" fontId="45" fillId="7" borderId="9" xfId="1958" applyFill="1" applyBorder="1" applyAlignment="1">
      <alignment wrapText="1"/>
    </xf>
    <xf numFmtId="0" fontId="35" fillId="11" borderId="18" xfId="1958" applyFont="1" applyFill="1" applyBorder="1" applyAlignment="1">
      <alignment horizontal="left" vertical="top" wrapText="1"/>
    </xf>
    <xf numFmtId="0" fontId="32" fillId="0" borderId="16" xfId="1958" applyFont="1" applyFill="1" applyBorder="1" applyAlignment="1">
      <alignment horizontal="center" vertical="top" wrapText="1"/>
    </xf>
    <xf numFmtId="0" fontId="32" fillId="11" borderId="20" xfId="1959" applyFont="1" applyFill="1" applyBorder="1" applyAlignment="1" applyProtection="1">
      <alignment horizontal="left" vertical="top" wrapText="1"/>
    </xf>
    <xf numFmtId="3" fontId="32" fillId="7" borderId="20" xfId="1958" applyNumberFormat="1" applyFont="1" applyFill="1" applyBorder="1" applyAlignment="1">
      <alignment horizontal="center" vertical="top" wrapText="1"/>
    </xf>
    <xf numFmtId="0" fontId="32" fillId="7" borderId="20" xfId="1958" applyFont="1" applyFill="1" applyBorder="1" applyAlignment="1">
      <alignment wrapText="1"/>
    </xf>
    <xf numFmtId="3" fontId="32" fillId="7" borderId="11" xfId="1958" applyNumberFormat="1" applyFont="1" applyFill="1" applyBorder="1" applyAlignment="1">
      <alignment horizontal="center" vertical="top" wrapText="1"/>
    </xf>
    <xf numFmtId="0" fontId="32" fillId="11" borderId="9" xfId="1958" applyFont="1" applyFill="1" applyBorder="1" applyAlignment="1">
      <alignment vertical="top" wrapText="1"/>
    </xf>
    <xf numFmtId="0" fontId="32" fillId="7" borderId="23" xfId="1958" applyFont="1" applyFill="1" applyBorder="1" applyAlignment="1">
      <alignment horizontal="center" vertical="top" wrapText="1"/>
    </xf>
    <xf numFmtId="3" fontId="32" fillId="7" borderId="26" xfId="1958" applyNumberFormat="1" applyFont="1" applyFill="1" applyBorder="1" applyAlignment="1">
      <alignment horizontal="center" vertical="top" wrapText="1"/>
    </xf>
    <xf numFmtId="0" fontId="32" fillId="11" borderId="23" xfId="1958" applyFont="1" applyFill="1" applyBorder="1" applyAlignment="1">
      <alignment horizontal="center" vertical="top" wrapText="1"/>
    </xf>
    <xf numFmtId="3" fontId="32" fillId="7" borderId="27" xfId="1958" applyNumberFormat="1" applyFont="1" applyFill="1" applyBorder="1" applyAlignment="1">
      <alignment horizontal="center" vertical="top" wrapText="1"/>
    </xf>
    <xf numFmtId="0" fontId="32" fillId="11" borderId="22" xfId="1959" applyFont="1" applyFill="1" applyBorder="1" applyAlignment="1" applyProtection="1">
      <alignment vertical="top" wrapText="1"/>
    </xf>
    <xf numFmtId="0" fontId="32" fillId="11" borderId="22" xfId="1958" applyFont="1" applyFill="1" applyBorder="1" applyAlignment="1">
      <alignment horizontal="center" vertical="top" wrapText="1"/>
    </xf>
    <xf numFmtId="3" fontId="32" fillId="7" borderId="22" xfId="1958" applyNumberFormat="1" applyFont="1" applyFill="1" applyBorder="1" applyAlignment="1">
      <alignment horizontal="center" vertical="top" wrapText="1"/>
    </xf>
    <xf numFmtId="0" fontId="32" fillId="0" borderId="22" xfId="1958" applyFont="1" applyFill="1" applyBorder="1" applyAlignment="1">
      <alignment horizontal="center" vertical="top" wrapText="1"/>
    </xf>
    <xf numFmtId="0" fontId="45" fillId="11" borderId="22" xfId="1958" applyFill="1" applyBorder="1" applyAlignment="1">
      <alignment wrapText="1"/>
    </xf>
    <xf numFmtId="0" fontId="32" fillId="11" borderId="22" xfId="1958" applyFont="1" applyFill="1" applyBorder="1" applyAlignment="1">
      <alignment wrapText="1"/>
    </xf>
    <xf numFmtId="0" fontId="45" fillId="7" borderId="22" xfId="1958" applyFill="1" applyBorder="1" applyAlignment="1">
      <alignment wrapText="1"/>
    </xf>
    <xf numFmtId="0" fontId="45" fillId="7" borderId="18" xfId="1958" applyFill="1" applyBorder="1" applyAlignment="1">
      <alignment vertical="top" wrapText="1"/>
    </xf>
    <xf numFmtId="3" fontId="35" fillId="7" borderId="18" xfId="1958" applyNumberFormat="1" applyFont="1" applyFill="1" applyBorder="1" applyAlignment="1">
      <alignment horizontal="center" vertical="top" wrapText="1"/>
    </xf>
    <xf numFmtId="1" fontId="32" fillId="7" borderId="18" xfId="1958" applyNumberFormat="1" applyFont="1" applyFill="1" applyBorder="1" applyAlignment="1">
      <alignment horizontal="center" vertical="top" wrapText="1"/>
    </xf>
    <xf numFmtId="1" fontId="35" fillId="7" borderId="19" xfId="1958" applyNumberFormat="1" applyFont="1" applyFill="1" applyBorder="1" applyAlignment="1">
      <alignment horizontal="center" vertical="top" wrapText="1"/>
    </xf>
    <xf numFmtId="1" fontId="35" fillId="7" borderId="15" xfId="1958" applyNumberFormat="1" applyFont="1" applyFill="1" applyBorder="1" applyAlignment="1">
      <alignment horizontal="center" vertical="top" wrapText="1"/>
    </xf>
    <xf numFmtId="0" fontId="45" fillId="7" borderId="18" xfId="1958" applyFill="1" applyBorder="1" applyAlignment="1">
      <alignment horizontal="left" wrapText="1"/>
    </xf>
    <xf numFmtId="0" fontId="45" fillId="7" borderId="15" xfId="1958" applyFill="1" applyBorder="1" applyAlignment="1">
      <alignment horizontal="left" wrapText="1"/>
    </xf>
    <xf numFmtId="0" fontId="45" fillId="11" borderId="15" xfId="1958" applyFill="1" applyBorder="1" applyAlignment="1">
      <alignment horizontal="left" wrapText="1"/>
    </xf>
    <xf numFmtId="0" fontId="32" fillId="11" borderId="19" xfId="1960" applyFont="1" applyFill="1" applyBorder="1" applyAlignment="1" applyProtection="1">
      <alignment horizontal="left" vertical="top" wrapText="1"/>
    </xf>
    <xf numFmtId="0" fontId="35" fillId="11" borderId="22" xfId="1958" applyFont="1" applyFill="1" applyBorder="1" applyAlignment="1">
      <alignment horizontal="center" vertical="top" wrapText="1"/>
    </xf>
    <xf numFmtId="0" fontId="45" fillId="7" borderId="22" xfId="1958" applyFill="1" applyBorder="1" applyAlignment="1">
      <alignment horizontal="left" wrapText="1"/>
    </xf>
    <xf numFmtId="0" fontId="45" fillId="11" borderId="22" xfId="1958" applyFill="1" applyBorder="1" applyAlignment="1">
      <alignment horizontal="left" wrapText="1"/>
    </xf>
    <xf numFmtId="0" fontId="45" fillId="7" borderId="22" xfId="1958" applyFill="1" applyBorder="1" applyAlignment="1">
      <alignment horizontal="center" vertical="top" wrapText="1"/>
    </xf>
    <xf numFmtId="0" fontId="32" fillId="11" borderId="16" xfId="1960" applyFont="1" applyFill="1" applyBorder="1" applyAlignment="1" applyProtection="1">
      <alignment horizontal="left" vertical="top" wrapText="1"/>
    </xf>
    <xf numFmtId="0" fontId="35" fillId="11" borderId="16" xfId="1958" applyFont="1" applyFill="1" applyBorder="1" applyAlignment="1">
      <alignment horizontal="center" vertical="top" wrapText="1"/>
    </xf>
    <xf numFmtId="0" fontId="32" fillId="11" borderId="16" xfId="1958" applyFont="1" applyFill="1" applyBorder="1" applyAlignment="1">
      <alignment wrapText="1"/>
    </xf>
    <xf numFmtId="0" fontId="45" fillId="7" borderId="16" xfId="1958" applyFill="1" applyBorder="1" applyAlignment="1">
      <alignment horizontal="left" wrapText="1"/>
    </xf>
    <xf numFmtId="0" fontId="45" fillId="11" borderId="16" xfId="1958" applyFill="1" applyBorder="1" applyAlignment="1">
      <alignment horizontal="left" wrapText="1"/>
    </xf>
    <xf numFmtId="0" fontId="45" fillId="7" borderId="16" xfId="1958" applyFill="1" applyBorder="1" applyAlignment="1">
      <alignment horizontal="center" vertical="top" wrapText="1"/>
    </xf>
    <xf numFmtId="0" fontId="45" fillId="0" borderId="0" xfId="1958" applyFill="1" applyBorder="1" applyAlignment="1">
      <alignment horizontal="left" vertical="top"/>
    </xf>
    <xf numFmtId="0" fontId="32" fillId="7" borderId="19" xfId="1958" applyFont="1" applyFill="1" applyBorder="1" applyAlignment="1">
      <alignment horizontal="left" vertical="top" wrapText="1"/>
    </xf>
    <xf numFmtId="0" fontId="45" fillId="7" borderId="19" xfId="1958" applyFill="1" applyBorder="1" applyAlignment="1">
      <alignment horizontal="left" vertical="top" wrapText="1"/>
    </xf>
    <xf numFmtId="0" fontId="32" fillId="7" borderId="19" xfId="1960" applyFont="1" applyFill="1" applyBorder="1" applyAlignment="1" applyProtection="1">
      <alignment horizontal="left" vertical="top" wrapText="1"/>
    </xf>
    <xf numFmtId="0" fontId="45" fillId="7" borderId="0" xfId="1958" applyFill="1" applyBorder="1" applyAlignment="1">
      <alignment horizontal="left" vertical="top"/>
    </xf>
    <xf numFmtId="0" fontId="45" fillId="7" borderId="0" xfId="1958" applyFill="1" applyAlignment="1">
      <alignment horizontal="left" vertical="top"/>
    </xf>
    <xf numFmtId="0" fontId="32" fillId="11" borderId="20" xfId="1958" applyFont="1" applyFill="1" applyBorder="1" applyAlignment="1">
      <alignment vertical="top" wrapText="1"/>
    </xf>
    <xf numFmtId="0" fontId="32" fillId="11" borderId="15" xfId="1958" applyFont="1" applyFill="1" applyBorder="1" applyAlignment="1">
      <alignment vertical="top" wrapText="1"/>
    </xf>
    <xf numFmtId="0" fontId="32" fillId="7" borderId="16" xfId="1958" applyFont="1" applyFill="1" applyBorder="1" applyAlignment="1">
      <alignment wrapText="1"/>
    </xf>
    <xf numFmtId="0" fontId="32" fillId="7" borderId="16" xfId="1958" applyFont="1" applyFill="1" applyBorder="1" applyAlignment="1">
      <alignment horizontal="left" vertical="top" wrapText="1"/>
    </xf>
    <xf numFmtId="0" fontId="35" fillId="7" borderId="9" xfId="1958" applyFont="1" applyFill="1" applyBorder="1" applyAlignment="1">
      <alignment horizontal="center" vertical="top" wrapText="1"/>
    </xf>
    <xf numFmtId="0" fontId="32" fillId="0" borderId="9" xfId="1958" applyFont="1" applyFill="1" applyBorder="1" applyAlignment="1">
      <alignment horizontal="center" vertical="top" wrapText="1"/>
    </xf>
    <xf numFmtId="0" fontId="35" fillId="11" borderId="9" xfId="1958" applyFont="1" applyFill="1" applyBorder="1" applyAlignment="1">
      <alignment wrapText="1"/>
    </xf>
    <xf numFmtId="0" fontId="32" fillId="7" borderId="18" xfId="1958" applyFont="1" applyFill="1" applyBorder="1" applyAlignment="1">
      <alignment vertical="top" wrapText="1"/>
    </xf>
    <xf numFmtId="0" fontId="32" fillId="7" borderId="20" xfId="1958" applyFont="1" applyFill="1" applyBorder="1" applyAlignment="1">
      <alignment vertical="top" wrapText="1"/>
    </xf>
    <xf numFmtId="0" fontId="32" fillId="11" borderId="19" xfId="1958" applyFont="1" applyFill="1" applyBorder="1" applyAlignment="1">
      <alignment vertical="top" wrapText="1"/>
    </xf>
    <xf numFmtId="0" fontId="32" fillId="11" borderId="9" xfId="1958" applyFont="1" applyFill="1" applyBorder="1" applyAlignment="1">
      <alignment horizontal="left" vertical="top" wrapText="1"/>
    </xf>
    <xf numFmtId="0" fontId="32" fillId="11" borderId="15" xfId="1958" applyFont="1" applyFill="1" applyBorder="1" applyAlignment="1">
      <alignment horizontal="left" vertical="top" wrapText="1"/>
    </xf>
    <xf numFmtId="0" fontId="32" fillId="11" borderId="19" xfId="1958" applyFont="1" applyFill="1" applyBorder="1" applyAlignment="1">
      <alignment horizontal="left" vertical="top" wrapText="1"/>
    </xf>
    <xf numFmtId="0" fontId="45" fillId="11" borderId="15" xfId="1958" applyFill="1" applyBorder="1" applyAlignment="1">
      <alignment vertical="top" wrapText="1"/>
    </xf>
    <xf numFmtId="0" fontId="45" fillId="7" borderId="15" xfId="1958" applyFill="1" applyBorder="1" applyAlignment="1">
      <alignment vertical="top" wrapText="1"/>
    </xf>
    <xf numFmtId="0" fontId="35" fillId="7" borderId="23" xfId="1958" applyFont="1" applyFill="1" applyBorder="1" applyAlignment="1">
      <alignment horizontal="center" vertical="top" wrapText="1"/>
    </xf>
    <xf numFmtId="0" fontId="32" fillId="11" borderId="16" xfId="1959" applyFont="1" applyFill="1" applyBorder="1" applyAlignment="1" applyProtection="1">
      <alignment horizontal="left" vertical="top" wrapText="1"/>
    </xf>
    <xf numFmtId="0" fontId="35" fillId="11" borderId="16" xfId="1958" applyFont="1" applyFill="1" applyBorder="1" applyAlignment="1">
      <alignment wrapText="1"/>
    </xf>
    <xf numFmtId="0" fontId="35" fillId="11" borderId="20" xfId="1958" applyFont="1" applyFill="1" applyBorder="1" applyAlignment="1">
      <alignment wrapText="1"/>
    </xf>
    <xf numFmtId="0" fontId="35" fillId="7" borderId="20" xfId="1958" applyFont="1" applyFill="1" applyBorder="1" applyAlignment="1">
      <alignment horizontal="left" vertical="top" wrapText="1"/>
    </xf>
    <xf numFmtId="0" fontId="32" fillId="11" borderId="21" xfId="1958" applyFont="1" applyFill="1" applyBorder="1" applyAlignment="1">
      <alignment vertical="top" wrapText="1"/>
    </xf>
    <xf numFmtId="0" fontId="32" fillId="7" borderId="15" xfId="1959" applyFont="1" applyFill="1" applyBorder="1" applyAlignment="1" applyProtection="1">
      <alignment horizontal="left" vertical="top" wrapText="1"/>
    </xf>
    <xf numFmtId="0" fontId="32" fillId="7" borderId="22" xfId="1958" applyFont="1" applyFill="1" applyBorder="1" applyAlignment="1">
      <alignment wrapText="1"/>
    </xf>
    <xf numFmtId="0" fontId="32" fillId="7" borderId="20" xfId="1959" applyFont="1" applyFill="1" applyBorder="1" applyAlignment="1" applyProtection="1">
      <alignment horizontal="left" vertical="top" wrapText="1"/>
    </xf>
    <xf numFmtId="0" fontId="45" fillId="0" borderId="4" xfId="1958" applyFill="1" applyBorder="1" applyAlignment="1">
      <alignment wrapText="1"/>
    </xf>
    <xf numFmtId="0" fontId="33" fillId="0" borderId="0" xfId="1958" applyFont="1" applyFill="1" applyBorder="1"/>
    <xf numFmtId="0" fontId="35" fillId="0" borderId="9" xfId="1958" applyFont="1" applyFill="1" applyBorder="1" applyAlignment="1">
      <alignment horizontal="center" vertical="top" wrapText="1"/>
    </xf>
    <xf numFmtId="0" fontId="35" fillId="0" borderId="20" xfId="1958" applyFont="1" applyFill="1" applyBorder="1" applyAlignment="1">
      <alignment horizontal="center" vertical="top" wrapText="1"/>
    </xf>
    <xf numFmtId="0" fontId="45" fillId="0" borderId="0" xfId="1958" applyFill="1" applyBorder="1" applyAlignment="1">
      <alignment vertical="top"/>
    </xf>
    <xf numFmtId="0" fontId="35" fillId="7" borderId="18" xfId="1958" applyFont="1" applyFill="1" applyBorder="1" applyAlignment="1">
      <alignment vertical="top" wrapText="1"/>
    </xf>
    <xf numFmtId="0" fontId="45" fillId="7" borderId="0" xfId="1958" applyFill="1" applyBorder="1" applyAlignment="1">
      <alignment vertical="top"/>
    </xf>
    <xf numFmtId="0" fontId="45" fillId="7" borderId="0" xfId="1958" applyFill="1" applyAlignment="1">
      <alignment vertical="top"/>
    </xf>
    <xf numFmtId="0" fontId="45" fillId="7" borderId="20" xfId="1958" applyFill="1" applyBorder="1" applyAlignment="1">
      <alignment horizontal="center" vertical="top" wrapText="1"/>
    </xf>
    <xf numFmtId="0" fontId="32" fillId="0" borderId="20" xfId="1958" applyFont="1" applyBorder="1" applyAlignment="1">
      <alignment horizontal="left" vertical="top" wrapText="1"/>
    </xf>
    <xf numFmtId="0" fontId="33" fillId="11" borderId="9" xfId="1958" applyFont="1" applyFill="1" applyBorder="1" applyAlignment="1">
      <alignment horizontal="center" vertical="top" wrapText="1"/>
    </xf>
    <xf numFmtId="0" fontId="35" fillId="11" borderId="10" xfId="1958" applyFont="1" applyFill="1" applyBorder="1" applyAlignment="1">
      <alignment horizontal="center" vertical="top" wrapText="1"/>
    </xf>
    <xf numFmtId="0" fontId="45" fillId="7" borderId="19" xfId="1958" applyFill="1" applyBorder="1" applyAlignment="1">
      <alignment horizontal="center" vertical="top" wrapText="1"/>
    </xf>
    <xf numFmtId="0" fontId="45" fillId="7" borderId="15" xfId="1958" applyFill="1" applyBorder="1" applyAlignment="1">
      <alignment horizontal="center" vertical="top" wrapText="1"/>
    </xf>
    <xf numFmtId="3" fontId="35" fillId="7" borderId="9" xfId="1958" applyNumberFormat="1" applyFont="1" applyFill="1" applyBorder="1" applyAlignment="1">
      <alignment horizontal="center" vertical="top" wrapText="1"/>
    </xf>
    <xf numFmtId="0" fontId="33" fillId="11" borderId="18" xfId="1958" applyFont="1" applyFill="1" applyBorder="1" applyAlignment="1">
      <alignment horizontal="center" vertical="top" wrapText="1"/>
    </xf>
    <xf numFmtId="0" fontId="33" fillId="11" borderId="18" xfId="1958" applyFont="1" applyFill="1" applyBorder="1" applyAlignment="1">
      <alignment wrapText="1"/>
    </xf>
    <xf numFmtId="0" fontId="33" fillId="7" borderId="18" xfId="1958" applyFont="1" applyFill="1" applyBorder="1" applyAlignment="1">
      <alignment wrapText="1"/>
    </xf>
    <xf numFmtId="0" fontId="33" fillId="7" borderId="18" xfId="1958" applyFont="1" applyFill="1" applyBorder="1" applyAlignment="1">
      <alignment horizontal="center" wrapText="1"/>
    </xf>
    <xf numFmtId="0" fontId="33" fillId="11" borderId="18" xfId="1958" applyFont="1" applyFill="1" applyBorder="1" applyAlignment="1">
      <alignment horizontal="center" wrapText="1"/>
    </xf>
    <xf numFmtId="0" fontId="32" fillId="7" borderId="0" xfId="1958" applyFont="1" applyFill="1" applyBorder="1"/>
    <xf numFmtId="0" fontId="32" fillId="7" borderId="0" xfId="1958" applyFont="1" applyFill="1"/>
    <xf numFmtId="0" fontId="45" fillId="7" borderId="20" xfId="1958" applyFill="1" applyBorder="1" applyAlignment="1">
      <alignment horizontal="center" wrapText="1"/>
    </xf>
    <xf numFmtId="0" fontId="45" fillId="11" borderId="20" xfId="1958" applyFill="1" applyBorder="1" applyAlignment="1">
      <alignment horizontal="center" wrapText="1"/>
    </xf>
    <xf numFmtId="0" fontId="32" fillId="11" borderId="22" xfId="1959" applyFont="1" applyFill="1" applyBorder="1" applyAlignment="1" applyProtection="1">
      <alignment horizontal="left" vertical="top" wrapText="1"/>
    </xf>
    <xf numFmtId="0" fontId="32" fillId="11" borderId="20" xfId="1958" applyFont="1" applyFill="1" applyBorder="1" applyAlignment="1">
      <alignment horizontal="left" vertical="top" wrapText="1"/>
    </xf>
    <xf numFmtId="0" fontId="32" fillId="11" borderId="22" xfId="1958" applyFont="1" applyFill="1" applyBorder="1" applyAlignment="1">
      <alignment vertical="top" wrapText="1"/>
    </xf>
    <xf numFmtId="0" fontId="33" fillId="11" borderId="0" xfId="1958" applyFont="1" applyFill="1" applyAlignment="1">
      <alignment horizontal="left"/>
    </xf>
    <xf numFmtId="0" fontId="53" fillId="7" borderId="0" xfId="1958" applyFont="1" applyFill="1" applyBorder="1"/>
    <xf numFmtId="0" fontId="45" fillId="7" borderId="0" xfId="1958" applyFill="1" applyBorder="1" applyAlignment="1">
      <alignment wrapText="1"/>
    </xf>
    <xf numFmtId="0" fontId="28" fillId="0" borderId="0" xfId="0" applyFont="1" applyFill="1"/>
    <xf numFmtId="0" fontId="36" fillId="0" borderId="0" xfId="1958" applyFont="1" applyFill="1" applyBorder="1"/>
    <xf numFmtId="0" fontId="21" fillId="0" borderId="0" xfId="0" applyFont="1" applyFill="1" applyAlignment="1">
      <alignment wrapText="1"/>
    </xf>
    <xf numFmtId="0" fontId="32" fillId="0" borderId="0" xfId="1958" applyFont="1" applyFill="1" applyBorder="1" applyAlignment="1">
      <alignment vertical="top" wrapText="1"/>
    </xf>
    <xf numFmtId="0" fontId="45" fillId="0" borderId="0" xfId="1958" applyFill="1" applyBorder="1" applyAlignment="1">
      <alignment vertical="top" wrapText="1"/>
    </xf>
    <xf numFmtId="0" fontId="32" fillId="7" borderId="20" xfId="1958" applyFont="1" applyFill="1" applyBorder="1" applyAlignment="1">
      <alignment horizontal="center" vertical="top" wrapText="1"/>
    </xf>
    <xf numFmtId="0" fontId="32" fillId="7" borderId="15" xfId="1958" applyFont="1" applyFill="1" applyBorder="1" applyAlignment="1">
      <alignment horizontal="center" vertical="top" wrapText="1"/>
    </xf>
    <xf numFmtId="0" fontId="32" fillId="7" borderId="9" xfId="1958" applyFont="1" applyFill="1" applyBorder="1" applyAlignment="1">
      <alignment horizontal="left" vertical="top" wrapText="1"/>
    </xf>
    <xf numFmtId="0" fontId="32" fillId="7" borderId="15" xfId="1958" applyFont="1" applyFill="1" applyBorder="1" applyAlignment="1">
      <alignment horizontal="left" vertical="top" wrapText="1"/>
    </xf>
    <xf numFmtId="0" fontId="32" fillId="7" borderId="9" xfId="1958" applyFont="1" applyFill="1" applyBorder="1" applyAlignment="1">
      <alignment horizontal="center" vertical="top" wrapText="1"/>
    </xf>
    <xf numFmtId="0" fontId="32" fillId="7" borderId="15" xfId="1959" applyFont="1" applyFill="1" applyBorder="1" applyAlignment="1" applyProtection="1">
      <alignment horizontal="left" vertical="top" wrapText="1"/>
    </xf>
    <xf numFmtId="0" fontId="32" fillId="0" borderId="9" xfId="1958" applyFont="1" applyFill="1" applyBorder="1" applyAlignment="1">
      <alignment horizontal="center" vertical="top" wrapText="1"/>
    </xf>
    <xf numFmtId="0" fontId="32" fillId="0" borderId="15" xfId="1958" applyFont="1" applyFill="1" applyBorder="1" applyAlignment="1">
      <alignment horizontal="center" vertical="top" wrapText="1"/>
    </xf>
    <xf numFmtId="0" fontId="35" fillId="7" borderId="15" xfId="1958" applyFont="1" applyFill="1" applyBorder="1" applyAlignment="1">
      <alignment horizontal="center" vertical="top" wrapText="1"/>
    </xf>
    <xf numFmtId="0" fontId="45" fillId="7" borderId="9" xfId="1958" applyFill="1" applyBorder="1" applyAlignment="1">
      <alignment wrapText="1"/>
    </xf>
    <xf numFmtId="0" fontId="45" fillId="7" borderId="15" xfId="1958" applyFill="1" applyBorder="1" applyAlignment="1">
      <alignment wrapText="1"/>
    </xf>
    <xf numFmtId="0" fontId="45" fillId="7" borderId="15" xfId="1958" applyFill="1" applyBorder="1" applyAlignment="1">
      <alignment horizontal="left" vertical="top" wrapText="1"/>
    </xf>
    <xf numFmtId="0" fontId="32" fillId="11" borderId="9" xfId="1958" applyFont="1" applyFill="1" applyBorder="1" applyAlignment="1">
      <alignment horizontal="center" vertical="top" wrapText="1"/>
    </xf>
    <xf numFmtId="0" fontId="32" fillId="11" borderId="15" xfId="1958" applyFont="1" applyFill="1" applyBorder="1" applyAlignment="1">
      <alignment horizontal="center" vertical="top" wrapText="1"/>
    </xf>
    <xf numFmtId="0" fontId="32" fillId="7" borderId="15" xfId="1958" applyFont="1" applyFill="1" applyBorder="1" applyAlignment="1">
      <alignment wrapText="1"/>
    </xf>
    <xf numFmtId="0" fontId="45" fillId="11" borderId="9" xfId="1958" applyFill="1" applyBorder="1" applyAlignment="1">
      <alignment wrapText="1"/>
    </xf>
    <xf numFmtId="0" fontId="45" fillId="11" borderId="15" xfId="1958" applyFill="1" applyBorder="1" applyAlignment="1">
      <alignment wrapText="1"/>
    </xf>
    <xf numFmtId="0" fontId="32" fillId="11" borderId="9" xfId="1958" applyFont="1" applyFill="1" applyBorder="1" applyAlignment="1">
      <alignment vertical="top" wrapText="1"/>
    </xf>
    <xf numFmtId="0" fontId="32" fillId="11" borderId="15" xfId="1958" applyFont="1" applyFill="1" applyBorder="1" applyAlignment="1">
      <alignment vertical="top" wrapText="1"/>
    </xf>
    <xf numFmtId="0" fontId="32" fillId="11" borderId="9" xfId="1958" applyFont="1" applyFill="1" applyBorder="1" applyAlignment="1">
      <alignment horizontal="left" vertical="top" wrapText="1"/>
    </xf>
    <xf numFmtId="0" fontId="32" fillId="11" borderId="15" xfId="1958" applyFont="1" applyFill="1" applyBorder="1" applyAlignment="1">
      <alignment horizontal="left" vertical="top" wrapText="1"/>
    </xf>
    <xf numFmtId="0" fontId="45" fillId="11" borderId="9" xfId="1958" applyFill="1" applyBorder="1" applyAlignment="1">
      <alignment vertical="top" wrapText="1"/>
    </xf>
    <xf numFmtId="0" fontId="45" fillId="11" borderId="15" xfId="1958" applyFill="1" applyBorder="1" applyAlignment="1">
      <alignment vertical="top" wrapText="1"/>
    </xf>
    <xf numFmtId="0" fontId="35" fillId="7" borderId="9" xfId="1958" applyFont="1" applyFill="1" applyBorder="1" applyAlignment="1">
      <alignment horizontal="center" vertical="top" wrapText="1"/>
    </xf>
    <xf numFmtId="0" fontId="45" fillId="7" borderId="9" xfId="1958" applyFill="1" applyBorder="1" applyAlignment="1">
      <alignment horizontal="left" vertical="top" wrapText="1"/>
    </xf>
    <xf numFmtId="0" fontId="32" fillId="11" borderId="9" xfId="1958" applyFont="1" applyFill="1" applyBorder="1" applyAlignment="1">
      <alignment wrapText="1"/>
    </xf>
    <xf numFmtId="0" fontId="32" fillId="11" borderId="15" xfId="1958" applyFont="1" applyFill="1" applyBorder="1" applyAlignment="1">
      <alignment wrapText="1"/>
    </xf>
    <xf numFmtId="0" fontId="29" fillId="0" borderId="0" xfId="1950" applyFont="1" applyAlignment="1">
      <alignment horizontal="left" vertical="center"/>
    </xf>
    <xf numFmtId="0" fontId="21" fillId="0" borderId="0" xfId="1948" applyFont="1" applyFill="1" applyBorder="1" applyAlignment="1">
      <alignment vertical="top" wrapText="1"/>
    </xf>
    <xf numFmtId="0" fontId="56" fillId="0" borderId="0" xfId="0" applyFont="1"/>
    <xf numFmtId="0" fontId="0" fillId="0" borderId="0" xfId="0" applyFill="1"/>
    <xf numFmtId="0" fontId="36" fillId="0" borderId="2" xfId="1949" applyFont="1" applyFill="1" applyBorder="1" applyAlignment="1">
      <alignment horizontal="left" vertical="top"/>
    </xf>
    <xf numFmtId="0" fontId="36" fillId="11" borderId="28" xfId="1958" applyFont="1" applyFill="1" applyBorder="1" applyAlignment="1">
      <alignment horizontal="center" vertical="top" wrapText="1"/>
    </xf>
    <xf numFmtId="0" fontId="32" fillId="11" borderId="29" xfId="1958" applyFont="1" applyFill="1" applyBorder="1" applyAlignment="1">
      <alignment horizontal="center" vertical="top" wrapText="1"/>
    </xf>
    <xf numFmtId="0" fontId="32" fillId="11" borderId="10" xfId="1958" applyFont="1" applyFill="1" applyBorder="1" applyAlignment="1">
      <alignment horizontal="center" vertical="top" wrapText="1"/>
    </xf>
    <xf numFmtId="0" fontId="32" fillId="11" borderId="10" xfId="1958" applyFont="1" applyFill="1" applyBorder="1" applyAlignment="1">
      <alignment vertical="top" wrapText="1"/>
    </xf>
    <xf numFmtId="0" fontId="32" fillId="11" borderId="30" xfId="1958" applyFont="1" applyFill="1" applyBorder="1" applyAlignment="1">
      <alignment vertical="top" wrapText="1"/>
    </xf>
    <xf numFmtId="0" fontId="32" fillId="11" borderId="30" xfId="1958" applyFont="1" applyFill="1" applyBorder="1" applyAlignment="1">
      <alignment horizontal="center" vertical="top" wrapText="1"/>
    </xf>
    <xf numFmtId="0" fontId="32" fillId="11" borderId="12" xfId="1958" applyFont="1" applyFill="1" applyBorder="1" applyAlignment="1">
      <alignment horizontal="center" vertical="top" wrapText="1"/>
    </xf>
    <xf numFmtId="0" fontId="35" fillId="11" borderId="30" xfId="1958" applyFont="1" applyFill="1" applyBorder="1" applyAlignment="1">
      <alignment horizontal="center" vertical="top" wrapText="1"/>
    </xf>
    <xf numFmtId="0" fontId="32" fillId="11" borderId="31" xfId="1959" applyFont="1" applyFill="1" applyBorder="1" applyAlignment="1" applyProtection="1">
      <alignment horizontal="left" vertical="top" wrapText="1"/>
    </xf>
    <xf numFmtId="0" fontId="32" fillId="11" borderId="11" xfId="1959" applyFont="1" applyFill="1" applyBorder="1" applyAlignment="1" applyProtection="1">
      <alignment horizontal="left" vertical="top" wrapText="1"/>
    </xf>
    <xf numFmtId="0" fontId="32" fillId="11" borderId="17" xfId="1959" applyFont="1" applyFill="1" applyBorder="1" applyAlignment="1" applyProtection="1">
      <alignment horizontal="left" vertical="top" wrapText="1"/>
    </xf>
    <xf numFmtId="0" fontId="32" fillId="11" borderId="14" xfId="1959" applyFont="1" applyFill="1" applyBorder="1" applyAlignment="1" applyProtection="1">
      <alignment horizontal="left" vertical="top" wrapText="1"/>
    </xf>
    <xf numFmtId="0" fontId="32" fillId="0" borderId="9" xfId="1959" applyFont="1" applyFill="1" applyBorder="1" applyAlignment="1" applyProtection="1">
      <alignment horizontal="left" vertical="top" wrapText="1"/>
    </xf>
    <xf numFmtId="3" fontId="32" fillId="7" borderId="23" xfId="1958" applyNumberFormat="1" applyFont="1" applyFill="1" applyBorder="1" applyAlignment="1">
      <alignment horizontal="center" vertical="top" wrapText="1"/>
    </xf>
    <xf numFmtId="0" fontId="32" fillId="0" borderId="23" xfId="1958" applyFont="1" applyFill="1" applyBorder="1" applyAlignment="1">
      <alignment horizontal="center" vertical="top" wrapText="1"/>
    </xf>
    <xf numFmtId="0" fontId="32" fillId="11" borderId="23" xfId="1958" applyFont="1" applyFill="1" applyBorder="1" applyAlignment="1">
      <alignment vertical="top" wrapText="1"/>
    </xf>
    <xf numFmtId="0" fontId="45" fillId="11" borderId="23" xfId="1958" applyFill="1" applyBorder="1" applyAlignment="1">
      <alignment wrapText="1"/>
    </xf>
    <xf numFmtId="0" fontId="32" fillId="11" borderId="23" xfId="1958" applyFont="1" applyFill="1" applyBorder="1" applyAlignment="1">
      <alignment wrapText="1"/>
    </xf>
    <xf numFmtId="0" fontId="45" fillId="7" borderId="23" xfId="1958" applyFill="1" applyBorder="1" applyAlignment="1">
      <alignment wrapText="1"/>
    </xf>
    <xf numFmtId="0" fontId="32" fillId="11" borderId="22" xfId="1958" applyFont="1" applyFill="1" applyBorder="1" applyAlignment="1">
      <alignment horizontal="left" vertical="top" wrapText="1"/>
    </xf>
    <xf numFmtId="0" fontId="45" fillId="7" borderId="22" xfId="1958" applyFill="1" applyBorder="1" applyAlignment="1">
      <alignment horizontal="left" vertical="top" wrapText="1"/>
    </xf>
    <xf numFmtId="0" fontId="35" fillId="0" borderId="15" xfId="1958" applyFont="1" applyFill="1" applyBorder="1" applyAlignment="1">
      <alignment horizontal="center" vertical="top" wrapText="1"/>
    </xf>
    <xf numFmtId="0" fontId="32" fillId="0" borderId="0" xfId="1958" applyFont="1" applyFill="1" applyBorder="1" applyAlignment="1">
      <alignment horizontal="center" vertical="top" wrapText="1"/>
    </xf>
    <xf numFmtId="0" fontId="45" fillId="0" borderId="0" xfId="1958" applyFill="1" applyBorder="1" applyAlignment="1"/>
    <xf numFmtId="0" fontId="36" fillId="0" borderId="0" xfId="1958" applyFont="1" applyFill="1" applyBorder="1" applyAlignment="1">
      <alignment horizontal="center" vertical="top" wrapText="1"/>
    </xf>
    <xf numFmtId="0" fontId="32" fillId="0" borderId="0" xfId="1958" applyFont="1" applyFill="1" applyBorder="1" applyAlignment="1">
      <alignment horizontal="center" wrapText="1"/>
    </xf>
    <xf numFmtId="0" fontId="45" fillId="0" borderId="0" xfId="1958" applyFill="1" applyBorder="1"/>
    <xf numFmtId="0" fontId="32" fillId="0" borderId="0" xfId="1959" applyFont="1" applyFill="1" applyBorder="1" applyAlignment="1" applyProtection="1">
      <alignment horizontal="left" vertical="top" wrapText="1"/>
    </xf>
    <xf numFmtId="3" fontId="32" fillId="0" borderId="0" xfId="1958" applyNumberFormat="1" applyFont="1" applyFill="1" applyBorder="1" applyAlignment="1">
      <alignment horizontal="center" vertical="top" wrapText="1"/>
    </xf>
    <xf numFmtId="0" fontId="45" fillId="0" borderId="0" xfId="1958" applyFill="1" applyBorder="1" applyAlignment="1">
      <alignment wrapText="1"/>
    </xf>
    <xf numFmtId="0" fontId="32" fillId="0" borderId="0" xfId="1958" applyFont="1" applyFill="1" applyBorder="1" applyAlignment="1">
      <alignment wrapText="1"/>
    </xf>
    <xf numFmtId="0" fontId="45" fillId="0" borderId="0" xfId="1958" applyFill="1" applyBorder="1" applyAlignment="1">
      <alignment horizontal="left" vertical="top" wrapText="1"/>
    </xf>
    <xf numFmtId="0" fontId="32" fillId="0" borderId="0" xfId="1958" applyFont="1" applyFill="1" applyBorder="1" applyAlignment="1">
      <alignment horizontal="left" vertical="top" wrapText="1"/>
    </xf>
    <xf numFmtId="0" fontId="35" fillId="0" borderId="0" xfId="1958" applyFont="1" applyFill="1" applyBorder="1" applyAlignment="1">
      <alignment horizontal="center" vertical="top" wrapText="1"/>
    </xf>
    <xf numFmtId="3" fontId="35" fillId="0" borderId="0" xfId="1958" applyNumberFormat="1" applyFont="1" applyFill="1" applyBorder="1" applyAlignment="1">
      <alignment horizontal="center" vertical="top" wrapText="1"/>
    </xf>
    <xf numFmtId="0" fontId="35" fillId="0" borderId="0" xfId="1958" applyFont="1" applyFill="1" applyBorder="1" applyAlignment="1">
      <alignment wrapText="1"/>
    </xf>
    <xf numFmtId="0" fontId="50" fillId="0" borderId="0" xfId="1958" applyFont="1" applyFill="1" applyBorder="1" applyAlignment="1"/>
    <xf numFmtId="0" fontId="32" fillId="0" borderId="0" xfId="1958" applyFont="1" applyFill="1" applyBorder="1" applyAlignment="1"/>
    <xf numFmtId="0" fontId="29" fillId="0" borderId="0" xfId="1950" applyFont="1" applyAlignment="1">
      <alignment horizontal="left" vertical="center"/>
    </xf>
    <xf numFmtId="0" fontId="28" fillId="0" borderId="4" xfId="1949" applyFont="1" applyBorder="1">
      <alignment horizontal="left" vertical="center"/>
    </xf>
    <xf numFmtId="0" fontId="21" fillId="0" borderId="4" xfId="0" applyFont="1" applyBorder="1"/>
    <xf numFmtId="0" fontId="21" fillId="0" borderId="0" xfId="0" applyFont="1"/>
    <xf numFmtId="0" fontId="57" fillId="0" borderId="0" xfId="0" applyFont="1" applyAlignment="1">
      <alignment horizontal="left" vertical="center"/>
    </xf>
    <xf numFmtId="0" fontId="21" fillId="7" borderId="0" xfId="1948" applyFill="1" applyAlignment="1">
      <alignment vertical="center"/>
    </xf>
    <xf numFmtId="0" fontId="21" fillId="7" borderId="0" xfId="1948" applyFill="1" applyAlignment="1">
      <alignment vertical="top"/>
    </xf>
    <xf numFmtId="0" fontId="28" fillId="7" borderId="3" xfId="1949" applyFill="1" applyBorder="1" applyAlignment="1">
      <alignment horizontal="left" vertical="top" wrapText="1"/>
    </xf>
    <xf numFmtId="0" fontId="45" fillId="7" borderId="0" xfId="1958" applyFill="1" applyBorder="1" applyAlignment="1"/>
    <xf numFmtId="0" fontId="39" fillId="7" borderId="0" xfId="1958" applyFont="1" applyFill="1" applyBorder="1" applyAlignment="1"/>
    <xf numFmtId="0" fontId="45" fillId="7" borderId="0" xfId="1958" applyFill="1" applyBorder="1" applyAlignment="1">
      <alignment horizontal="center"/>
    </xf>
    <xf numFmtId="0" fontId="29" fillId="7" borderId="0" xfId="0" applyFont="1" applyFill="1"/>
    <xf numFmtId="0" fontId="21" fillId="7" borderId="0" xfId="0" applyFont="1" applyFill="1"/>
    <xf numFmtId="0" fontId="58" fillId="12" borderId="32" xfId="0" applyFont="1" applyFill="1" applyBorder="1" applyAlignment="1">
      <alignment vertical="center" wrapText="1"/>
    </xf>
    <xf numFmtId="0" fontId="58" fillId="12" borderId="33" xfId="0" applyFont="1" applyFill="1" applyBorder="1" applyAlignment="1">
      <alignment vertical="center" wrapText="1"/>
    </xf>
    <xf numFmtId="0" fontId="59" fillId="0" borderId="35" xfId="0" applyFont="1" applyBorder="1" applyAlignment="1">
      <alignment horizontal="justify" vertical="center" wrapText="1"/>
    </xf>
    <xf numFmtId="0" fontId="59" fillId="0" borderId="35" xfId="0" applyFont="1" applyBorder="1" applyAlignment="1">
      <alignment vertical="center" wrapText="1"/>
    </xf>
    <xf numFmtId="0" fontId="59" fillId="0" borderId="34" xfId="0" applyFont="1" applyBorder="1" applyAlignment="1">
      <alignment vertical="center" wrapText="1"/>
    </xf>
    <xf numFmtId="0" fontId="29" fillId="0" borderId="0" xfId="1950" applyFont="1" applyAlignment="1">
      <alignment horizontal="left" vertical="center"/>
    </xf>
    <xf numFmtId="0" fontId="21" fillId="0" borderId="0" xfId="1948" applyFont="1" applyAlignment="1">
      <alignment vertical="center"/>
    </xf>
    <xf numFmtId="0" fontId="59" fillId="0" borderId="37" xfId="0" applyFont="1" applyBorder="1" applyAlignment="1">
      <alignment horizontal="justify" vertical="center" wrapText="1"/>
    </xf>
    <xf numFmtId="0" fontId="59" fillId="0" borderId="37" xfId="0" applyFont="1" applyBorder="1" applyAlignment="1">
      <alignment vertical="center" wrapText="1"/>
    </xf>
    <xf numFmtId="0" fontId="22" fillId="0" borderId="0" xfId="1948" applyFont="1" applyAlignment="1">
      <alignment horizontal="center" wrapText="1"/>
    </xf>
    <xf numFmtId="0" fontId="23" fillId="0" borderId="0" xfId="1948" applyFont="1" applyAlignment="1">
      <alignment horizontal="center" wrapText="1"/>
    </xf>
    <xf numFmtId="0" fontId="59" fillId="0" borderId="38" xfId="0" applyFont="1" applyBorder="1" applyAlignment="1">
      <alignment vertical="center" wrapText="1"/>
    </xf>
    <xf numFmtId="0" fontId="59" fillId="0" borderId="36" xfId="0" applyFont="1" applyBorder="1" applyAlignment="1">
      <alignment vertical="center" wrapText="1"/>
    </xf>
    <xf numFmtId="0" fontId="59" fillId="0" borderId="34" xfId="0" applyFont="1" applyBorder="1" applyAlignment="1">
      <alignment vertical="center" wrapText="1"/>
    </xf>
    <xf numFmtId="0" fontId="29" fillId="0" borderId="0" xfId="1950" applyFont="1" applyAlignment="1">
      <alignment horizontal="left" vertical="center"/>
    </xf>
    <xf numFmtId="0" fontId="22" fillId="2" borderId="0" xfId="1958" applyFont="1" applyFill="1" applyAlignment="1">
      <alignment horizontal="center" wrapText="1"/>
    </xf>
    <xf numFmtId="0" fontId="22" fillId="7" borderId="0" xfId="1958" applyFont="1" applyFill="1" applyAlignment="1">
      <alignment horizontal="center" wrapText="1"/>
    </xf>
    <xf numFmtId="0" fontId="45" fillId="0" borderId="0" xfId="1958" applyAlignment="1">
      <alignment wrapText="1"/>
    </xf>
    <xf numFmtId="0" fontId="32" fillId="2" borderId="0" xfId="1958" applyFont="1" applyFill="1" applyAlignment="1">
      <alignment horizontal="left" wrapText="1"/>
    </xf>
    <xf numFmtId="0" fontId="32" fillId="7" borderId="0" xfId="1958" applyFont="1" applyFill="1" applyAlignment="1">
      <alignment horizontal="left" wrapText="1"/>
    </xf>
    <xf numFmtId="0" fontId="32" fillId="0" borderId="0" xfId="1958" applyFont="1" applyFill="1" applyAlignment="1">
      <alignment horizontal="left" wrapText="1"/>
    </xf>
    <xf numFmtId="0" fontId="36" fillId="0" borderId="0" xfId="1958" applyFont="1" applyFill="1" applyBorder="1" applyAlignment="1">
      <alignment horizontal="left" vertical="top" wrapText="1"/>
    </xf>
    <xf numFmtId="0" fontId="36" fillId="11" borderId="14" xfId="1958" applyFont="1" applyFill="1" applyBorder="1" applyAlignment="1">
      <alignment horizontal="center" vertical="top" wrapText="1"/>
    </xf>
    <xf numFmtId="0" fontId="36" fillId="11" borderId="17" xfId="1958" applyFont="1" applyFill="1" applyBorder="1" applyAlignment="1">
      <alignment horizontal="center" vertical="top" wrapText="1"/>
    </xf>
    <xf numFmtId="0" fontId="36" fillId="7" borderId="10" xfId="1958" applyFont="1" applyFill="1" applyBorder="1" applyAlignment="1">
      <alignment horizontal="center"/>
    </xf>
    <xf numFmtId="0" fontId="36" fillId="0" borderId="0" xfId="1958" applyFont="1" applyFill="1" applyBorder="1" applyAlignment="1">
      <alignment horizontal="center"/>
    </xf>
    <xf numFmtId="0" fontId="36" fillId="0" borderId="0" xfId="1958" applyFont="1" applyFill="1" applyBorder="1" applyAlignment="1">
      <alignment horizontal="center" vertical="top" wrapText="1"/>
    </xf>
    <xf numFmtId="0" fontId="45" fillId="0" borderId="0" xfId="1958" applyFill="1" applyBorder="1" applyAlignment="1">
      <alignment horizontal="center"/>
    </xf>
    <xf numFmtId="0" fontId="32" fillId="7" borderId="23" xfId="1958" applyFont="1" applyFill="1" applyBorder="1" applyAlignment="1">
      <alignment horizontal="left" vertical="top" wrapText="1"/>
    </xf>
    <xf numFmtId="0" fontId="32" fillId="7" borderId="20" xfId="1958" applyFont="1" applyFill="1" applyBorder="1" applyAlignment="1">
      <alignment horizontal="left" vertical="top" wrapText="1"/>
    </xf>
    <xf numFmtId="0" fontId="32" fillId="7" borderId="22" xfId="1958" applyFont="1" applyFill="1" applyBorder="1" applyAlignment="1">
      <alignment horizontal="left" vertical="top" wrapText="1"/>
    </xf>
    <xf numFmtId="0" fontId="32" fillId="7" borderId="20" xfId="1958" applyFont="1" applyFill="1" applyBorder="1" applyAlignment="1">
      <alignment horizontal="center" vertical="top" wrapText="1"/>
    </xf>
    <xf numFmtId="0" fontId="32" fillId="7" borderId="15" xfId="1958" applyFont="1" applyFill="1" applyBorder="1" applyAlignment="1">
      <alignment horizontal="center" vertical="top" wrapText="1"/>
    </xf>
    <xf numFmtId="0" fontId="32" fillId="7" borderId="9" xfId="1958" applyFont="1" applyFill="1" applyBorder="1" applyAlignment="1">
      <alignment horizontal="left" vertical="top" wrapText="1"/>
    </xf>
    <xf numFmtId="0" fontId="32" fillId="7" borderId="15" xfId="1958" applyFont="1" applyFill="1" applyBorder="1" applyAlignment="1">
      <alignment horizontal="left" vertical="top" wrapText="1"/>
    </xf>
    <xf numFmtId="0" fontId="32" fillId="7" borderId="9" xfId="1958" applyFont="1" applyFill="1" applyBorder="1" applyAlignment="1">
      <alignment horizontal="center" vertical="top" wrapText="1"/>
    </xf>
    <xf numFmtId="0" fontId="32" fillId="7" borderId="9" xfId="1958" applyFont="1" applyFill="1" applyBorder="1" applyAlignment="1">
      <alignment horizontal="left" wrapText="1"/>
    </xf>
    <xf numFmtId="0" fontId="32" fillId="7" borderId="20" xfId="1958" applyFont="1" applyFill="1" applyBorder="1" applyAlignment="1">
      <alignment horizontal="left" wrapText="1"/>
    </xf>
    <xf numFmtId="0" fontId="32" fillId="7" borderId="15" xfId="1958" applyFont="1" applyFill="1" applyBorder="1" applyAlignment="1">
      <alignment horizontal="left" wrapText="1"/>
    </xf>
    <xf numFmtId="0" fontId="32" fillId="11" borderId="9" xfId="1958" applyFont="1" applyFill="1" applyBorder="1" applyAlignment="1">
      <alignment horizontal="left" wrapText="1"/>
    </xf>
    <xf numFmtId="0" fontId="32" fillId="11" borderId="20" xfId="1958" applyFont="1" applyFill="1" applyBorder="1" applyAlignment="1">
      <alignment horizontal="left" wrapText="1"/>
    </xf>
    <xf numFmtId="0" fontId="32" fillId="11" borderId="15" xfId="1958" applyFont="1" applyFill="1" applyBorder="1" applyAlignment="1">
      <alignment horizontal="left" wrapText="1"/>
    </xf>
    <xf numFmtId="0" fontId="32" fillId="0" borderId="0" xfId="1958" applyFont="1" applyFill="1" applyBorder="1" applyAlignment="1">
      <alignment horizontal="center" wrapText="1"/>
    </xf>
    <xf numFmtId="0" fontId="45" fillId="0" borderId="0" xfId="1958" applyFill="1" applyBorder="1"/>
    <xf numFmtId="0" fontId="45" fillId="0" borderId="0" xfId="1958" applyFill="1" applyBorder="1" applyAlignment="1">
      <alignment horizontal="center" wrapText="1"/>
    </xf>
    <xf numFmtId="0" fontId="45" fillId="0" borderId="0" xfId="1958" applyFill="1" applyBorder="1" applyAlignment="1">
      <alignment horizontal="left" vertical="top" wrapText="1"/>
    </xf>
    <xf numFmtId="0" fontId="32" fillId="11" borderId="22" xfId="1958" applyFont="1" applyFill="1" applyBorder="1" applyAlignment="1">
      <alignment horizontal="left" wrapText="1"/>
    </xf>
    <xf numFmtId="0" fontId="32" fillId="7" borderId="21" xfId="1958" applyFont="1" applyFill="1" applyBorder="1" applyAlignment="1">
      <alignment horizontal="center" vertical="top" wrapText="1"/>
    </xf>
    <xf numFmtId="0" fontId="32" fillId="11" borderId="23" xfId="1958" applyFont="1" applyFill="1" applyBorder="1" applyAlignment="1">
      <alignment horizontal="left" wrapText="1"/>
    </xf>
    <xf numFmtId="0" fontId="32" fillId="7" borderId="19" xfId="1958" applyFont="1" applyFill="1" applyBorder="1" applyAlignment="1">
      <alignment horizontal="left" vertical="top" wrapText="1"/>
    </xf>
    <xf numFmtId="0" fontId="32" fillId="7" borderId="21" xfId="1958" applyFont="1" applyFill="1" applyBorder="1" applyAlignment="1">
      <alignment horizontal="left" vertical="top" wrapText="1"/>
    </xf>
    <xf numFmtId="0" fontId="32" fillId="7" borderId="9" xfId="1959" applyFont="1" applyFill="1" applyBorder="1" applyAlignment="1" applyProtection="1">
      <alignment horizontal="left" vertical="top" wrapText="1"/>
    </xf>
    <xf numFmtId="0" fontId="32" fillId="7" borderId="15" xfId="1959" applyFont="1" applyFill="1" applyBorder="1" applyAlignment="1" applyProtection="1">
      <alignment horizontal="left" vertical="top" wrapText="1"/>
    </xf>
    <xf numFmtId="0" fontId="45" fillId="7" borderId="9" xfId="1958" applyFill="1" applyBorder="1" applyAlignment="1">
      <alignment horizontal="center" vertical="top" wrapText="1"/>
    </xf>
    <xf numFmtId="0" fontId="45" fillId="7" borderId="15" xfId="1958" applyFill="1" applyBorder="1" applyAlignment="1">
      <alignment horizontal="center" vertical="top" wrapText="1"/>
    </xf>
    <xf numFmtId="0" fontId="32" fillId="7" borderId="20" xfId="1959" applyFont="1" applyFill="1" applyBorder="1" applyAlignment="1" applyProtection="1">
      <alignment horizontal="left" vertical="top" wrapText="1"/>
    </xf>
    <xf numFmtId="0" fontId="45" fillId="7" borderId="20" xfId="1958" applyFill="1" applyBorder="1" applyAlignment="1">
      <alignment horizontal="center" vertical="top" wrapText="1"/>
    </xf>
    <xf numFmtId="0" fontId="32" fillId="0" borderId="9" xfId="1958" applyFont="1" applyFill="1" applyBorder="1" applyAlignment="1">
      <alignment horizontal="center" vertical="top" wrapText="1"/>
    </xf>
    <xf numFmtId="0" fontId="32" fillId="0" borderId="20" xfId="1958" applyFont="1" applyFill="1" applyBorder="1" applyAlignment="1">
      <alignment horizontal="center" vertical="top" wrapText="1"/>
    </xf>
    <xf numFmtId="0" fontId="32" fillId="0" borderId="15" xfId="1958" applyFont="1" applyFill="1" applyBorder="1" applyAlignment="1">
      <alignment horizontal="center" vertical="top" wrapText="1"/>
    </xf>
    <xf numFmtId="0" fontId="45" fillId="11" borderId="9" xfId="1958" applyFill="1" applyBorder="1" applyAlignment="1">
      <alignment horizontal="left" wrapText="1"/>
    </xf>
    <xf numFmtId="0" fontId="45" fillId="11" borderId="15" xfId="1958" applyFill="1" applyBorder="1" applyAlignment="1">
      <alignment horizontal="left" wrapText="1"/>
    </xf>
    <xf numFmtId="0" fontId="45" fillId="0" borderId="25" xfId="1958" applyFill="1" applyBorder="1"/>
    <xf numFmtId="0" fontId="35" fillId="7" borderId="20" xfId="1958" applyFont="1" applyFill="1" applyBorder="1" applyAlignment="1">
      <alignment horizontal="center" vertical="top" wrapText="1"/>
    </xf>
    <xf numFmtId="0" fontId="35" fillId="7" borderId="15" xfId="1958" applyFont="1" applyFill="1" applyBorder="1" applyAlignment="1">
      <alignment horizontal="center" vertical="top" wrapText="1"/>
    </xf>
    <xf numFmtId="0" fontId="45" fillId="7" borderId="9" xfId="1958" applyFill="1" applyBorder="1" applyAlignment="1">
      <alignment wrapText="1"/>
    </xf>
    <xf numFmtId="0" fontId="45" fillId="7" borderId="15" xfId="1958" applyFill="1" applyBorder="1" applyAlignment="1">
      <alignment wrapText="1"/>
    </xf>
    <xf numFmtId="0" fontId="32" fillId="7" borderId="19" xfId="1958" applyFont="1" applyFill="1" applyBorder="1" applyAlignment="1">
      <alignment horizontal="center" vertical="top" wrapText="1"/>
    </xf>
    <xf numFmtId="0" fontId="32" fillId="7" borderId="16" xfId="1958" applyFont="1" applyFill="1" applyBorder="1" applyAlignment="1">
      <alignment horizontal="center" vertical="top" wrapText="1"/>
    </xf>
    <xf numFmtId="0" fontId="35" fillId="7" borderId="19" xfId="1958" applyFont="1" applyFill="1" applyBorder="1" applyAlignment="1">
      <alignment horizontal="center" vertical="top" wrapText="1"/>
    </xf>
    <xf numFmtId="0" fontId="35" fillId="7" borderId="21" xfId="1958" applyFont="1" applyFill="1" applyBorder="1" applyAlignment="1">
      <alignment horizontal="center" vertical="top" wrapText="1"/>
    </xf>
    <xf numFmtId="0" fontId="35" fillId="7" borderId="16" xfId="1958" applyFont="1" applyFill="1" applyBorder="1" applyAlignment="1">
      <alignment horizontal="center" vertical="top" wrapText="1"/>
    </xf>
    <xf numFmtId="0" fontId="32" fillId="0" borderId="19" xfId="1958" applyFont="1" applyFill="1" applyBorder="1" applyAlignment="1">
      <alignment horizontal="center" vertical="top" wrapText="1"/>
    </xf>
    <xf numFmtId="0" fontId="32" fillId="0" borderId="21" xfId="1958" applyFont="1" applyFill="1" applyBorder="1" applyAlignment="1">
      <alignment horizontal="center" vertical="top" wrapText="1"/>
    </xf>
    <xf numFmtId="0" fontId="32" fillId="0" borderId="16" xfId="1958" applyFont="1" applyFill="1" applyBorder="1" applyAlignment="1">
      <alignment horizontal="center" vertical="top" wrapText="1"/>
    </xf>
    <xf numFmtId="0" fontId="32" fillId="7" borderId="16" xfId="1958" applyFont="1" applyFill="1" applyBorder="1" applyAlignment="1">
      <alignment horizontal="left" vertical="top" wrapText="1"/>
    </xf>
    <xf numFmtId="0" fontId="45" fillId="7" borderId="9" xfId="1958" applyFill="1" applyBorder="1" applyAlignment="1">
      <alignment horizontal="left" wrapText="1"/>
    </xf>
    <xf numFmtId="0" fontId="45" fillId="7" borderId="15" xfId="1958" applyFill="1" applyBorder="1" applyAlignment="1">
      <alignment horizontal="left" wrapText="1"/>
    </xf>
    <xf numFmtId="0" fontId="45" fillId="7" borderId="15" xfId="1958" applyFill="1" applyBorder="1" applyAlignment="1">
      <alignment horizontal="left" vertical="top" wrapText="1"/>
    </xf>
    <xf numFmtId="0" fontId="32" fillId="11" borderId="9" xfId="1958" applyFont="1" applyFill="1" applyBorder="1" applyAlignment="1">
      <alignment horizontal="center" vertical="top" wrapText="1"/>
    </xf>
    <xf numFmtId="0" fontId="32" fillId="11" borderId="20" xfId="1958" applyFont="1" applyFill="1" applyBorder="1" applyAlignment="1">
      <alignment horizontal="center" vertical="top" wrapText="1"/>
    </xf>
    <xf numFmtId="0" fontId="32" fillId="11" borderId="15" xfId="1958" applyFont="1" applyFill="1" applyBorder="1" applyAlignment="1">
      <alignment horizontal="center" vertical="top" wrapText="1"/>
    </xf>
    <xf numFmtId="0" fontId="45" fillId="7" borderId="20" xfId="1958" applyFill="1" applyBorder="1" applyAlignment="1">
      <alignment wrapText="1"/>
    </xf>
    <xf numFmtId="0" fontId="35" fillId="7" borderId="9" xfId="1958" applyFont="1" applyFill="1" applyBorder="1" applyAlignment="1">
      <alignment wrapText="1"/>
    </xf>
    <xf numFmtId="0" fontId="32" fillId="7" borderId="20" xfId="1958" applyFont="1" applyFill="1" applyBorder="1" applyAlignment="1">
      <alignment wrapText="1"/>
    </xf>
    <xf numFmtId="0" fontId="32" fillId="7" borderId="15" xfId="1958" applyFont="1" applyFill="1" applyBorder="1" applyAlignment="1">
      <alignment wrapText="1"/>
    </xf>
    <xf numFmtId="0" fontId="45" fillId="11" borderId="9" xfId="1958" applyFill="1" applyBorder="1" applyAlignment="1">
      <alignment wrapText="1"/>
    </xf>
    <xf numFmtId="0" fontId="45" fillId="11" borderId="20" xfId="1958" applyFill="1" applyBorder="1" applyAlignment="1">
      <alignment wrapText="1"/>
    </xf>
    <xf numFmtId="0" fontId="45" fillId="11" borderId="15" xfId="1958" applyFill="1" applyBorder="1" applyAlignment="1">
      <alignment wrapText="1"/>
    </xf>
    <xf numFmtId="0" fontId="45" fillId="0" borderId="16" xfId="1958" applyFill="1" applyBorder="1" applyAlignment="1">
      <alignment horizontal="center" vertical="top" wrapText="1"/>
    </xf>
    <xf numFmtId="0" fontId="32" fillId="0" borderId="0" xfId="1958" applyFont="1" applyFill="1" applyBorder="1" applyAlignment="1">
      <alignment horizontal="left" vertical="top" wrapText="1"/>
    </xf>
    <xf numFmtId="0" fontId="32" fillId="0" borderId="0" xfId="1958" applyFont="1" applyFill="1" applyBorder="1" applyAlignment="1">
      <alignment horizontal="center" vertical="top" wrapText="1"/>
    </xf>
    <xf numFmtId="0" fontId="45" fillId="0" borderId="0" xfId="1958" applyFill="1" applyBorder="1" applyAlignment="1">
      <alignment wrapText="1"/>
    </xf>
    <xf numFmtId="0" fontId="45" fillId="0" borderId="15" xfId="1958" applyBorder="1" applyAlignment="1">
      <alignment horizontal="left" vertical="top" wrapText="1"/>
    </xf>
    <xf numFmtId="0" fontId="45" fillId="11" borderId="15" xfId="1958" applyFill="1" applyBorder="1" applyAlignment="1">
      <alignment horizontal="center" vertical="top" wrapText="1"/>
    </xf>
    <xf numFmtId="0" fontId="32" fillId="0" borderId="0" xfId="1958" applyFont="1" applyFill="1" applyBorder="1" applyAlignment="1">
      <alignment vertical="top" wrapText="1"/>
    </xf>
    <xf numFmtId="0" fontId="45" fillId="0" borderId="0" xfId="1958" applyFill="1" applyBorder="1" applyAlignment="1">
      <alignment vertical="top" wrapText="1"/>
    </xf>
    <xf numFmtId="0" fontId="35" fillId="7" borderId="9" xfId="1958" applyFont="1" applyFill="1" applyBorder="1" applyAlignment="1">
      <alignment horizontal="center" vertical="top" wrapText="1"/>
    </xf>
    <xf numFmtId="0" fontId="45" fillId="7" borderId="20" xfId="1958" applyFill="1" applyBorder="1" applyAlignment="1">
      <alignment horizontal="left" vertical="top" wrapText="1"/>
    </xf>
    <xf numFmtId="0" fontId="32" fillId="11" borderId="9" xfId="1958" applyFont="1" applyFill="1" applyBorder="1" applyAlignment="1">
      <alignment horizontal="left" vertical="top" wrapText="1"/>
    </xf>
    <xf numFmtId="0" fontId="32" fillId="11" borderId="20" xfId="1958" applyFont="1" applyFill="1" applyBorder="1" applyAlignment="1">
      <alignment horizontal="left" vertical="top" wrapText="1"/>
    </xf>
    <xf numFmtId="0" fontId="32" fillId="11" borderId="15" xfId="1958" applyFont="1" applyFill="1" applyBorder="1" applyAlignment="1">
      <alignment horizontal="left" vertical="top" wrapText="1"/>
    </xf>
    <xf numFmtId="0" fontId="32" fillId="0" borderId="9" xfId="1958" applyFont="1" applyBorder="1" applyAlignment="1">
      <alignment horizontal="left" vertical="top" wrapText="1"/>
    </xf>
    <xf numFmtId="0" fontId="32" fillId="0" borderId="15" xfId="1958" applyFont="1" applyBorder="1" applyAlignment="1">
      <alignment horizontal="left" vertical="top" wrapText="1"/>
    </xf>
    <xf numFmtId="0" fontId="45" fillId="7" borderId="9" xfId="1958" applyFill="1" applyBorder="1" applyAlignment="1">
      <alignment horizontal="left" vertical="top" wrapText="1"/>
    </xf>
    <xf numFmtId="0" fontId="45" fillId="0" borderId="20" xfId="1958" applyBorder="1" applyAlignment="1">
      <alignment horizontal="left" vertical="top" wrapText="1"/>
    </xf>
    <xf numFmtId="0" fontId="45" fillId="11" borderId="15" xfId="1958" applyFill="1" applyBorder="1" applyAlignment="1">
      <alignment horizontal="left" vertical="top" wrapText="1"/>
    </xf>
    <xf numFmtId="0" fontId="32" fillId="11" borderId="9" xfId="1958" applyFont="1" applyFill="1" applyBorder="1" applyAlignment="1">
      <alignment wrapText="1"/>
    </xf>
    <xf numFmtId="0" fontId="32" fillId="11" borderId="15" xfId="1958" applyFont="1" applyFill="1" applyBorder="1" applyAlignment="1">
      <alignment wrapText="1"/>
    </xf>
    <xf numFmtId="0" fontId="45" fillId="7" borderId="9" xfId="1958" applyFill="1" applyBorder="1" applyAlignment="1">
      <alignment horizontal="center" wrapText="1"/>
    </xf>
    <xf numFmtId="0" fontId="45" fillId="7" borderId="20" xfId="1958" applyFill="1" applyBorder="1" applyAlignment="1">
      <alignment horizontal="center" wrapText="1"/>
    </xf>
    <xf numFmtId="0" fontId="45" fillId="11" borderId="9" xfId="1958" applyFill="1" applyBorder="1" applyAlignment="1">
      <alignment horizontal="center" wrapText="1"/>
    </xf>
    <xf numFmtId="0" fontId="45" fillId="11" borderId="20" xfId="1958" applyFill="1" applyBorder="1" applyAlignment="1">
      <alignment horizontal="center" wrapText="1"/>
    </xf>
    <xf numFmtId="0" fontId="32" fillId="7" borderId="23" xfId="1958" applyFont="1" applyFill="1" applyBorder="1" applyAlignment="1">
      <alignment horizontal="center" wrapText="1"/>
    </xf>
    <xf numFmtId="0" fontId="32" fillId="7" borderId="15" xfId="1958" applyFont="1" applyFill="1" applyBorder="1" applyAlignment="1">
      <alignment horizontal="center" wrapText="1"/>
    </xf>
    <xf numFmtId="0" fontId="32" fillId="11" borderId="23" xfId="1958" applyFont="1" applyFill="1" applyBorder="1" applyAlignment="1">
      <alignment horizontal="center" wrapText="1"/>
    </xf>
    <xf numFmtId="0" fontId="32" fillId="11" borderId="15" xfId="1958" applyFont="1" applyFill="1" applyBorder="1" applyAlignment="1">
      <alignment horizontal="center" wrapText="1"/>
    </xf>
    <xf numFmtId="0" fontId="35" fillId="0" borderId="0" xfId="1958" applyFont="1" applyFill="1" applyBorder="1" applyAlignment="1">
      <alignment horizontal="center" vertical="top" wrapText="1"/>
    </xf>
    <xf numFmtId="0" fontId="45" fillId="0" borderId="0" xfId="1958" applyFill="1" applyBorder="1" applyAlignment="1">
      <alignment horizontal="center" vertical="top" wrapText="1"/>
    </xf>
    <xf numFmtId="0" fontId="32" fillId="7" borderId="9" xfId="1958" applyFont="1" applyFill="1" applyBorder="1" applyAlignment="1">
      <alignment wrapText="1"/>
    </xf>
    <xf numFmtId="0" fontId="44" fillId="7" borderId="0" xfId="1958" applyFont="1" applyFill="1" applyBorder="1" applyAlignment="1">
      <alignment horizontal="left" wrapText="1"/>
    </xf>
    <xf numFmtId="0" fontId="44" fillId="7" borderId="0" xfId="1958" applyFont="1" applyFill="1" applyAlignment="1">
      <alignment wrapText="1"/>
    </xf>
    <xf numFmtId="0" fontId="44" fillId="7" borderId="13" xfId="1958" applyFont="1" applyFill="1" applyBorder="1" applyAlignment="1">
      <alignment horizontal="left" wrapText="1"/>
    </xf>
    <xf numFmtId="0" fontId="44" fillId="7" borderId="13" xfId="1958" applyFont="1" applyFill="1" applyBorder="1" applyAlignment="1">
      <alignment wrapText="1"/>
    </xf>
  </cellXfs>
  <cellStyles count="1961">
    <cellStyle name="Bad 2" xfId="1708" xr:uid="{00000000-0005-0000-0000-000000000000}"/>
    <cellStyle name="Comma 2" xfId="1955" xr:uid="{00000000-0005-0000-0000-000001000000}"/>
    <cellStyle name="Comma 3" xfId="1957" xr:uid="{00000000-0005-0000-0000-000002000000}"/>
    <cellStyle name="Corrected" xfId="1" xr:uid="{00000000-0005-0000-0000-000003000000}"/>
    <cellStyle name="Corrected 2" xfId="1709" xr:uid="{00000000-0005-0000-0000-000004000000}"/>
    <cellStyle name="Corrected 3" xfId="1710" xr:uid="{00000000-0005-0000-0000-000005000000}"/>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Good 2" xfId="1711" xr:uid="{00000000-0005-0000-0000-00007C070000}"/>
    <cellStyle name="Hyperlink" xfId="4" builtinId="8"/>
    <cellStyle name="Hyperlink 2" xfId="1712" xr:uid="{00000000-0005-0000-0000-00007E070000}"/>
    <cellStyle name="Hyperlink 2 2" xfId="1960" xr:uid="{00000000-0005-0000-0000-00007F070000}"/>
    <cellStyle name="Hyperlink 3" xfId="1951" xr:uid="{00000000-0005-0000-0000-000080070000}"/>
    <cellStyle name="Hyperlink 4" xfId="1959" xr:uid="{00000000-0005-0000-0000-000081070000}"/>
    <cellStyle name="Normal" xfId="0" builtinId="0"/>
    <cellStyle name="Normal 2" xfId="2" xr:uid="{00000000-0005-0000-0000-000083070000}"/>
    <cellStyle name="Normal 2 2" xfId="1706" xr:uid="{00000000-0005-0000-0000-000084070000}"/>
    <cellStyle name="Normal 2 2 2" xfId="1713" xr:uid="{00000000-0005-0000-0000-000085070000}"/>
    <cellStyle name="Normal 2 2 2 2 2" xfId="1956" xr:uid="{00000000-0005-0000-0000-000086070000}"/>
    <cellStyle name="Normal 2 2 3" xfId="1929" xr:uid="{00000000-0005-0000-0000-000087070000}"/>
    <cellStyle name="Normal 2 2 3 2" xfId="1933" xr:uid="{00000000-0005-0000-0000-000088070000}"/>
    <cellStyle name="Normal 2 2 3 2 2" xfId="1938" xr:uid="{00000000-0005-0000-0000-000089070000}"/>
    <cellStyle name="Normal 2 2 3 2 3" xfId="1943" xr:uid="{00000000-0005-0000-0000-00008A070000}"/>
    <cellStyle name="Normal 2 2 3 3" xfId="1936" xr:uid="{00000000-0005-0000-0000-00008B070000}"/>
    <cellStyle name="Normal 2 2 3 4" xfId="1941" xr:uid="{00000000-0005-0000-0000-00008C070000}"/>
    <cellStyle name="Normal 2 2 4" xfId="1932" xr:uid="{00000000-0005-0000-0000-00008D070000}"/>
    <cellStyle name="Normal 2 2 5" xfId="1931" xr:uid="{00000000-0005-0000-0000-00008E070000}"/>
    <cellStyle name="Normal 2 2 5 2" xfId="1937" xr:uid="{00000000-0005-0000-0000-00008F070000}"/>
    <cellStyle name="Normal 2 2 5 3" xfId="1942" xr:uid="{00000000-0005-0000-0000-000090070000}"/>
    <cellStyle name="Normal 2 2 6" xfId="1953" xr:uid="{00000000-0005-0000-0000-000091070000}"/>
    <cellStyle name="Normal 2 3" xfId="1714" xr:uid="{00000000-0005-0000-0000-000092070000}"/>
    <cellStyle name="Normal 2 4" xfId="1715" xr:uid="{00000000-0005-0000-0000-000093070000}"/>
    <cellStyle name="Normal 2 5" xfId="1930" xr:uid="{00000000-0005-0000-0000-000094070000}"/>
    <cellStyle name="Normal 2 5 2" xfId="1935" xr:uid="{00000000-0005-0000-0000-000095070000}"/>
    <cellStyle name="Normal 2 5 2 2" xfId="1939" xr:uid="{00000000-0005-0000-0000-000096070000}"/>
    <cellStyle name="Normal 2 5 2 3" xfId="1944" xr:uid="{00000000-0005-0000-0000-000097070000}"/>
    <cellStyle name="Normal 2 6" xfId="1934" xr:uid="{00000000-0005-0000-0000-000098070000}"/>
    <cellStyle name="Normal 2 6 2" xfId="1940" xr:uid="{00000000-0005-0000-0000-000099070000}"/>
    <cellStyle name="Normal 2 6 3" xfId="1945" xr:uid="{00000000-0005-0000-0000-00009A070000}"/>
    <cellStyle name="Normal 2 7" xfId="1947" xr:uid="{00000000-0005-0000-0000-00009B070000}"/>
    <cellStyle name="Normal 2 8" xfId="1952" xr:uid="{00000000-0005-0000-0000-00009C070000}"/>
    <cellStyle name="Normal 3" xfId="1716" xr:uid="{00000000-0005-0000-0000-00009D070000}"/>
    <cellStyle name="Normal 4" xfId="1904" xr:uid="{00000000-0005-0000-0000-00009E070000}"/>
    <cellStyle name="Normal 5" xfId="1948" xr:uid="{00000000-0005-0000-0000-00009F070000}"/>
    <cellStyle name="Normal 6" xfId="1958" xr:uid="{00000000-0005-0000-0000-0000A0070000}"/>
    <cellStyle name="Percent 2" xfId="1717" xr:uid="{00000000-0005-0000-0000-0000A1070000}"/>
    <cellStyle name="Percent 3" xfId="1954" xr:uid="{00000000-0005-0000-0000-0000A2070000}"/>
    <cellStyle name="Sheet title" xfId="1950" xr:uid="{00000000-0005-0000-0000-0000A3070000}"/>
    <cellStyle name="Table header" xfId="1949" xr:uid="{00000000-0005-0000-0000-0000A4070000}"/>
    <cellStyle name="XLConnect.String" xfId="1946" xr:uid="{00000000-0005-0000-0000-0000A5070000}"/>
    <cellStyle name="常规 2" xfId="3" xr:uid="{00000000-0005-0000-0000-0000A6070000}"/>
    <cellStyle name="常规 2 2" xfId="1707" xr:uid="{00000000-0005-0000-0000-0000A7070000}"/>
    <cellStyle name="常规 2 3" xfId="1718" xr:uid="{00000000-0005-0000-0000-0000A8070000}"/>
  </cellStyles>
  <dxfs count="0"/>
  <tableStyles count="0" defaultTableStyle="TableStyleMedium9" defaultPivotStyle="PivotStyleMedium4"/>
  <colors>
    <mruColors>
      <color rgb="FF0033CC"/>
      <color rgb="FFE2E2E2"/>
      <color rgb="FFFFDDDD"/>
      <color rgb="FFD9F8FB"/>
      <color rgb="FFC8FBFC"/>
      <color rgb="FFE7EEF5"/>
      <color rgb="FFC8FCFC"/>
      <color rgb="FF0020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IVI120 EGFR+ NSCLC Database Results - Utilities" connectionId="1" xr16:uid="{00000000-0016-0000-0A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cbi.nlm.nih.gov/pubmed/12065068" TargetMode="External"/><Relationship Id="rId1" Type="http://schemas.openxmlformats.org/officeDocument/2006/relationships/hyperlink" Target="https://www.ncbi.nlm.nih.gov/pubmedhealth/PMH0021895/" TargetMode="External"/><Relationship Id="rId4"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D2:R35"/>
  <sheetViews>
    <sheetView showGridLines="0" showRowColHeaders="0" tabSelected="1" workbookViewId="0">
      <selection activeCell="F34" sqref="F34"/>
    </sheetView>
  </sheetViews>
  <sheetFormatPr baseColWidth="10" defaultColWidth="7.6640625" defaultRowHeight="12" customHeight="1"/>
  <cols>
    <col min="1" max="2" width="7.6640625" style="38"/>
    <col min="3" max="3" width="7.6640625" style="38" customWidth="1"/>
    <col min="4" max="10" width="7.6640625" style="38"/>
    <col min="11" max="11" width="8.5" style="38" customWidth="1"/>
    <col min="12" max="16384" width="7.6640625" style="38"/>
  </cols>
  <sheetData>
    <row r="2" spans="4:18" ht="12" customHeight="1">
      <c r="D2" s="37"/>
      <c r="E2" s="37"/>
      <c r="F2" s="37"/>
      <c r="G2" s="37"/>
      <c r="H2" s="37"/>
      <c r="I2" s="37"/>
      <c r="J2" s="37"/>
      <c r="K2" s="37"/>
      <c r="L2" s="37"/>
      <c r="M2" s="37"/>
      <c r="N2" s="37"/>
      <c r="O2" s="37"/>
      <c r="P2" s="37"/>
      <c r="Q2" s="37"/>
      <c r="R2" s="37"/>
    </row>
    <row r="3" spans="4:18" ht="12" customHeight="1">
      <c r="D3" s="37"/>
      <c r="E3" s="37"/>
      <c r="F3" s="37"/>
      <c r="G3" s="37"/>
      <c r="H3" s="37"/>
      <c r="I3" s="37"/>
      <c r="J3" s="37"/>
      <c r="K3" s="37"/>
      <c r="L3" s="37"/>
      <c r="M3" s="37"/>
      <c r="N3" s="37"/>
      <c r="O3" s="37"/>
      <c r="P3" s="37"/>
      <c r="Q3" s="37"/>
      <c r="R3" s="37"/>
    </row>
    <row r="4" spans="4:18" ht="12" customHeight="1">
      <c r="D4" s="37"/>
      <c r="E4" s="37"/>
      <c r="F4" s="37"/>
      <c r="G4" s="37"/>
      <c r="H4" s="37"/>
      <c r="I4" s="37"/>
      <c r="J4" s="37"/>
      <c r="K4" s="37"/>
      <c r="L4" s="37"/>
      <c r="M4" s="37"/>
      <c r="N4" s="37"/>
      <c r="O4" s="37"/>
      <c r="P4" s="37"/>
      <c r="Q4" s="37"/>
      <c r="R4" s="37"/>
    </row>
    <row r="5" spans="4:18" ht="12" customHeight="1">
      <c r="D5" s="37"/>
      <c r="E5" s="37"/>
      <c r="F5" s="37"/>
      <c r="G5" s="37"/>
      <c r="H5" s="37"/>
      <c r="I5" s="37"/>
      <c r="J5" s="37"/>
      <c r="K5" s="37"/>
      <c r="L5" s="37"/>
      <c r="M5" s="37"/>
      <c r="N5" s="37"/>
      <c r="O5" s="37"/>
      <c r="P5" s="37"/>
      <c r="Q5" s="37"/>
      <c r="R5" s="37"/>
    </row>
    <row r="6" spans="4:18" ht="12" customHeight="1">
      <c r="D6" s="37"/>
      <c r="E6" s="37"/>
      <c r="F6" s="37"/>
      <c r="G6" s="37"/>
      <c r="H6" s="37"/>
      <c r="I6" s="37"/>
      <c r="J6" s="37"/>
      <c r="K6" s="37"/>
      <c r="L6" s="37"/>
      <c r="M6" s="37"/>
      <c r="N6" s="37"/>
      <c r="O6" s="37"/>
      <c r="P6" s="37"/>
      <c r="Q6" s="37"/>
      <c r="R6" s="37"/>
    </row>
    <row r="7" spans="4:18" ht="12" customHeight="1">
      <c r="D7" s="37"/>
      <c r="E7" s="37"/>
      <c r="F7" s="37"/>
      <c r="G7" s="37"/>
      <c r="H7" s="37"/>
      <c r="I7" s="37"/>
      <c r="J7" s="37"/>
      <c r="K7" s="37"/>
      <c r="L7" s="37"/>
      <c r="M7" s="37"/>
      <c r="N7" s="37"/>
      <c r="O7" s="37"/>
      <c r="P7" s="37"/>
      <c r="Q7" s="37"/>
      <c r="R7" s="37"/>
    </row>
    <row r="8" spans="4:18" ht="12" customHeight="1">
      <c r="D8" s="37"/>
      <c r="E8" s="37"/>
      <c r="F8" s="37"/>
      <c r="G8" s="37"/>
      <c r="H8" s="37"/>
      <c r="I8" s="37"/>
      <c r="J8" s="37"/>
      <c r="K8" s="37"/>
      <c r="L8" s="37"/>
      <c r="M8" s="37"/>
      <c r="N8" s="37"/>
      <c r="O8" s="37"/>
      <c r="P8" s="37"/>
      <c r="Q8" s="37"/>
      <c r="R8" s="37"/>
    </row>
    <row r="9" spans="4:18" ht="12" customHeight="1">
      <c r="D9" s="37"/>
      <c r="E9" s="37"/>
      <c r="F9" s="37"/>
      <c r="G9" s="37"/>
      <c r="H9" s="37"/>
      <c r="I9" s="37"/>
      <c r="J9" s="37"/>
      <c r="K9" s="37"/>
      <c r="L9" s="37"/>
      <c r="M9" s="37"/>
      <c r="N9" s="37"/>
      <c r="O9" s="37"/>
      <c r="P9" s="37"/>
      <c r="Q9" s="37"/>
      <c r="R9" s="37"/>
    </row>
    <row r="10" spans="4:18" ht="12" customHeight="1">
      <c r="D10" s="37"/>
      <c r="E10" s="37"/>
      <c r="F10" s="37"/>
      <c r="G10" s="37"/>
      <c r="H10" s="37"/>
      <c r="I10" s="37"/>
      <c r="J10" s="37"/>
      <c r="K10" s="37"/>
      <c r="L10" s="37"/>
      <c r="M10" s="37"/>
      <c r="N10" s="37"/>
      <c r="O10" s="37"/>
      <c r="P10" s="37"/>
      <c r="Q10" s="37"/>
      <c r="R10" s="37"/>
    </row>
    <row r="11" spans="4:18" ht="12" customHeight="1">
      <c r="D11" s="37"/>
      <c r="E11" s="37"/>
      <c r="F11" s="37"/>
      <c r="G11" s="37"/>
      <c r="H11" s="37"/>
      <c r="I11" s="37"/>
      <c r="J11" s="37"/>
      <c r="K11" s="37"/>
      <c r="L11" s="37"/>
      <c r="M11" s="37"/>
      <c r="N11" s="37"/>
      <c r="O11" s="37"/>
      <c r="P11" s="37"/>
      <c r="Q11" s="37"/>
      <c r="R11" s="37"/>
    </row>
    <row r="12" spans="4:18" ht="12" customHeight="1">
      <c r="D12" s="37"/>
      <c r="E12" s="37"/>
      <c r="F12" s="37"/>
      <c r="G12" s="37"/>
      <c r="H12" s="37"/>
      <c r="I12" s="37"/>
      <c r="J12" s="37"/>
      <c r="K12" s="37"/>
      <c r="L12" s="37"/>
      <c r="M12" s="37"/>
      <c r="N12" s="37"/>
      <c r="O12" s="37"/>
      <c r="P12" s="37"/>
      <c r="Q12" s="37"/>
      <c r="R12" s="37"/>
    </row>
    <row r="13" spans="4:18" ht="12" customHeight="1">
      <c r="D13" s="37"/>
      <c r="E13" s="37"/>
      <c r="F13" s="37"/>
      <c r="G13" s="37"/>
      <c r="H13" s="37"/>
      <c r="I13" s="37"/>
      <c r="J13" s="37"/>
      <c r="K13" s="37"/>
      <c r="L13" s="37"/>
      <c r="M13" s="37"/>
      <c r="N13" s="37"/>
      <c r="O13" s="37"/>
      <c r="P13" s="37"/>
      <c r="Q13" s="37"/>
      <c r="R13" s="37"/>
    </row>
    <row r="14" spans="4:18" ht="42" customHeight="1">
      <c r="D14" s="430" t="s">
        <v>3498</v>
      </c>
      <c r="E14" s="431"/>
      <c r="F14" s="431"/>
      <c r="G14" s="431"/>
      <c r="H14" s="431"/>
      <c r="I14" s="431"/>
      <c r="J14" s="431"/>
      <c r="K14" s="431"/>
      <c r="L14" s="431"/>
      <c r="M14" s="431"/>
      <c r="N14" s="431"/>
      <c r="O14" s="431"/>
      <c r="P14" s="431"/>
      <c r="Q14" s="431"/>
      <c r="R14" s="431"/>
    </row>
    <row r="15" spans="4:18" ht="12" customHeight="1">
      <c r="D15" s="431"/>
      <c r="E15" s="431"/>
      <c r="F15" s="431"/>
      <c r="G15" s="431"/>
      <c r="H15" s="431"/>
      <c r="I15" s="431"/>
      <c r="J15" s="431"/>
      <c r="K15" s="431"/>
      <c r="L15" s="431"/>
      <c r="M15" s="431"/>
      <c r="N15" s="431"/>
      <c r="O15" s="431"/>
      <c r="P15" s="431"/>
      <c r="Q15" s="431"/>
      <c r="R15" s="431"/>
    </row>
    <row r="16" spans="4:18" ht="12" customHeight="1">
      <c r="D16" s="431"/>
      <c r="E16" s="431"/>
      <c r="F16" s="431"/>
      <c r="G16" s="431"/>
      <c r="H16" s="431"/>
      <c r="I16" s="431"/>
      <c r="J16" s="431"/>
      <c r="K16" s="431"/>
      <c r="L16" s="431"/>
      <c r="M16" s="431"/>
      <c r="N16" s="431"/>
      <c r="O16" s="431"/>
      <c r="P16" s="431"/>
      <c r="Q16" s="431"/>
      <c r="R16" s="431"/>
    </row>
    <row r="17" spans="4:18" ht="12" customHeight="1">
      <c r="D17" s="431"/>
      <c r="E17" s="431"/>
      <c r="F17" s="431"/>
      <c r="G17" s="431"/>
      <c r="H17" s="431"/>
      <c r="I17" s="431"/>
      <c r="J17" s="431"/>
      <c r="K17" s="431"/>
      <c r="L17" s="431"/>
      <c r="M17" s="431"/>
      <c r="N17" s="431"/>
      <c r="O17" s="431"/>
      <c r="P17" s="431"/>
      <c r="Q17" s="431"/>
      <c r="R17" s="431"/>
    </row>
    <row r="18" spans="4:18" ht="12" customHeight="1">
      <c r="D18" s="431"/>
      <c r="E18" s="431"/>
      <c r="F18" s="431"/>
      <c r="G18" s="431"/>
      <c r="H18" s="431"/>
      <c r="I18" s="431"/>
      <c r="J18" s="431"/>
      <c r="K18" s="431"/>
      <c r="L18" s="431"/>
      <c r="M18" s="431"/>
      <c r="N18" s="431"/>
      <c r="O18" s="431"/>
      <c r="P18" s="431"/>
      <c r="Q18" s="431"/>
      <c r="R18" s="431"/>
    </row>
    <row r="19" spans="4:18" ht="12" customHeight="1">
      <c r="D19" s="431"/>
      <c r="E19" s="431"/>
      <c r="F19" s="431"/>
      <c r="G19" s="431"/>
      <c r="H19" s="431"/>
      <c r="I19" s="431"/>
      <c r="J19" s="431"/>
      <c r="K19" s="431"/>
      <c r="L19" s="431"/>
      <c r="M19" s="431"/>
      <c r="N19" s="431"/>
      <c r="O19" s="431"/>
      <c r="P19" s="431"/>
      <c r="Q19" s="431"/>
      <c r="R19" s="431"/>
    </row>
    <row r="20" spans="4:18" ht="12" customHeight="1">
      <c r="D20" s="431"/>
      <c r="E20" s="431"/>
      <c r="F20" s="431"/>
      <c r="G20" s="431"/>
      <c r="H20" s="431"/>
      <c r="I20" s="431"/>
      <c r="J20" s="431"/>
      <c r="K20" s="431"/>
      <c r="L20" s="431"/>
      <c r="M20" s="431"/>
      <c r="N20" s="431"/>
      <c r="O20" s="431"/>
      <c r="P20" s="431"/>
      <c r="Q20" s="431"/>
      <c r="R20" s="431"/>
    </row>
    <row r="21" spans="4:18" ht="12" customHeight="1">
      <c r="D21" s="431"/>
      <c r="E21" s="431"/>
      <c r="F21" s="431"/>
      <c r="G21" s="431"/>
      <c r="H21" s="431"/>
      <c r="I21" s="431"/>
      <c r="J21" s="431"/>
      <c r="K21" s="431"/>
      <c r="L21" s="431"/>
      <c r="M21" s="431"/>
      <c r="N21" s="431"/>
      <c r="O21" s="431"/>
      <c r="P21" s="431"/>
      <c r="Q21" s="431"/>
      <c r="R21" s="431"/>
    </row>
    <row r="22" spans="4:18" ht="12" customHeight="1">
      <c r="D22" s="431"/>
      <c r="E22" s="431"/>
      <c r="F22" s="431"/>
      <c r="G22" s="431"/>
      <c r="H22" s="431"/>
      <c r="I22" s="431"/>
      <c r="J22" s="431"/>
      <c r="K22" s="431"/>
      <c r="L22" s="431"/>
      <c r="M22" s="431"/>
      <c r="N22" s="431"/>
      <c r="O22" s="431"/>
      <c r="P22" s="431"/>
      <c r="Q22" s="431"/>
      <c r="R22" s="431"/>
    </row>
    <row r="23" spans="4:18" ht="12" customHeight="1">
      <c r="D23" s="1"/>
      <c r="E23" s="1"/>
      <c r="F23" s="1"/>
      <c r="G23" s="1"/>
      <c r="H23" s="1"/>
      <c r="I23" s="1"/>
      <c r="J23" s="1"/>
      <c r="K23" s="1"/>
      <c r="L23" s="1"/>
      <c r="M23" s="1"/>
      <c r="N23" s="1"/>
      <c r="O23" s="1"/>
      <c r="P23" s="1"/>
      <c r="Q23" s="1"/>
      <c r="R23" s="1"/>
    </row>
    <row r="24" spans="4:18" ht="12" customHeight="1">
      <c r="D24" s="1"/>
      <c r="E24" s="1"/>
      <c r="F24" s="1"/>
      <c r="G24" s="1"/>
      <c r="H24" s="1"/>
      <c r="I24" s="1"/>
      <c r="J24" s="1"/>
      <c r="K24" s="1"/>
      <c r="L24" s="1"/>
      <c r="M24" s="1"/>
      <c r="N24" s="1"/>
      <c r="O24" s="1"/>
      <c r="P24" s="1"/>
      <c r="Q24" s="1"/>
      <c r="R24" s="1"/>
    </row>
    <row r="25" spans="4:18" ht="12" customHeight="1">
      <c r="D25" s="1"/>
      <c r="E25" s="1"/>
      <c r="F25" s="1"/>
      <c r="G25" s="1"/>
      <c r="H25" s="1"/>
      <c r="I25" s="1"/>
      <c r="J25" s="1"/>
      <c r="K25" s="1"/>
      <c r="L25" s="1"/>
      <c r="M25" s="1"/>
      <c r="N25" s="1"/>
      <c r="O25" s="1"/>
      <c r="P25" s="1"/>
      <c r="Q25" s="1"/>
      <c r="R25" s="1"/>
    </row>
    <row r="26" spans="4:18" ht="12" customHeight="1">
      <c r="D26" s="1"/>
      <c r="E26" s="1"/>
      <c r="F26" s="1"/>
      <c r="G26" s="1"/>
      <c r="H26" s="1"/>
      <c r="I26" s="1"/>
      <c r="J26" s="1"/>
      <c r="K26" s="1"/>
      <c r="L26" s="1"/>
      <c r="M26" s="1"/>
      <c r="N26" s="1"/>
      <c r="O26" s="1"/>
      <c r="P26" s="1"/>
      <c r="Q26" s="1"/>
      <c r="R26" s="1"/>
    </row>
    <row r="27" spans="4:18" ht="12" customHeight="1">
      <c r="D27" s="1"/>
      <c r="E27" s="1"/>
      <c r="F27" s="1"/>
      <c r="G27" s="1"/>
      <c r="H27" s="1"/>
      <c r="I27" s="1"/>
      <c r="J27" s="1"/>
      <c r="K27" s="39"/>
      <c r="L27" s="1"/>
      <c r="M27" s="1"/>
      <c r="N27" s="1"/>
      <c r="O27" s="1"/>
      <c r="P27" s="1"/>
      <c r="Q27" s="1"/>
      <c r="R27" s="1"/>
    </row>
    <row r="28" spans="4:18" ht="12" customHeight="1">
      <c r="D28" s="1"/>
      <c r="E28" s="1"/>
      <c r="F28" s="1"/>
      <c r="G28" s="1"/>
      <c r="H28" s="1"/>
      <c r="I28" s="1"/>
      <c r="J28" s="2"/>
      <c r="K28" s="2"/>
      <c r="L28" s="2"/>
      <c r="M28" s="2"/>
      <c r="N28" s="1"/>
      <c r="O28" s="1"/>
      <c r="P28" s="1"/>
      <c r="Q28" s="1"/>
      <c r="R28" s="1"/>
    </row>
    <row r="29" spans="4:18" ht="12" customHeight="1">
      <c r="D29" s="1"/>
      <c r="E29" s="1"/>
      <c r="F29" s="1"/>
      <c r="G29" s="1"/>
      <c r="H29" s="1"/>
      <c r="I29" s="1"/>
      <c r="J29" s="2"/>
      <c r="K29" s="2"/>
      <c r="L29" s="2"/>
      <c r="M29" s="2"/>
      <c r="N29" s="1"/>
      <c r="O29" s="1"/>
      <c r="P29" s="1"/>
      <c r="Q29" s="1"/>
      <c r="R29" s="1"/>
    </row>
    <row r="30" spans="4:18" ht="12" customHeight="1">
      <c r="D30" s="1"/>
      <c r="E30" s="1"/>
      <c r="F30" s="1"/>
      <c r="G30" s="1"/>
      <c r="H30" s="1"/>
      <c r="I30" s="1"/>
      <c r="J30" s="2"/>
      <c r="K30" s="2"/>
      <c r="L30" s="2"/>
      <c r="M30" s="2"/>
      <c r="N30" s="1"/>
      <c r="O30" s="1"/>
      <c r="P30" s="1"/>
      <c r="Q30" s="1"/>
      <c r="R30" s="1"/>
    </row>
    <row r="31" spans="4:18" ht="12" customHeight="1">
      <c r="D31" s="1"/>
      <c r="E31" s="1"/>
      <c r="F31" s="1"/>
      <c r="G31" s="1"/>
      <c r="H31" s="1"/>
      <c r="I31" s="1"/>
      <c r="J31" s="2"/>
      <c r="K31" s="2"/>
      <c r="L31" s="2"/>
      <c r="M31" s="2"/>
      <c r="N31" s="1"/>
      <c r="O31" s="1"/>
      <c r="P31" s="1"/>
      <c r="Q31" s="1"/>
      <c r="R31" s="1"/>
    </row>
    <row r="32" spans="4:18" ht="12" customHeight="1">
      <c r="D32" s="1"/>
      <c r="E32" s="1"/>
      <c r="F32" s="1"/>
      <c r="G32" s="1"/>
      <c r="H32" s="1"/>
      <c r="I32" s="1"/>
      <c r="J32" s="2"/>
      <c r="K32" s="2"/>
      <c r="L32" s="2"/>
      <c r="M32" s="2"/>
      <c r="N32" s="1"/>
      <c r="O32" s="1"/>
      <c r="P32" s="1"/>
      <c r="Q32" s="1"/>
      <c r="R32" s="1"/>
    </row>
    <row r="33" spans="4:18" ht="12" customHeight="1">
      <c r="D33" s="37"/>
      <c r="E33" s="37"/>
      <c r="F33" s="37"/>
      <c r="G33" s="37"/>
      <c r="H33" s="37"/>
      <c r="I33" s="37"/>
      <c r="J33" s="3"/>
      <c r="K33" s="4"/>
      <c r="L33" s="3"/>
      <c r="M33" s="3"/>
      <c r="N33" s="37"/>
      <c r="O33" s="37"/>
      <c r="P33" s="37"/>
      <c r="Q33" s="37"/>
      <c r="R33" s="37"/>
    </row>
    <row r="34" spans="4:18" ht="12" customHeight="1">
      <c r="D34" s="37"/>
      <c r="E34" s="37"/>
      <c r="F34" s="37"/>
      <c r="G34" s="37"/>
      <c r="H34" s="37"/>
      <c r="I34" s="37"/>
      <c r="J34" s="3"/>
      <c r="K34" s="3"/>
      <c r="L34" s="3"/>
      <c r="M34" s="3"/>
      <c r="N34" s="37"/>
      <c r="O34" s="37"/>
      <c r="P34" s="37"/>
      <c r="Q34" s="37"/>
      <c r="R34" s="37"/>
    </row>
    <row r="35" spans="4:18" ht="12" customHeight="1">
      <c r="D35" s="37"/>
      <c r="E35" s="37"/>
      <c r="F35" s="37"/>
      <c r="G35" s="37"/>
      <c r="H35" s="37"/>
      <c r="I35" s="37"/>
      <c r="J35" s="37"/>
      <c r="K35" s="37"/>
      <c r="L35" s="37"/>
      <c r="M35" s="37"/>
      <c r="N35" s="37"/>
      <c r="O35" s="37"/>
      <c r="P35" s="37"/>
      <c r="Q35" s="37"/>
      <c r="R35" s="37"/>
    </row>
  </sheetData>
  <mergeCells count="1">
    <mergeCell ref="D14:R22"/>
  </mergeCells>
  <pageMargins left="0.7" right="0.7" top="0.75" bottom="0.75" header="0.3" footer="0.3"/>
  <pageSetup orientation="portrait" horizontalDpi="4294967292" vertic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tabColor rgb="FF002060"/>
  </sheetPr>
  <dimension ref="A1:N211"/>
  <sheetViews>
    <sheetView zoomScaleNormal="100" zoomScalePageLayoutView="85" workbookViewId="0">
      <pane xSplit="3" ySplit="4" topLeftCell="D5" activePane="bottomRight" state="frozen"/>
      <selection activeCell="B8" sqref="B8:B42"/>
      <selection pane="topRight" activeCell="B8" sqref="B8:B42"/>
      <selection pane="bottomLeft" activeCell="B8" sqref="B8:B42"/>
      <selection pane="bottomRight" activeCell="D9" sqref="D9"/>
    </sheetView>
  </sheetViews>
  <sheetFormatPr baseColWidth="10" defaultColWidth="9" defaultRowHeight="13"/>
  <cols>
    <col min="1" max="1" width="9.6640625" style="12" customWidth="1"/>
    <col min="2" max="2" width="10.5" style="12" customWidth="1"/>
    <col min="3" max="3" width="5" style="12" customWidth="1"/>
    <col min="4" max="4" width="50.83203125" style="12" customWidth="1"/>
    <col min="5" max="5" width="31.83203125" style="12" customWidth="1"/>
    <col min="6" max="6" width="8.1640625" style="12" customWidth="1"/>
    <col min="7" max="7" width="2.1640625" style="12" hidden="1" customWidth="1"/>
    <col min="8" max="8" width="8" style="12" customWidth="1"/>
    <col min="9" max="9" width="22" style="47" hidden="1" customWidth="1"/>
    <col min="10" max="10" width="7.1640625" style="12" hidden="1" customWidth="1"/>
    <col min="11" max="11" width="16.1640625" style="12" hidden="1" customWidth="1"/>
    <col min="12" max="12" width="9.6640625" style="11" customWidth="1"/>
    <col min="13" max="13" width="13.1640625" style="12" customWidth="1"/>
    <col min="14" max="14" width="28" style="12" customWidth="1"/>
    <col min="15" max="16384" width="9" style="12"/>
  </cols>
  <sheetData>
    <row r="1" spans="1:14" s="413" customFormat="1" ht="22" customHeight="1">
      <c r="A1" s="48" t="s">
        <v>18</v>
      </c>
      <c r="B1" s="49"/>
      <c r="C1" s="49"/>
      <c r="D1" s="49"/>
      <c r="E1" s="49"/>
      <c r="F1" s="49"/>
      <c r="G1" s="49"/>
      <c r="H1" s="49"/>
      <c r="I1" s="50"/>
      <c r="J1" s="49"/>
      <c r="K1" s="49"/>
      <c r="L1" s="51"/>
      <c r="M1" s="49"/>
      <c r="N1" s="49"/>
    </row>
    <row r="2" spans="1:14" s="414" customFormat="1" ht="15.75" customHeight="1">
      <c r="A2" s="66" t="s">
        <v>2261</v>
      </c>
      <c r="B2" s="52"/>
      <c r="C2" s="52"/>
      <c r="D2" s="52"/>
      <c r="E2" s="52"/>
      <c r="F2" s="52"/>
      <c r="G2" s="52"/>
      <c r="H2" s="52"/>
      <c r="I2" s="53"/>
      <c r="J2" s="52"/>
      <c r="K2" s="52"/>
      <c r="L2" s="54"/>
      <c r="M2" s="52"/>
      <c r="N2" s="52"/>
    </row>
    <row r="3" spans="1:14" s="414" customFormat="1" ht="15" customHeight="1">
      <c r="A3" s="70"/>
      <c r="B3" s="70"/>
      <c r="C3" s="70"/>
      <c r="D3" s="70"/>
      <c r="E3" s="70"/>
      <c r="F3" s="70"/>
      <c r="G3" s="70"/>
      <c r="H3" s="70"/>
      <c r="I3" s="70"/>
      <c r="J3" s="70"/>
      <c r="K3" s="70"/>
      <c r="L3" s="71" t="s">
        <v>2389</v>
      </c>
      <c r="M3" s="70"/>
      <c r="N3" s="70"/>
    </row>
    <row r="4" spans="1:14" s="414" customFormat="1" ht="23" customHeight="1">
      <c r="A4" s="73" t="s">
        <v>41</v>
      </c>
      <c r="B4" s="73" t="s">
        <v>60</v>
      </c>
      <c r="C4" s="73" t="s">
        <v>6</v>
      </c>
      <c r="D4" s="73" t="s">
        <v>2</v>
      </c>
      <c r="E4" s="73" t="s">
        <v>19</v>
      </c>
      <c r="F4" s="73" t="s">
        <v>20</v>
      </c>
      <c r="G4" s="73" t="s">
        <v>21</v>
      </c>
      <c r="H4" s="73" t="s">
        <v>22</v>
      </c>
      <c r="I4" s="73" t="s">
        <v>23</v>
      </c>
      <c r="J4" s="73" t="s">
        <v>24</v>
      </c>
      <c r="K4" s="73" t="s">
        <v>59</v>
      </c>
      <c r="L4" s="74" t="s">
        <v>25</v>
      </c>
      <c r="M4" s="73" t="s">
        <v>26</v>
      </c>
      <c r="N4" s="73" t="s">
        <v>5</v>
      </c>
    </row>
    <row r="5" spans="1:14" s="46" customFormat="1" ht="15" customHeight="1">
      <c r="A5" s="64" t="s">
        <v>1782</v>
      </c>
      <c r="B5" s="64" t="s">
        <v>72</v>
      </c>
      <c r="C5" s="64">
        <v>2012</v>
      </c>
      <c r="D5" s="64" t="s">
        <v>73</v>
      </c>
      <c r="E5" s="64" t="s">
        <v>74</v>
      </c>
      <c r="F5" s="64" t="s">
        <v>75</v>
      </c>
      <c r="G5" s="64" t="s">
        <v>76</v>
      </c>
      <c r="H5" s="64" t="s">
        <v>30</v>
      </c>
      <c r="I5" s="79">
        <v>364385059</v>
      </c>
      <c r="J5" s="64" t="s">
        <v>77</v>
      </c>
      <c r="K5" s="64"/>
      <c r="L5" s="82" t="s">
        <v>28</v>
      </c>
      <c r="M5" s="24" t="s">
        <v>3</v>
      </c>
      <c r="N5" s="78" t="s">
        <v>2267</v>
      </c>
    </row>
    <row r="6" spans="1:14" ht="15" customHeight="1">
      <c r="A6" s="64" t="s">
        <v>1789</v>
      </c>
      <c r="B6" s="64" t="s">
        <v>107</v>
      </c>
      <c r="C6" s="64">
        <v>2018</v>
      </c>
      <c r="D6" s="64" t="s">
        <v>108</v>
      </c>
      <c r="E6" s="64" t="s">
        <v>109</v>
      </c>
      <c r="F6" s="64" t="s">
        <v>110</v>
      </c>
      <c r="G6" s="64" t="s">
        <v>111</v>
      </c>
      <c r="H6" s="64" t="s">
        <v>30</v>
      </c>
      <c r="I6" s="79">
        <v>621915200</v>
      </c>
      <c r="J6" s="64" t="s">
        <v>112</v>
      </c>
      <c r="K6" s="64"/>
      <c r="L6" s="82" t="s">
        <v>28</v>
      </c>
      <c r="M6" s="24" t="s">
        <v>15</v>
      </c>
      <c r="N6" s="24" t="s">
        <v>2559</v>
      </c>
    </row>
    <row r="7" spans="1:14" ht="15" customHeight="1">
      <c r="A7" s="64" t="s">
        <v>1791</v>
      </c>
      <c r="B7" s="64" t="s">
        <v>116</v>
      </c>
      <c r="C7" s="64">
        <v>2016</v>
      </c>
      <c r="D7" s="64" t="s">
        <v>117</v>
      </c>
      <c r="E7" s="64" t="s">
        <v>118</v>
      </c>
      <c r="F7" s="64" t="s">
        <v>119</v>
      </c>
      <c r="G7" s="64" t="s">
        <v>76</v>
      </c>
      <c r="H7" s="64" t="s">
        <v>30</v>
      </c>
      <c r="I7" s="79">
        <v>613925936</v>
      </c>
      <c r="J7" s="64" t="s">
        <v>120</v>
      </c>
      <c r="K7" s="64"/>
      <c r="L7" s="82" t="s">
        <v>28</v>
      </c>
      <c r="M7" s="78" t="s">
        <v>15</v>
      </c>
      <c r="N7" s="78" t="s">
        <v>2560</v>
      </c>
    </row>
    <row r="8" spans="1:14" ht="15" customHeight="1">
      <c r="A8" s="64" t="s">
        <v>1803</v>
      </c>
      <c r="B8" s="64" t="s">
        <v>171</v>
      </c>
      <c r="C8" s="64">
        <v>2006</v>
      </c>
      <c r="D8" s="64" t="s">
        <v>172</v>
      </c>
      <c r="E8" s="64" t="s">
        <v>173</v>
      </c>
      <c r="F8" s="64" t="s">
        <v>147</v>
      </c>
      <c r="G8" s="64" t="s">
        <v>76</v>
      </c>
      <c r="H8" s="64" t="s">
        <v>30</v>
      </c>
      <c r="I8" s="79">
        <v>43144359</v>
      </c>
      <c r="J8" s="64" t="s">
        <v>174</v>
      </c>
      <c r="K8" s="64"/>
      <c r="L8" s="82" t="s">
        <v>28</v>
      </c>
      <c r="M8" s="24" t="s">
        <v>4</v>
      </c>
      <c r="N8" s="24" t="s">
        <v>2586</v>
      </c>
    </row>
    <row r="9" spans="1:14" ht="15" customHeight="1">
      <c r="A9" s="64" t="s">
        <v>1804</v>
      </c>
      <c r="B9" s="64" t="s">
        <v>175</v>
      </c>
      <c r="C9" s="64">
        <v>2005</v>
      </c>
      <c r="D9" s="64" t="s">
        <v>176</v>
      </c>
      <c r="E9" s="64" t="s">
        <v>177</v>
      </c>
      <c r="F9" s="64" t="s">
        <v>147</v>
      </c>
      <c r="G9" s="64" t="s">
        <v>76</v>
      </c>
      <c r="H9" s="64" t="s">
        <v>30</v>
      </c>
      <c r="I9" s="79">
        <v>41139141</v>
      </c>
      <c r="J9" s="64" t="s">
        <v>178</v>
      </c>
      <c r="K9" s="64"/>
      <c r="L9" s="82" t="s">
        <v>28</v>
      </c>
      <c r="M9" s="78" t="s">
        <v>15</v>
      </c>
      <c r="N9" s="24" t="s">
        <v>2587</v>
      </c>
    </row>
    <row r="10" spans="1:14" ht="15" customHeight="1">
      <c r="A10" s="64" t="s">
        <v>1806</v>
      </c>
      <c r="B10" s="64" t="s">
        <v>182</v>
      </c>
      <c r="C10" s="64">
        <v>2012</v>
      </c>
      <c r="D10" s="64" t="s">
        <v>183</v>
      </c>
      <c r="E10" s="64" t="s">
        <v>184</v>
      </c>
      <c r="F10" s="64" t="s">
        <v>147</v>
      </c>
      <c r="G10" s="64"/>
      <c r="H10" s="64" t="s">
        <v>30</v>
      </c>
      <c r="I10" s="79">
        <v>51983656</v>
      </c>
      <c r="J10" s="64" t="s">
        <v>185</v>
      </c>
      <c r="K10" s="64"/>
      <c r="L10" s="82" t="s">
        <v>28</v>
      </c>
      <c r="M10" s="78" t="s">
        <v>15</v>
      </c>
      <c r="N10" s="24" t="s">
        <v>2561</v>
      </c>
    </row>
    <row r="11" spans="1:14" ht="15" customHeight="1">
      <c r="A11" s="64" t="s">
        <v>1812</v>
      </c>
      <c r="B11" s="64" t="s">
        <v>205</v>
      </c>
      <c r="C11" s="64">
        <v>2008</v>
      </c>
      <c r="D11" s="64" t="s">
        <v>206</v>
      </c>
      <c r="E11" s="64" t="s">
        <v>207</v>
      </c>
      <c r="F11" s="64" t="s">
        <v>208</v>
      </c>
      <c r="G11" s="64" t="s">
        <v>76</v>
      </c>
      <c r="H11" s="64" t="s">
        <v>30</v>
      </c>
      <c r="I11" s="79">
        <v>352664196</v>
      </c>
      <c r="J11" s="64" t="s">
        <v>209</v>
      </c>
      <c r="K11" s="64"/>
      <c r="L11" s="82" t="s">
        <v>28</v>
      </c>
      <c r="M11" s="78" t="s">
        <v>3</v>
      </c>
      <c r="N11" s="24" t="s">
        <v>3459</v>
      </c>
    </row>
    <row r="12" spans="1:14" ht="15" customHeight="1">
      <c r="A12" s="64" t="s">
        <v>1815</v>
      </c>
      <c r="B12" s="64" t="s">
        <v>217</v>
      </c>
      <c r="C12" s="64">
        <v>2012</v>
      </c>
      <c r="D12" s="64" t="s">
        <v>218</v>
      </c>
      <c r="E12" s="64" t="s">
        <v>219</v>
      </c>
      <c r="F12" s="64" t="s">
        <v>220</v>
      </c>
      <c r="G12" s="64"/>
      <c r="H12" s="64" t="s">
        <v>30</v>
      </c>
      <c r="I12" s="79">
        <v>52181238</v>
      </c>
      <c r="J12" s="64" t="s">
        <v>221</v>
      </c>
      <c r="K12" s="64"/>
      <c r="L12" s="82" t="s">
        <v>28</v>
      </c>
      <c r="M12" s="78" t="s">
        <v>15</v>
      </c>
      <c r="N12" s="24" t="s">
        <v>2562</v>
      </c>
    </row>
    <row r="13" spans="1:14" ht="15" customHeight="1">
      <c r="A13" s="64" t="s">
        <v>1830</v>
      </c>
      <c r="B13" s="64" t="s">
        <v>271</v>
      </c>
      <c r="C13" s="64">
        <v>2006</v>
      </c>
      <c r="D13" s="64" t="s">
        <v>272</v>
      </c>
      <c r="E13" s="64" t="s">
        <v>273</v>
      </c>
      <c r="F13" s="64" t="s">
        <v>274</v>
      </c>
      <c r="G13" s="64" t="s">
        <v>76</v>
      </c>
      <c r="H13" s="64" t="s">
        <v>30</v>
      </c>
      <c r="I13" s="79">
        <v>44645022</v>
      </c>
      <c r="J13" s="64" t="s">
        <v>275</v>
      </c>
      <c r="K13" s="64"/>
      <c r="L13" s="82" t="s">
        <v>28</v>
      </c>
      <c r="M13" s="24" t="s">
        <v>4</v>
      </c>
      <c r="N13" s="24" t="s">
        <v>2588</v>
      </c>
    </row>
    <row r="14" spans="1:14" ht="15" customHeight="1">
      <c r="A14" s="64" t="s">
        <v>1832</v>
      </c>
      <c r="B14" s="64" t="s">
        <v>280</v>
      </c>
      <c r="C14" s="64">
        <v>2015</v>
      </c>
      <c r="D14" s="64" t="s">
        <v>281</v>
      </c>
      <c r="E14" s="64" t="s">
        <v>282</v>
      </c>
      <c r="F14" s="64" t="s">
        <v>283</v>
      </c>
      <c r="G14" s="64" t="s">
        <v>76</v>
      </c>
      <c r="H14" s="64" t="s">
        <v>30</v>
      </c>
      <c r="I14" s="79">
        <v>603979125</v>
      </c>
      <c r="J14" s="64" t="s">
        <v>284</v>
      </c>
      <c r="K14" s="64"/>
      <c r="L14" s="82" t="s">
        <v>28</v>
      </c>
      <c r="M14" s="24" t="s">
        <v>4</v>
      </c>
      <c r="N14" s="24" t="s">
        <v>2563</v>
      </c>
    </row>
    <row r="15" spans="1:14" ht="15" customHeight="1">
      <c r="A15" s="64" t="s">
        <v>1852</v>
      </c>
      <c r="B15" s="64" t="s">
        <v>353</v>
      </c>
      <c r="C15" s="64">
        <v>2008</v>
      </c>
      <c r="D15" s="64" t="s">
        <v>356</v>
      </c>
      <c r="E15" s="64" t="s">
        <v>357</v>
      </c>
      <c r="F15" s="64" t="s">
        <v>333</v>
      </c>
      <c r="G15" s="64" t="s">
        <v>254</v>
      </c>
      <c r="H15" s="64" t="s">
        <v>32</v>
      </c>
      <c r="I15" s="79">
        <v>18484801</v>
      </c>
      <c r="J15" s="64"/>
      <c r="K15" s="64"/>
      <c r="L15" s="82" t="s">
        <v>28</v>
      </c>
      <c r="M15" s="24" t="s">
        <v>3</v>
      </c>
      <c r="N15" s="24" t="s">
        <v>2589</v>
      </c>
    </row>
    <row r="16" spans="1:14" ht="15" customHeight="1">
      <c r="A16" s="64" t="s">
        <v>1886</v>
      </c>
      <c r="B16" s="64" t="s">
        <v>469</v>
      </c>
      <c r="C16" s="64">
        <v>2011</v>
      </c>
      <c r="D16" s="64" t="s">
        <v>470</v>
      </c>
      <c r="E16" s="64" t="s">
        <v>471</v>
      </c>
      <c r="F16" s="64" t="s">
        <v>251</v>
      </c>
      <c r="G16" s="64" t="s">
        <v>76</v>
      </c>
      <c r="H16" s="64" t="s">
        <v>30</v>
      </c>
      <c r="I16" s="79">
        <v>361817511</v>
      </c>
      <c r="J16" s="64" t="s">
        <v>472</v>
      </c>
      <c r="K16" s="64"/>
      <c r="L16" s="82" t="s">
        <v>28</v>
      </c>
      <c r="M16" s="24" t="s">
        <v>4</v>
      </c>
      <c r="N16" s="24" t="s">
        <v>2564</v>
      </c>
    </row>
    <row r="17" spans="1:14" ht="15" customHeight="1">
      <c r="A17" s="64" t="s">
        <v>1890</v>
      </c>
      <c r="B17" s="64" t="s">
        <v>481</v>
      </c>
      <c r="C17" s="64">
        <v>2002</v>
      </c>
      <c r="D17" s="64" t="s">
        <v>482</v>
      </c>
      <c r="E17" s="64" t="s">
        <v>483</v>
      </c>
      <c r="F17" s="64" t="s">
        <v>484</v>
      </c>
      <c r="G17" s="64" t="s">
        <v>76</v>
      </c>
      <c r="H17" s="64" t="s">
        <v>30</v>
      </c>
      <c r="I17" s="79">
        <v>34081539</v>
      </c>
      <c r="J17" s="64" t="s">
        <v>485</v>
      </c>
      <c r="K17" s="64"/>
      <c r="L17" s="82" t="s">
        <v>28</v>
      </c>
      <c r="M17" s="24" t="s">
        <v>4</v>
      </c>
      <c r="N17" s="24" t="s">
        <v>2590</v>
      </c>
    </row>
    <row r="18" spans="1:14" ht="15" customHeight="1">
      <c r="A18" s="64" t="s">
        <v>1892</v>
      </c>
      <c r="B18" s="64" t="s">
        <v>481</v>
      </c>
      <c r="C18" s="64">
        <v>2001</v>
      </c>
      <c r="D18" s="64" t="s">
        <v>487</v>
      </c>
      <c r="E18" s="64"/>
      <c r="F18" s="64" t="s">
        <v>288</v>
      </c>
      <c r="G18" s="64" t="s">
        <v>76</v>
      </c>
      <c r="H18" s="64" t="s">
        <v>30</v>
      </c>
      <c r="I18" s="79">
        <v>34649480</v>
      </c>
      <c r="J18" s="64"/>
      <c r="K18" s="64"/>
      <c r="L18" s="82" t="s">
        <v>28</v>
      </c>
      <c r="M18" s="24" t="s">
        <v>15</v>
      </c>
      <c r="N18" s="24" t="s">
        <v>2591</v>
      </c>
    </row>
    <row r="19" spans="1:14" ht="15" customHeight="1">
      <c r="A19" s="64" t="s">
        <v>1899</v>
      </c>
      <c r="B19" s="64" t="s">
        <v>508</v>
      </c>
      <c r="C19" s="64">
        <v>2017</v>
      </c>
      <c r="D19" s="64" t="s">
        <v>509</v>
      </c>
      <c r="E19" s="64" t="s">
        <v>510</v>
      </c>
      <c r="F19" s="64" t="s">
        <v>511</v>
      </c>
      <c r="G19" s="64"/>
      <c r="H19" s="64" t="s">
        <v>30</v>
      </c>
      <c r="I19" s="79">
        <v>618979131</v>
      </c>
      <c r="J19" s="64" t="s">
        <v>512</v>
      </c>
      <c r="K19" s="64"/>
      <c r="L19" s="82" t="s">
        <v>28</v>
      </c>
      <c r="M19" s="78" t="s">
        <v>4</v>
      </c>
      <c r="N19" s="64" t="s">
        <v>2572</v>
      </c>
    </row>
    <row r="20" spans="1:14" ht="15" customHeight="1">
      <c r="A20" s="64" t="s">
        <v>1908</v>
      </c>
      <c r="B20" s="64" t="s">
        <v>539</v>
      </c>
      <c r="C20" s="64">
        <v>2015</v>
      </c>
      <c r="D20" s="64" t="s">
        <v>540</v>
      </c>
      <c r="E20" s="64" t="s">
        <v>541</v>
      </c>
      <c r="F20" s="64" t="s">
        <v>542</v>
      </c>
      <c r="G20" s="64"/>
      <c r="H20" s="64" t="s">
        <v>30</v>
      </c>
      <c r="I20" s="79">
        <v>610001607</v>
      </c>
      <c r="J20" s="64" t="s">
        <v>543</v>
      </c>
      <c r="K20" s="64"/>
      <c r="L20" s="82" t="s">
        <v>28</v>
      </c>
      <c r="M20" s="78" t="s">
        <v>15</v>
      </c>
      <c r="N20" s="78" t="s">
        <v>2592</v>
      </c>
    </row>
    <row r="21" spans="1:14" ht="15" customHeight="1">
      <c r="A21" s="64" t="s">
        <v>1910</v>
      </c>
      <c r="B21" s="64" t="s">
        <v>547</v>
      </c>
      <c r="C21" s="64">
        <v>2013</v>
      </c>
      <c r="D21" s="64" t="s">
        <v>548</v>
      </c>
      <c r="E21" s="64" t="s">
        <v>549</v>
      </c>
      <c r="F21" s="64" t="s">
        <v>318</v>
      </c>
      <c r="G21" s="64" t="s">
        <v>76</v>
      </c>
      <c r="H21" s="64" t="s">
        <v>30</v>
      </c>
      <c r="I21" s="79">
        <v>620562981</v>
      </c>
      <c r="J21" s="64" t="s">
        <v>550</v>
      </c>
      <c r="K21" s="64"/>
      <c r="L21" s="82" t="s">
        <v>28</v>
      </c>
      <c r="M21" s="78" t="s">
        <v>4</v>
      </c>
      <c r="N21" s="24" t="s">
        <v>2581</v>
      </c>
    </row>
    <row r="22" spans="1:14" ht="15" customHeight="1">
      <c r="A22" s="64" t="s">
        <v>1927</v>
      </c>
      <c r="B22" s="64" t="s">
        <v>610</v>
      </c>
      <c r="C22" s="64">
        <v>2016</v>
      </c>
      <c r="D22" s="64" t="s">
        <v>611</v>
      </c>
      <c r="E22" s="64" t="s">
        <v>612</v>
      </c>
      <c r="F22" s="64" t="s">
        <v>613</v>
      </c>
      <c r="G22" s="64"/>
      <c r="H22" s="64" t="s">
        <v>30</v>
      </c>
      <c r="I22" s="79">
        <v>607270317</v>
      </c>
      <c r="J22" s="64" t="s">
        <v>614</v>
      </c>
      <c r="K22" s="64"/>
      <c r="L22" s="82" t="s">
        <v>28</v>
      </c>
      <c r="M22" s="24" t="s">
        <v>3</v>
      </c>
      <c r="N22" s="24" t="s">
        <v>2267</v>
      </c>
    </row>
    <row r="23" spans="1:14" ht="15" customHeight="1">
      <c r="A23" s="64" t="s">
        <v>1928</v>
      </c>
      <c r="B23" s="64" t="s">
        <v>606</v>
      </c>
      <c r="C23" s="64">
        <v>2015</v>
      </c>
      <c r="D23" s="64" t="s">
        <v>615</v>
      </c>
      <c r="E23" s="64" t="s">
        <v>616</v>
      </c>
      <c r="F23" s="64" t="s">
        <v>609</v>
      </c>
      <c r="G23" s="64"/>
      <c r="H23" s="64" t="s">
        <v>30</v>
      </c>
      <c r="I23" s="79">
        <v>604933760</v>
      </c>
      <c r="J23" s="64" t="s">
        <v>617</v>
      </c>
      <c r="K23" s="64"/>
      <c r="L23" s="82" t="s">
        <v>28</v>
      </c>
      <c r="M23" s="24" t="s">
        <v>4</v>
      </c>
      <c r="N23" s="64" t="s">
        <v>2565</v>
      </c>
    </row>
    <row r="24" spans="1:14" ht="15" customHeight="1">
      <c r="A24" s="64" t="s">
        <v>1930</v>
      </c>
      <c r="B24" s="64" t="s">
        <v>606</v>
      </c>
      <c r="C24" s="64">
        <v>2017</v>
      </c>
      <c r="D24" s="64" t="s">
        <v>620</v>
      </c>
      <c r="E24" s="64" t="s">
        <v>621</v>
      </c>
      <c r="F24" s="64" t="s">
        <v>269</v>
      </c>
      <c r="G24" s="64" t="s">
        <v>76</v>
      </c>
      <c r="H24" s="64" t="s">
        <v>30</v>
      </c>
      <c r="I24" s="79">
        <v>615407490</v>
      </c>
      <c r="J24" s="64" t="s">
        <v>622</v>
      </c>
      <c r="K24" s="64"/>
      <c r="L24" s="82" t="s">
        <v>28</v>
      </c>
      <c r="M24" s="24" t="s">
        <v>4</v>
      </c>
      <c r="N24" s="24" t="s">
        <v>2586</v>
      </c>
    </row>
    <row r="25" spans="1:14" ht="15" customHeight="1">
      <c r="A25" s="64" t="s">
        <v>1933</v>
      </c>
      <c r="B25" s="64" t="s">
        <v>631</v>
      </c>
      <c r="C25" s="64">
        <v>2006</v>
      </c>
      <c r="D25" s="64" t="s">
        <v>632</v>
      </c>
      <c r="E25" s="64" t="s">
        <v>633</v>
      </c>
      <c r="F25" s="64" t="s">
        <v>166</v>
      </c>
      <c r="G25" s="64" t="s">
        <v>76</v>
      </c>
      <c r="H25" s="64" t="s">
        <v>30</v>
      </c>
      <c r="I25" s="79">
        <v>47163993</v>
      </c>
      <c r="J25" s="64" t="s">
        <v>634</v>
      </c>
      <c r="K25" s="64"/>
      <c r="L25" s="82" t="s">
        <v>28</v>
      </c>
      <c r="M25" s="24" t="s">
        <v>4</v>
      </c>
      <c r="N25" s="64" t="s">
        <v>2566</v>
      </c>
    </row>
    <row r="26" spans="1:14" ht="15" customHeight="1">
      <c r="A26" s="64" t="s">
        <v>1940</v>
      </c>
      <c r="B26" s="64" t="s">
        <v>659</v>
      </c>
      <c r="C26" s="64">
        <v>2016</v>
      </c>
      <c r="D26" s="64" t="s">
        <v>660</v>
      </c>
      <c r="E26" s="64" t="s">
        <v>661</v>
      </c>
      <c r="F26" s="64" t="s">
        <v>662</v>
      </c>
      <c r="G26" s="64" t="s">
        <v>65</v>
      </c>
      <c r="H26" s="64" t="s">
        <v>32</v>
      </c>
      <c r="I26" s="79">
        <v>26892541</v>
      </c>
      <c r="J26" s="64" t="s">
        <v>663</v>
      </c>
      <c r="K26" s="64"/>
      <c r="L26" s="82" t="s">
        <v>28</v>
      </c>
      <c r="M26" s="78" t="s">
        <v>4</v>
      </c>
      <c r="N26" s="64" t="s">
        <v>2593</v>
      </c>
    </row>
    <row r="27" spans="1:14" ht="15" customHeight="1">
      <c r="A27" s="64" t="s">
        <v>1942</v>
      </c>
      <c r="B27" s="64" t="s">
        <v>669</v>
      </c>
      <c r="C27" s="64">
        <v>2013</v>
      </c>
      <c r="D27" s="64" t="s">
        <v>670</v>
      </c>
      <c r="E27" s="64" t="s">
        <v>671</v>
      </c>
      <c r="F27" s="64" t="s">
        <v>288</v>
      </c>
      <c r="G27" s="64"/>
      <c r="H27" s="64" t="s">
        <v>30</v>
      </c>
      <c r="I27" s="79">
        <v>369485819</v>
      </c>
      <c r="J27" s="64" t="s">
        <v>672</v>
      </c>
      <c r="K27" s="64"/>
      <c r="L27" s="82" t="s">
        <v>28</v>
      </c>
      <c r="M27" s="24" t="s">
        <v>0</v>
      </c>
      <c r="N27" s="24" t="s">
        <v>2609</v>
      </c>
    </row>
    <row r="28" spans="1:14" ht="15" customHeight="1">
      <c r="A28" s="64" t="s">
        <v>1948</v>
      </c>
      <c r="B28" s="64" t="s">
        <v>691</v>
      </c>
      <c r="C28" s="64">
        <v>2013</v>
      </c>
      <c r="D28" s="64" t="s">
        <v>692</v>
      </c>
      <c r="E28" s="64" t="s">
        <v>693</v>
      </c>
      <c r="F28" s="64" t="s">
        <v>694</v>
      </c>
      <c r="G28" s="64" t="s">
        <v>76</v>
      </c>
      <c r="H28" s="64" t="s">
        <v>30</v>
      </c>
      <c r="I28" s="79">
        <v>602253632</v>
      </c>
      <c r="J28" s="64" t="s">
        <v>695</v>
      </c>
      <c r="K28" s="64"/>
      <c r="L28" s="82" t="s">
        <v>28</v>
      </c>
      <c r="M28" s="24" t="s">
        <v>4</v>
      </c>
      <c r="N28" s="64" t="s">
        <v>2568</v>
      </c>
    </row>
    <row r="29" spans="1:14" ht="15" customHeight="1">
      <c r="A29" s="64" t="s">
        <v>1961</v>
      </c>
      <c r="B29" s="64" t="s">
        <v>741</v>
      </c>
      <c r="C29" s="64">
        <v>2010</v>
      </c>
      <c r="D29" s="64" t="s">
        <v>742</v>
      </c>
      <c r="E29" s="64" t="s">
        <v>743</v>
      </c>
      <c r="F29" s="64" t="s">
        <v>166</v>
      </c>
      <c r="G29" s="64" t="s">
        <v>76</v>
      </c>
      <c r="H29" s="64" t="s">
        <v>30</v>
      </c>
      <c r="I29" s="79">
        <v>358379862</v>
      </c>
      <c r="J29" s="64" t="s">
        <v>744</v>
      </c>
      <c r="K29" s="64"/>
      <c r="L29" s="82" t="s">
        <v>28</v>
      </c>
      <c r="M29" s="24" t="s">
        <v>4</v>
      </c>
      <c r="N29" s="24" t="s">
        <v>2569</v>
      </c>
    </row>
    <row r="30" spans="1:14" ht="15" customHeight="1">
      <c r="A30" s="64" t="s">
        <v>1971</v>
      </c>
      <c r="B30" s="64" t="s">
        <v>770</v>
      </c>
      <c r="C30" s="64">
        <v>2015</v>
      </c>
      <c r="D30" s="64" t="s">
        <v>771</v>
      </c>
      <c r="E30" s="64" t="s">
        <v>772</v>
      </c>
      <c r="F30" s="64" t="s">
        <v>288</v>
      </c>
      <c r="G30" s="64"/>
      <c r="H30" s="64" t="s">
        <v>30</v>
      </c>
      <c r="I30" s="79">
        <v>605121107</v>
      </c>
      <c r="J30" s="64" t="s">
        <v>773</v>
      </c>
      <c r="K30" s="64"/>
      <c r="L30" s="82" t="s">
        <v>28</v>
      </c>
      <c r="M30" s="24" t="s">
        <v>15</v>
      </c>
      <c r="N30" s="24" t="s">
        <v>2608</v>
      </c>
    </row>
    <row r="31" spans="1:14" ht="15" customHeight="1">
      <c r="A31" s="64" t="s">
        <v>1973</v>
      </c>
      <c r="B31" s="64" t="s">
        <v>770</v>
      </c>
      <c r="C31" s="64">
        <v>2016</v>
      </c>
      <c r="D31" s="64" t="s">
        <v>776</v>
      </c>
      <c r="E31" s="64" t="s">
        <v>777</v>
      </c>
      <c r="F31" s="64" t="s">
        <v>318</v>
      </c>
      <c r="G31" s="64" t="s">
        <v>76</v>
      </c>
      <c r="H31" s="64" t="s">
        <v>30</v>
      </c>
      <c r="I31" s="79">
        <v>610458315</v>
      </c>
      <c r="J31" s="64" t="s">
        <v>778</v>
      </c>
      <c r="K31" s="64"/>
      <c r="L31" s="82" t="s">
        <v>28</v>
      </c>
      <c r="M31" s="24" t="s">
        <v>4</v>
      </c>
      <c r="N31" s="24" t="s">
        <v>2570</v>
      </c>
    </row>
    <row r="32" spans="1:14" ht="15" customHeight="1">
      <c r="A32" s="64" t="s">
        <v>1986</v>
      </c>
      <c r="B32" s="64" t="s">
        <v>819</v>
      </c>
      <c r="C32" s="64">
        <v>2009</v>
      </c>
      <c r="D32" s="64" t="s">
        <v>820</v>
      </c>
      <c r="E32" s="64" t="s">
        <v>824</v>
      </c>
      <c r="F32" s="64" t="s">
        <v>825</v>
      </c>
      <c r="G32" s="64"/>
      <c r="H32" s="64" t="s">
        <v>30</v>
      </c>
      <c r="I32" s="79">
        <v>354667927</v>
      </c>
      <c r="J32" s="64" t="s">
        <v>826</v>
      </c>
      <c r="K32" s="64"/>
      <c r="L32" s="82" t="s">
        <v>28</v>
      </c>
      <c r="M32" s="78" t="s">
        <v>3</v>
      </c>
      <c r="N32" s="64" t="s">
        <v>2571</v>
      </c>
    </row>
    <row r="33" spans="1:14" ht="15" customHeight="1">
      <c r="A33" s="64" t="s">
        <v>1993</v>
      </c>
      <c r="B33" s="64" t="s">
        <v>844</v>
      </c>
      <c r="C33" s="64">
        <v>2016</v>
      </c>
      <c r="D33" s="64" t="s">
        <v>845</v>
      </c>
      <c r="E33" s="64" t="s">
        <v>848</v>
      </c>
      <c r="F33" s="64" t="s">
        <v>166</v>
      </c>
      <c r="G33" s="64" t="s">
        <v>76</v>
      </c>
      <c r="H33" s="64" t="s">
        <v>30</v>
      </c>
      <c r="I33" s="79">
        <v>608570776</v>
      </c>
      <c r="J33" s="64" t="s">
        <v>849</v>
      </c>
      <c r="K33" s="64"/>
      <c r="L33" s="82" t="s">
        <v>28</v>
      </c>
      <c r="M33" s="78" t="s">
        <v>4</v>
      </c>
      <c r="N33" s="64" t="s">
        <v>2573</v>
      </c>
    </row>
    <row r="34" spans="1:14" ht="15" customHeight="1">
      <c r="A34" s="64" t="s">
        <v>1996</v>
      </c>
      <c r="B34" s="64" t="s">
        <v>853</v>
      </c>
      <c r="C34" s="64">
        <v>1997</v>
      </c>
      <c r="D34" s="64" t="s">
        <v>856</v>
      </c>
      <c r="E34" s="64" t="s">
        <v>857</v>
      </c>
      <c r="F34" s="64" t="s">
        <v>147</v>
      </c>
      <c r="G34" s="64" t="s">
        <v>858</v>
      </c>
      <c r="H34" s="64" t="s">
        <v>32</v>
      </c>
      <c r="I34" s="79">
        <v>9316004</v>
      </c>
      <c r="J34" s="64"/>
      <c r="K34" s="64"/>
      <c r="L34" s="82" t="s">
        <v>28</v>
      </c>
      <c r="M34" s="24" t="s">
        <v>3</v>
      </c>
      <c r="N34" s="24" t="s">
        <v>2594</v>
      </c>
    </row>
    <row r="35" spans="1:14" ht="15" customHeight="1">
      <c r="A35" s="64" t="s">
        <v>2002</v>
      </c>
      <c r="B35" s="64" t="s">
        <v>877</v>
      </c>
      <c r="C35" s="64">
        <v>2010</v>
      </c>
      <c r="D35" s="64" t="s">
        <v>878</v>
      </c>
      <c r="E35" s="64" t="s">
        <v>879</v>
      </c>
      <c r="F35" s="64" t="s">
        <v>880</v>
      </c>
      <c r="G35" s="64"/>
      <c r="H35" s="64" t="s">
        <v>30</v>
      </c>
      <c r="I35" s="79">
        <v>359218039</v>
      </c>
      <c r="J35" s="64" t="s">
        <v>881</v>
      </c>
      <c r="K35" s="64"/>
      <c r="L35" s="82" t="s">
        <v>28</v>
      </c>
      <c r="M35" s="24" t="s">
        <v>4</v>
      </c>
      <c r="N35" s="78" t="s">
        <v>2595</v>
      </c>
    </row>
    <row r="36" spans="1:14" ht="15" customHeight="1">
      <c r="A36" s="64" t="s">
        <v>2004</v>
      </c>
      <c r="B36" s="64" t="s">
        <v>887</v>
      </c>
      <c r="C36" s="64">
        <v>2013</v>
      </c>
      <c r="D36" s="64" t="s">
        <v>888</v>
      </c>
      <c r="E36" s="64" t="s">
        <v>889</v>
      </c>
      <c r="F36" s="64" t="s">
        <v>890</v>
      </c>
      <c r="G36" s="64" t="s">
        <v>254</v>
      </c>
      <c r="H36" s="64" t="s">
        <v>32</v>
      </c>
      <c r="I36" s="79">
        <v>23329379</v>
      </c>
      <c r="J36" s="64" t="s">
        <v>891</v>
      </c>
      <c r="K36" s="64"/>
      <c r="L36" s="82" t="s">
        <v>28</v>
      </c>
      <c r="M36" s="24" t="s">
        <v>3</v>
      </c>
      <c r="N36" s="24" t="s">
        <v>2596</v>
      </c>
    </row>
    <row r="37" spans="1:14" ht="15" customHeight="1">
      <c r="A37" s="64" t="s">
        <v>2012</v>
      </c>
      <c r="B37" s="64" t="s">
        <v>916</v>
      </c>
      <c r="C37" s="64">
        <v>2011</v>
      </c>
      <c r="D37" s="64" t="s">
        <v>917</v>
      </c>
      <c r="E37" s="64" t="s">
        <v>918</v>
      </c>
      <c r="F37" s="64" t="s">
        <v>739</v>
      </c>
      <c r="G37" s="64"/>
      <c r="H37" s="64" t="s">
        <v>30</v>
      </c>
      <c r="I37" s="79">
        <v>361697871</v>
      </c>
      <c r="J37" s="64" t="s">
        <v>919</v>
      </c>
      <c r="K37" s="64"/>
      <c r="L37" s="82" t="s">
        <v>28</v>
      </c>
      <c r="M37" s="24" t="s">
        <v>4</v>
      </c>
      <c r="N37" s="78" t="s">
        <v>2574</v>
      </c>
    </row>
    <row r="38" spans="1:14" ht="15" customHeight="1">
      <c r="A38" s="64" t="s">
        <v>2014</v>
      </c>
      <c r="B38" s="64" t="s">
        <v>916</v>
      </c>
      <c r="C38" s="64">
        <v>2007</v>
      </c>
      <c r="D38" s="64" t="s">
        <v>922</v>
      </c>
      <c r="E38" s="64" t="s">
        <v>923</v>
      </c>
      <c r="F38" s="64" t="s">
        <v>147</v>
      </c>
      <c r="G38" s="64" t="s">
        <v>924</v>
      </c>
      <c r="H38" s="64" t="s">
        <v>32</v>
      </c>
      <c r="I38" s="79">
        <v>17485133</v>
      </c>
      <c r="J38" s="64"/>
      <c r="K38" s="64"/>
      <c r="L38" s="82" t="s">
        <v>28</v>
      </c>
      <c r="M38" s="24" t="s">
        <v>4</v>
      </c>
      <c r="N38" s="24" t="s">
        <v>2586</v>
      </c>
    </row>
    <row r="39" spans="1:14" ht="15" customHeight="1">
      <c r="A39" s="64" t="s">
        <v>2015</v>
      </c>
      <c r="B39" s="64" t="s">
        <v>916</v>
      </c>
      <c r="C39" s="64">
        <v>2011</v>
      </c>
      <c r="D39" s="64" t="s">
        <v>925</v>
      </c>
      <c r="E39" s="64" t="s">
        <v>926</v>
      </c>
      <c r="F39" s="64" t="s">
        <v>927</v>
      </c>
      <c r="G39" s="64"/>
      <c r="H39" s="64" t="s">
        <v>30</v>
      </c>
      <c r="I39" s="79">
        <v>364871209</v>
      </c>
      <c r="J39" s="64" t="s">
        <v>928</v>
      </c>
      <c r="K39" s="64"/>
      <c r="L39" s="82" t="s">
        <v>28</v>
      </c>
      <c r="M39" s="24" t="s">
        <v>4</v>
      </c>
      <c r="N39" s="24" t="s">
        <v>2575</v>
      </c>
    </row>
    <row r="40" spans="1:14" ht="15" customHeight="1">
      <c r="A40" s="64" t="s">
        <v>2027</v>
      </c>
      <c r="B40" s="64" t="s">
        <v>965</v>
      </c>
      <c r="C40" s="64">
        <v>2011</v>
      </c>
      <c r="D40" s="64" t="s">
        <v>966</v>
      </c>
      <c r="E40" s="64" t="s">
        <v>967</v>
      </c>
      <c r="F40" s="64" t="s">
        <v>147</v>
      </c>
      <c r="G40" s="64"/>
      <c r="H40" s="64" t="s">
        <v>30</v>
      </c>
      <c r="I40" s="79">
        <v>51416901</v>
      </c>
      <c r="J40" s="64" t="s">
        <v>968</v>
      </c>
      <c r="K40" s="64"/>
      <c r="L40" s="82" t="s">
        <v>28</v>
      </c>
      <c r="M40" s="24" t="s">
        <v>15</v>
      </c>
      <c r="N40" s="24" t="s">
        <v>2576</v>
      </c>
    </row>
    <row r="41" spans="1:14" ht="15" customHeight="1">
      <c r="A41" s="64" t="s">
        <v>2039</v>
      </c>
      <c r="B41" s="64" t="s">
        <v>1005</v>
      </c>
      <c r="C41" s="64">
        <v>2016</v>
      </c>
      <c r="D41" s="64" t="s">
        <v>1006</v>
      </c>
      <c r="E41" s="64" t="s">
        <v>1007</v>
      </c>
      <c r="F41" s="64" t="s">
        <v>274</v>
      </c>
      <c r="G41" s="64" t="s">
        <v>76</v>
      </c>
      <c r="H41" s="64" t="s">
        <v>30</v>
      </c>
      <c r="I41" s="79">
        <v>612465829</v>
      </c>
      <c r="J41" s="64" t="s">
        <v>1008</v>
      </c>
      <c r="K41" s="64"/>
      <c r="L41" s="82" t="s">
        <v>28</v>
      </c>
      <c r="M41" s="24" t="s">
        <v>0</v>
      </c>
      <c r="N41" s="24" t="s">
        <v>2597</v>
      </c>
    </row>
    <row r="42" spans="1:14" ht="15" customHeight="1">
      <c r="A42" s="64" t="s">
        <v>2040</v>
      </c>
      <c r="B42" s="64" t="s">
        <v>1009</v>
      </c>
      <c r="C42" s="64">
        <v>2017</v>
      </c>
      <c r="D42" s="64" t="s">
        <v>1010</v>
      </c>
      <c r="E42" s="64" t="s">
        <v>1011</v>
      </c>
      <c r="F42" s="64" t="s">
        <v>1012</v>
      </c>
      <c r="G42" s="64"/>
      <c r="H42" s="64" t="s">
        <v>30</v>
      </c>
      <c r="I42" s="79">
        <v>618253510</v>
      </c>
      <c r="J42" s="64" t="s">
        <v>1013</v>
      </c>
      <c r="K42" s="64"/>
      <c r="L42" s="82" t="s">
        <v>28</v>
      </c>
      <c r="M42" s="24" t="s">
        <v>15</v>
      </c>
      <c r="N42" s="24" t="s">
        <v>2577</v>
      </c>
    </row>
    <row r="43" spans="1:14" ht="15" customHeight="1">
      <c r="A43" s="64" t="s">
        <v>2042</v>
      </c>
      <c r="B43" s="64" t="s">
        <v>1017</v>
      </c>
      <c r="C43" s="64">
        <v>1999</v>
      </c>
      <c r="D43" s="64" t="s">
        <v>1018</v>
      </c>
      <c r="E43" s="64" t="s">
        <v>1019</v>
      </c>
      <c r="F43" s="64" t="s">
        <v>312</v>
      </c>
      <c r="G43" s="64"/>
      <c r="H43" s="64" t="s">
        <v>30</v>
      </c>
      <c r="I43" s="79">
        <v>29529538</v>
      </c>
      <c r="J43" s="64"/>
      <c r="K43" s="64"/>
      <c r="L43" s="82" t="s">
        <v>28</v>
      </c>
      <c r="M43" s="24" t="s">
        <v>3</v>
      </c>
      <c r="N43" s="24" t="s">
        <v>2598</v>
      </c>
    </row>
    <row r="44" spans="1:14" ht="15" customHeight="1">
      <c r="A44" s="64" t="s">
        <v>2045</v>
      </c>
      <c r="B44" s="64" t="s">
        <v>1025</v>
      </c>
      <c r="C44" s="64">
        <v>2011</v>
      </c>
      <c r="D44" s="64" t="s">
        <v>1026</v>
      </c>
      <c r="E44" s="64" t="s">
        <v>1027</v>
      </c>
      <c r="F44" s="64" t="s">
        <v>147</v>
      </c>
      <c r="G44" s="64"/>
      <c r="H44" s="64" t="s">
        <v>30</v>
      </c>
      <c r="I44" s="79">
        <v>51215578</v>
      </c>
      <c r="J44" s="64" t="s">
        <v>1028</v>
      </c>
      <c r="K44" s="64"/>
      <c r="L44" s="82" t="s">
        <v>28</v>
      </c>
      <c r="M44" s="24" t="s">
        <v>4</v>
      </c>
      <c r="N44" s="24" t="s">
        <v>3460</v>
      </c>
    </row>
    <row r="45" spans="1:14" ht="15" customHeight="1">
      <c r="A45" s="64" t="s">
        <v>2048</v>
      </c>
      <c r="B45" s="64" t="s">
        <v>1025</v>
      </c>
      <c r="C45" s="64">
        <v>2017</v>
      </c>
      <c r="D45" s="64" t="s">
        <v>1036</v>
      </c>
      <c r="E45" s="64" t="s">
        <v>1037</v>
      </c>
      <c r="F45" s="64" t="s">
        <v>1038</v>
      </c>
      <c r="G45" s="64" t="s">
        <v>640</v>
      </c>
      <c r="H45" s="64" t="s">
        <v>32</v>
      </c>
      <c r="I45" s="79">
        <v>29069010</v>
      </c>
      <c r="J45" s="64" t="s">
        <v>1039</v>
      </c>
      <c r="K45" s="64"/>
      <c r="L45" s="82" t="s">
        <v>28</v>
      </c>
      <c r="M45" s="24" t="s">
        <v>4</v>
      </c>
      <c r="N45" s="24" t="s">
        <v>2563</v>
      </c>
    </row>
    <row r="46" spans="1:14" ht="15" customHeight="1">
      <c r="A46" s="64" t="s">
        <v>2051</v>
      </c>
      <c r="B46" s="64" t="s">
        <v>1043</v>
      </c>
      <c r="C46" s="64">
        <v>1997</v>
      </c>
      <c r="D46" s="64" t="s">
        <v>1048</v>
      </c>
      <c r="E46" s="64" t="s">
        <v>1049</v>
      </c>
      <c r="F46" s="64" t="s">
        <v>1050</v>
      </c>
      <c r="G46" s="64" t="s">
        <v>76</v>
      </c>
      <c r="H46" s="64" t="s">
        <v>30</v>
      </c>
      <c r="I46" s="79">
        <v>28237929</v>
      </c>
      <c r="J46" s="64"/>
      <c r="K46" s="64"/>
      <c r="L46" s="82" t="s">
        <v>28</v>
      </c>
      <c r="M46" s="24" t="s">
        <v>4</v>
      </c>
      <c r="N46" s="24" t="s">
        <v>2599</v>
      </c>
    </row>
    <row r="47" spans="1:14" ht="15" customHeight="1">
      <c r="A47" s="64" t="s">
        <v>2057</v>
      </c>
      <c r="B47" s="64" t="s">
        <v>1066</v>
      </c>
      <c r="C47" s="64">
        <v>2018</v>
      </c>
      <c r="D47" s="64" t="s">
        <v>1067</v>
      </c>
      <c r="E47" s="64" t="s">
        <v>1068</v>
      </c>
      <c r="F47" s="64" t="s">
        <v>1069</v>
      </c>
      <c r="G47" s="64" t="s">
        <v>111</v>
      </c>
      <c r="H47" s="64" t="s">
        <v>30</v>
      </c>
      <c r="I47" s="79">
        <v>623073418</v>
      </c>
      <c r="J47" s="64" t="s">
        <v>1070</v>
      </c>
      <c r="K47" s="64"/>
      <c r="L47" s="82" t="s">
        <v>28</v>
      </c>
      <c r="M47" s="24" t="s">
        <v>4</v>
      </c>
      <c r="N47" s="24" t="s">
        <v>2600</v>
      </c>
    </row>
    <row r="48" spans="1:14" ht="15" customHeight="1">
      <c r="A48" s="64" t="s">
        <v>2058</v>
      </c>
      <c r="B48" s="64" t="s">
        <v>1071</v>
      </c>
      <c r="C48" s="64">
        <v>2015</v>
      </c>
      <c r="D48" s="64" t="s">
        <v>1072</v>
      </c>
      <c r="E48" s="64" t="s">
        <v>1073</v>
      </c>
      <c r="F48" s="64" t="s">
        <v>444</v>
      </c>
      <c r="G48" s="64"/>
      <c r="H48" s="64" t="s">
        <v>30</v>
      </c>
      <c r="I48" s="79">
        <v>601016676</v>
      </c>
      <c r="J48" s="64" t="s">
        <v>1074</v>
      </c>
      <c r="K48" s="64"/>
      <c r="L48" s="82" t="s">
        <v>28</v>
      </c>
      <c r="M48" s="24" t="s">
        <v>4</v>
      </c>
      <c r="N48" s="24" t="s">
        <v>2563</v>
      </c>
    </row>
    <row r="49" spans="1:14" ht="15" customHeight="1">
      <c r="A49" s="64" t="s">
        <v>2068</v>
      </c>
      <c r="B49" s="64" t="s">
        <v>1109</v>
      </c>
      <c r="C49" s="64">
        <v>1998</v>
      </c>
      <c r="D49" s="64" t="s">
        <v>1110</v>
      </c>
      <c r="E49" s="64" t="s">
        <v>1111</v>
      </c>
      <c r="F49" s="64" t="s">
        <v>795</v>
      </c>
      <c r="G49" s="64" t="s">
        <v>76</v>
      </c>
      <c r="H49" s="64" t="s">
        <v>30</v>
      </c>
      <c r="I49" s="79">
        <v>28128667</v>
      </c>
      <c r="J49" s="64"/>
      <c r="K49" s="64"/>
      <c r="L49" s="82" t="s">
        <v>28</v>
      </c>
      <c r="M49" s="24" t="s">
        <v>3</v>
      </c>
      <c r="N49" s="24" t="s">
        <v>2596</v>
      </c>
    </row>
    <row r="50" spans="1:14" ht="15" customHeight="1">
      <c r="A50" s="64" t="s">
        <v>2069</v>
      </c>
      <c r="B50" s="64" t="s">
        <v>1112</v>
      </c>
      <c r="C50" s="64">
        <v>2012</v>
      </c>
      <c r="D50" s="64" t="s">
        <v>1113</v>
      </c>
      <c r="E50" s="64" t="s">
        <v>1114</v>
      </c>
      <c r="F50" s="64" t="s">
        <v>1115</v>
      </c>
      <c r="G50" s="64"/>
      <c r="H50" s="64" t="s">
        <v>30</v>
      </c>
      <c r="I50" s="79">
        <v>364037858</v>
      </c>
      <c r="J50" s="64" t="s">
        <v>1116</v>
      </c>
      <c r="K50" s="64"/>
      <c r="L50" s="82" t="s">
        <v>28</v>
      </c>
      <c r="M50" s="24" t="s">
        <v>4</v>
      </c>
      <c r="N50" s="24" t="s">
        <v>2578</v>
      </c>
    </row>
    <row r="51" spans="1:14" ht="15" customHeight="1">
      <c r="A51" s="64" t="s">
        <v>2071</v>
      </c>
      <c r="B51" s="64" t="s">
        <v>1118</v>
      </c>
      <c r="C51" s="64">
        <v>2002</v>
      </c>
      <c r="D51" s="64" t="s">
        <v>1119</v>
      </c>
      <c r="E51" s="64" t="s">
        <v>1120</v>
      </c>
      <c r="F51" s="64" t="s">
        <v>1121</v>
      </c>
      <c r="G51" s="64" t="s">
        <v>192</v>
      </c>
      <c r="H51" s="64" t="s">
        <v>30</v>
      </c>
      <c r="I51" s="79">
        <v>36626804</v>
      </c>
      <c r="J51" s="64"/>
      <c r="K51" s="64"/>
      <c r="L51" s="82" t="s">
        <v>28</v>
      </c>
      <c r="M51" s="24" t="s">
        <v>15</v>
      </c>
      <c r="N51" s="78" t="s">
        <v>3458</v>
      </c>
    </row>
    <row r="52" spans="1:14" ht="15" customHeight="1">
      <c r="A52" s="64" t="s">
        <v>2075</v>
      </c>
      <c r="B52" s="64" t="s">
        <v>1134</v>
      </c>
      <c r="C52" s="64">
        <v>1998</v>
      </c>
      <c r="D52" s="64" t="s">
        <v>1135</v>
      </c>
      <c r="E52" s="64" t="s">
        <v>1136</v>
      </c>
      <c r="F52" s="64" t="s">
        <v>496</v>
      </c>
      <c r="G52" s="64" t="s">
        <v>76</v>
      </c>
      <c r="H52" s="64" t="s">
        <v>30</v>
      </c>
      <c r="I52" s="79">
        <v>28110027</v>
      </c>
      <c r="J52" s="64"/>
      <c r="K52" s="64"/>
      <c r="L52" s="82" t="s">
        <v>28</v>
      </c>
      <c r="M52" s="24" t="s">
        <v>4</v>
      </c>
      <c r="N52" s="78" t="s">
        <v>2579</v>
      </c>
    </row>
    <row r="53" spans="1:14" ht="15" customHeight="1">
      <c r="A53" s="64" t="s">
        <v>2080</v>
      </c>
      <c r="B53" s="64" t="s">
        <v>1149</v>
      </c>
      <c r="C53" s="64">
        <v>2012</v>
      </c>
      <c r="D53" s="64" t="s">
        <v>2601</v>
      </c>
      <c r="E53" s="64" t="s">
        <v>1150</v>
      </c>
      <c r="F53" s="64" t="s">
        <v>1151</v>
      </c>
      <c r="G53" s="64" t="s">
        <v>76</v>
      </c>
      <c r="H53" s="64" t="s">
        <v>32</v>
      </c>
      <c r="I53" s="79">
        <v>29319977</v>
      </c>
      <c r="J53" s="64"/>
      <c r="K53" s="64"/>
      <c r="L53" s="82" t="s">
        <v>28</v>
      </c>
      <c r="M53" s="24" t="s">
        <v>15</v>
      </c>
      <c r="N53" s="24" t="s">
        <v>2602</v>
      </c>
    </row>
    <row r="54" spans="1:14" ht="15" customHeight="1">
      <c r="A54" s="64" t="s">
        <v>2083</v>
      </c>
      <c r="B54" s="64" t="s">
        <v>1158</v>
      </c>
      <c r="C54" s="64">
        <v>2016</v>
      </c>
      <c r="D54" s="64" t="s">
        <v>1159</v>
      </c>
      <c r="E54" s="64" t="s">
        <v>1160</v>
      </c>
      <c r="F54" s="64" t="s">
        <v>340</v>
      </c>
      <c r="G54" s="64" t="s">
        <v>1161</v>
      </c>
      <c r="H54" s="64" t="s">
        <v>32</v>
      </c>
      <c r="I54" s="79">
        <v>27178983</v>
      </c>
      <c r="J54" s="64" t="s">
        <v>1162</v>
      </c>
      <c r="K54" s="64"/>
      <c r="L54" s="82" t="s">
        <v>28</v>
      </c>
      <c r="M54" s="24" t="s">
        <v>4</v>
      </c>
      <c r="N54" s="24" t="s">
        <v>2563</v>
      </c>
    </row>
    <row r="55" spans="1:14" ht="15" customHeight="1">
      <c r="A55" s="64" t="s">
        <v>2092</v>
      </c>
      <c r="B55" s="64" t="s">
        <v>1192</v>
      </c>
      <c r="C55" s="64">
        <v>2017</v>
      </c>
      <c r="D55" s="64" t="s">
        <v>1193</v>
      </c>
      <c r="E55" s="64" t="s">
        <v>1194</v>
      </c>
      <c r="F55" s="64" t="s">
        <v>807</v>
      </c>
      <c r="G55" s="64" t="s">
        <v>76</v>
      </c>
      <c r="H55" s="64" t="s">
        <v>30</v>
      </c>
      <c r="I55" s="79">
        <v>615296951</v>
      </c>
      <c r="J55" s="64" t="s">
        <v>1195</v>
      </c>
      <c r="K55" s="64"/>
      <c r="L55" s="82" t="s">
        <v>28</v>
      </c>
      <c r="M55" s="24" t="s">
        <v>4</v>
      </c>
      <c r="N55" s="24" t="s">
        <v>2563</v>
      </c>
    </row>
    <row r="56" spans="1:14" ht="15" customHeight="1">
      <c r="A56" s="64" t="s">
        <v>2093</v>
      </c>
      <c r="B56" s="64" t="s">
        <v>1196</v>
      </c>
      <c r="C56" s="64">
        <v>2006</v>
      </c>
      <c r="D56" s="64" t="s">
        <v>1197</v>
      </c>
      <c r="E56" s="64" t="s">
        <v>1198</v>
      </c>
      <c r="F56" s="64" t="s">
        <v>166</v>
      </c>
      <c r="G56" s="64" t="s">
        <v>76</v>
      </c>
      <c r="H56" s="64" t="s">
        <v>30</v>
      </c>
      <c r="I56" s="79">
        <v>47181377</v>
      </c>
      <c r="J56" s="64"/>
      <c r="K56" s="64"/>
      <c r="L56" s="82" t="s">
        <v>28</v>
      </c>
      <c r="M56" s="24" t="s">
        <v>4</v>
      </c>
      <c r="N56" s="78" t="s">
        <v>2580</v>
      </c>
    </row>
    <row r="57" spans="1:14" ht="15" customHeight="1">
      <c r="A57" s="64" t="s">
        <v>2096</v>
      </c>
      <c r="B57" s="64" t="s">
        <v>1201</v>
      </c>
      <c r="C57" s="64">
        <v>2015</v>
      </c>
      <c r="D57" s="64" t="s">
        <v>1202</v>
      </c>
      <c r="E57" s="64" t="s">
        <v>1205</v>
      </c>
      <c r="F57" s="64" t="s">
        <v>678</v>
      </c>
      <c r="G57" s="64"/>
      <c r="H57" s="64" t="s">
        <v>30</v>
      </c>
      <c r="I57" s="79">
        <v>605885592</v>
      </c>
      <c r="J57" s="64" t="s">
        <v>1206</v>
      </c>
      <c r="K57" s="64"/>
      <c r="L57" s="82" t="s">
        <v>28</v>
      </c>
      <c r="M57" s="24" t="s">
        <v>4</v>
      </c>
      <c r="N57" s="24" t="s">
        <v>2586</v>
      </c>
    </row>
    <row r="58" spans="1:14" ht="15" customHeight="1">
      <c r="A58" s="64" t="s">
        <v>2107</v>
      </c>
      <c r="B58" s="64" t="s">
        <v>1243</v>
      </c>
      <c r="C58" s="64">
        <v>2016</v>
      </c>
      <c r="D58" s="64" t="s">
        <v>1244</v>
      </c>
      <c r="E58" s="64" t="s">
        <v>1245</v>
      </c>
      <c r="F58" s="64" t="s">
        <v>274</v>
      </c>
      <c r="G58" s="64" t="s">
        <v>76</v>
      </c>
      <c r="H58" s="64" t="s">
        <v>30</v>
      </c>
      <c r="I58" s="79">
        <v>609170039</v>
      </c>
      <c r="J58" s="64" t="s">
        <v>1246</v>
      </c>
      <c r="K58" s="64"/>
      <c r="L58" s="82" t="s">
        <v>28</v>
      </c>
      <c r="M58" s="78" t="s">
        <v>15</v>
      </c>
      <c r="N58" s="78" t="s">
        <v>2603</v>
      </c>
    </row>
    <row r="59" spans="1:14" ht="15" customHeight="1">
      <c r="A59" s="64" t="s">
        <v>2117</v>
      </c>
      <c r="B59" s="64" t="s">
        <v>1280</v>
      </c>
      <c r="C59" s="64">
        <v>2012</v>
      </c>
      <c r="D59" s="64" t="s">
        <v>1281</v>
      </c>
      <c r="E59" s="64" t="s">
        <v>1282</v>
      </c>
      <c r="F59" s="64" t="s">
        <v>1283</v>
      </c>
      <c r="G59" s="64" t="s">
        <v>148</v>
      </c>
      <c r="H59" s="64" t="s">
        <v>32</v>
      </c>
      <c r="I59" s="79">
        <v>22711060</v>
      </c>
      <c r="J59" s="64"/>
      <c r="K59" s="64"/>
      <c r="L59" s="82" t="s">
        <v>28</v>
      </c>
      <c r="M59" s="24" t="s">
        <v>4</v>
      </c>
      <c r="N59" s="24" t="s">
        <v>2586</v>
      </c>
    </row>
    <row r="60" spans="1:14" ht="15" customHeight="1">
      <c r="A60" s="64" t="s">
        <v>2131</v>
      </c>
      <c r="B60" s="64" t="s">
        <v>1334</v>
      </c>
      <c r="C60" s="64">
        <v>2012</v>
      </c>
      <c r="D60" s="64" t="s">
        <v>1335</v>
      </c>
      <c r="E60" s="64" t="s">
        <v>1336</v>
      </c>
      <c r="F60" s="64" t="s">
        <v>1337</v>
      </c>
      <c r="G60" s="64" t="s">
        <v>148</v>
      </c>
      <c r="H60" s="64" t="s">
        <v>32</v>
      </c>
      <c r="I60" s="79">
        <v>22378813</v>
      </c>
      <c r="J60" s="64" t="s">
        <v>1338</v>
      </c>
      <c r="K60" s="64"/>
      <c r="L60" s="82" t="s">
        <v>28</v>
      </c>
      <c r="M60" s="24" t="s">
        <v>4</v>
      </c>
      <c r="N60" s="24" t="s">
        <v>2563</v>
      </c>
    </row>
    <row r="61" spans="1:14" ht="15" customHeight="1">
      <c r="A61" s="64" t="s">
        <v>2132</v>
      </c>
      <c r="B61" s="64" t="s">
        <v>1339</v>
      </c>
      <c r="C61" s="64">
        <v>2014</v>
      </c>
      <c r="D61" s="64" t="s">
        <v>1340</v>
      </c>
      <c r="E61" s="64" t="s">
        <v>1341</v>
      </c>
      <c r="F61" s="64" t="s">
        <v>1229</v>
      </c>
      <c r="G61" s="64"/>
      <c r="H61" s="64" t="s">
        <v>30</v>
      </c>
      <c r="I61" s="79">
        <v>600257806</v>
      </c>
      <c r="J61" s="64" t="s">
        <v>1342</v>
      </c>
      <c r="K61" s="64"/>
      <c r="L61" s="82" t="s">
        <v>28</v>
      </c>
      <c r="M61" s="24" t="s">
        <v>4</v>
      </c>
      <c r="N61" s="24" t="s">
        <v>2586</v>
      </c>
    </row>
    <row r="62" spans="1:14" ht="15" customHeight="1">
      <c r="A62" s="64" t="s">
        <v>2136</v>
      </c>
      <c r="B62" s="64" t="s">
        <v>1355</v>
      </c>
      <c r="C62" s="64">
        <v>2012</v>
      </c>
      <c r="D62" s="64" t="s">
        <v>1356</v>
      </c>
      <c r="E62" s="64" t="s">
        <v>1357</v>
      </c>
      <c r="F62" s="64" t="s">
        <v>274</v>
      </c>
      <c r="G62" s="64" t="s">
        <v>65</v>
      </c>
      <c r="H62" s="64" t="s">
        <v>32</v>
      </c>
      <c r="I62" s="79">
        <v>22445316</v>
      </c>
      <c r="J62" s="64" t="s">
        <v>1358</v>
      </c>
      <c r="K62" s="64"/>
      <c r="L62" s="82" t="s">
        <v>28</v>
      </c>
      <c r="M62" s="24" t="s">
        <v>4</v>
      </c>
      <c r="N62" s="24" t="s">
        <v>3461</v>
      </c>
    </row>
    <row r="63" spans="1:14" ht="15" customHeight="1">
      <c r="A63" s="64" t="s">
        <v>2142</v>
      </c>
      <c r="B63" s="64" t="s">
        <v>1373</v>
      </c>
      <c r="C63" s="64">
        <v>2015</v>
      </c>
      <c r="D63" s="64" t="s">
        <v>1377</v>
      </c>
      <c r="E63" s="64" t="s">
        <v>1381</v>
      </c>
      <c r="F63" s="64" t="s">
        <v>372</v>
      </c>
      <c r="G63" s="64"/>
      <c r="H63" s="64" t="s">
        <v>30</v>
      </c>
      <c r="I63" s="79">
        <v>611483258</v>
      </c>
      <c r="J63" s="64" t="s">
        <v>1382</v>
      </c>
      <c r="K63" s="64"/>
      <c r="L63" s="82" t="s">
        <v>28</v>
      </c>
      <c r="M63" s="24" t="s">
        <v>4</v>
      </c>
      <c r="N63" s="24" t="s">
        <v>2582</v>
      </c>
    </row>
    <row r="64" spans="1:14" ht="15" customHeight="1">
      <c r="A64" s="64" t="s">
        <v>2157</v>
      </c>
      <c r="B64" s="64" t="s">
        <v>1426</v>
      </c>
      <c r="C64" s="64">
        <v>2018</v>
      </c>
      <c r="D64" s="64" t="s">
        <v>1427</v>
      </c>
      <c r="E64" s="64" t="s">
        <v>1428</v>
      </c>
      <c r="F64" s="64" t="s">
        <v>318</v>
      </c>
      <c r="G64" s="64" t="s">
        <v>254</v>
      </c>
      <c r="H64" s="64" t="s">
        <v>32</v>
      </c>
      <c r="I64" s="79">
        <v>29336009</v>
      </c>
      <c r="J64" s="64" t="s">
        <v>1429</v>
      </c>
      <c r="K64" s="64"/>
      <c r="L64" s="82" t="s">
        <v>28</v>
      </c>
      <c r="M64" s="24" t="s">
        <v>4</v>
      </c>
      <c r="N64" s="24" t="s">
        <v>3462</v>
      </c>
    </row>
    <row r="65" spans="1:14" ht="15" customHeight="1">
      <c r="A65" s="64" t="s">
        <v>2165</v>
      </c>
      <c r="B65" s="64" t="s">
        <v>1451</v>
      </c>
      <c r="C65" s="64">
        <v>2009</v>
      </c>
      <c r="D65" s="64" t="s">
        <v>1454</v>
      </c>
      <c r="E65" s="64" t="s">
        <v>1455</v>
      </c>
      <c r="F65" s="64" t="s">
        <v>251</v>
      </c>
      <c r="G65" s="64"/>
      <c r="H65" s="64" t="s">
        <v>30</v>
      </c>
      <c r="I65" s="79">
        <v>358182890</v>
      </c>
      <c r="J65" s="64" t="s">
        <v>1456</v>
      </c>
      <c r="K65" s="64"/>
      <c r="L65" s="82" t="s">
        <v>28</v>
      </c>
      <c r="M65" s="24" t="s">
        <v>4</v>
      </c>
      <c r="N65" s="24" t="s">
        <v>2604</v>
      </c>
    </row>
    <row r="66" spans="1:14" ht="15" customHeight="1">
      <c r="A66" s="64" t="s">
        <v>2170</v>
      </c>
      <c r="B66" s="64" t="s">
        <v>1469</v>
      </c>
      <c r="C66" s="64">
        <v>1993</v>
      </c>
      <c r="D66" s="64" t="s">
        <v>1470</v>
      </c>
      <c r="E66" s="64" t="s">
        <v>1471</v>
      </c>
      <c r="F66" s="64" t="s">
        <v>34</v>
      </c>
      <c r="G66" s="64" t="s">
        <v>640</v>
      </c>
      <c r="H66" s="64" t="s">
        <v>32</v>
      </c>
      <c r="I66" s="79">
        <v>8100290</v>
      </c>
      <c r="J66" s="64"/>
      <c r="K66" s="64"/>
      <c r="L66" s="82" t="s">
        <v>28</v>
      </c>
      <c r="M66" s="24" t="s">
        <v>4</v>
      </c>
      <c r="N66" s="24" t="s">
        <v>2586</v>
      </c>
    </row>
    <row r="67" spans="1:14" ht="15" customHeight="1">
      <c r="A67" s="64" t="s">
        <v>2175</v>
      </c>
      <c r="B67" s="64" t="s">
        <v>1484</v>
      </c>
      <c r="C67" s="64">
        <v>2015</v>
      </c>
      <c r="D67" s="64" t="s">
        <v>1485</v>
      </c>
      <c r="E67" s="64" t="s">
        <v>1486</v>
      </c>
      <c r="F67" s="64" t="s">
        <v>318</v>
      </c>
      <c r="G67" s="64" t="s">
        <v>76</v>
      </c>
      <c r="H67" s="64" t="s">
        <v>30</v>
      </c>
      <c r="I67" s="79">
        <v>620561484</v>
      </c>
      <c r="J67" s="64" t="s">
        <v>1487</v>
      </c>
      <c r="K67" s="64"/>
      <c r="L67" s="82" t="s">
        <v>28</v>
      </c>
      <c r="M67" s="78" t="s">
        <v>15</v>
      </c>
      <c r="N67" s="78" t="s">
        <v>2605</v>
      </c>
    </row>
    <row r="68" spans="1:14" ht="15" customHeight="1">
      <c r="A68" s="64" t="s">
        <v>2178</v>
      </c>
      <c r="B68" s="64" t="s">
        <v>1495</v>
      </c>
      <c r="C68" s="64">
        <v>2010</v>
      </c>
      <c r="D68" s="64" t="s">
        <v>1496</v>
      </c>
      <c r="E68" s="64" t="s">
        <v>1497</v>
      </c>
      <c r="F68" s="64" t="s">
        <v>1498</v>
      </c>
      <c r="G68" s="64" t="s">
        <v>76</v>
      </c>
      <c r="H68" s="64" t="s">
        <v>30</v>
      </c>
      <c r="I68" s="79">
        <v>360286305</v>
      </c>
      <c r="J68" s="64"/>
      <c r="K68" s="64"/>
      <c r="L68" s="82" t="s">
        <v>28</v>
      </c>
      <c r="M68" s="78" t="s">
        <v>4</v>
      </c>
      <c r="N68" s="24" t="s">
        <v>3478</v>
      </c>
    </row>
    <row r="69" spans="1:14" ht="15" customHeight="1">
      <c r="A69" s="64" t="s">
        <v>2186</v>
      </c>
      <c r="B69" s="64" t="s">
        <v>1522</v>
      </c>
      <c r="C69" s="64">
        <v>2007</v>
      </c>
      <c r="D69" s="64" t="s">
        <v>1523</v>
      </c>
      <c r="E69" s="64" t="s">
        <v>1524</v>
      </c>
      <c r="F69" s="64" t="s">
        <v>166</v>
      </c>
      <c r="G69" s="64" t="s">
        <v>76</v>
      </c>
      <c r="H69" s="64" t="s">
        <v>30</v>
      </c>
      <c r="I69" s="79">
        <v>350307901</v>
      </c>
      <c r="J69" s="64" t="s">
        <v>1525</v>
      </c>
      <c r="K69" s="64"/>
      <c r="L69" s="82" t="s">
        <v>28</v>
      </c>
      <c r="M69" s="24" t="s">
        <v>4</v>
      </c>
      <c r="N69" s="24" t="s">
        <v>2567</v>
      </c>
    </row>
    <row r="70" spans="1:14" ht="15" customHeight="1">
      <c r="A70" s="64" t="s">
        <v>2191</v>
      </c>
      <c r="B70" s="64" t="s">
        <v>1535</v>
      </c>
      <c r="C70" s="64">
        <v>2012</v>
      </c>
      <c r="D70" s="64" t="s">
        <v>1540</v>
      </c>
      <c r="E70" s="64" t="s">
        <v>1541</v>
      </c>
      <c r="F70" s="64" t="s">
        <v>1542</v>
      </c>
      <c r="G70" s="64" t="s">
        <v>76</v>
      </c>
      <c r="H70" s="64" t="s">
        <v>30</v>
      </c>
      <c r="I70" s="79">
        <v>51626198</v>
      </c>
      <c r="J70" s="64" t="s">
        <v>1543</v>
      </c>
      <c r="K70" s="64"/>
      <c r="L70" s="82" t="s">
        <v>28</v>
      </c>
      <c r="M70" s="24" t="s">
        <v>4</v>
      </c>
      <c r="N70" s="24" t="s">
        <v>3463</v>
      </c>
    </row>
    <row r="71" spans="1:14" ht="15" customHeight="1">
      <c r="A71" s="64" t="s">
        <v>2192</v>
      </c>
      <c r="B71" s="64" t="s">
        <v>1535</v>
      </c>
      <c r="C71" s="64">
        <v>2009</v>
      </c>
      <c r="D71" s="64" t="s">
        <v>1544</v>
      </c>
      <c r="E71" s="64" t="s">
        <v>1545</v>
      </c>
      <c r="F71" s="64" t="s">
        <v>496</v>
      </c>
      <c r="G71" s="64" t="s">
        <v>1546</v>
      </c>
      <c r="H71" s="64" t="s">
        <v>32</v>
      </c>
      <c r="I71" s="79">
        <v>19225067</v>
      </c>
      <c r="J71" s="64" t="s">
        <v>1547</v>
      </c>
      <c r="K71" s="64"/>
      <c r="L71" s="82" t="s">
        <v>28</v>
      </c>
      <c r="M71" s="24" t="s">
        <v>4</v>
      </c>
      <c r="N71" s="24" t="s">
        <v>2583</v>
      </c>
    </row>
    <row r="72" spans="1:14" ht="15" customHeight="1">
      <c r="A72" s="64" t="s">
        <v>2214</v>
      </c>
      <c r="B72" s="64" t="s">
        <v>1618</v>
      </c>
      <c r="C72" s="64">
        <v>2017</v>
      </c>
      <c r="D72" s="64" t="s">
        <v>1619</v>
      </c>
      <c r="E72" s="64" t="s">
        <v>1620</v>
      </c>
      <c r="F72" s="64" t="s">
        <v>1621</v>
      </c>
      <c r="G72" s="64"/>
      <c r="H72" s="64" t="s">
        <v>30</v>
      </c>
      <c r="I72" s="79">
        <v>616868353</v>
      </c>
      <c r="J72" s="64" t="s">
        <v>1622</v>
      </c>
      <c r="K72" s="64"/>
      <c r="L72" s="82" t="s">
        <v>28</v>
      </c>
      <c r="M72" s="24" t="s">
        <v>4</v>
      </c>
      <c r="N72" s="78" t="s">
        <v>2584</v>
      </c>
    </row>
    <row r="73" spans="1:14" ht="15" customHeight="1">
      <c r="A73" s="64" t="s">
        <v>2223</v>
      </c>
      <c r="B73" s="64" t="s">
        <v>1651</v>
      </c>
      <c r="C73" s="64">
        <v>2014</v>
      </c>
      <c r="D73" s="64" t="s">
        <v>1652</v>
      </c>
      <c r="E73" s="64" t="s">
        <v>1653</v>
      </c>
      <c r="F73" s="64" t="s">
        <v>288</v>
      </c>
      <c r="G73" s="64"/>
      <c r="H73" s="64" t="s">
        <v>30</v>
      </c>
      <c r="I73" s="79">
        <v>373155000</v>
      </c>
      <c r="J73" s="64" t="s">
        <v>1654</v>
      </c>
      <c r="K73" s="64"/>
      <c r="L73" s="82" t="s">
        <v>28</v>
      </c>
      <c r="M73" s="24" t="s">
        <v>15</v>
      </c>
      <c r="N73" s="24" t="s">
        <v>2606</v>
      </c>
    </row>
    <row r="74" spans="1:14" ht="15" customHeight="1">
      <c r="A74" s="64" t="s">
        <v>2237</v>
      </c>
      <c r="B74" s="64" t="s">
        <v>1702</v>
      </c>
      <c r="C74" s="64">
        <v>2014</v>
      </c>
      <c r="D74" s="64" t="s">
        <v>1703</v>
      </c>
      <c r="E74" s="64" t="s">
        <v>1704</v>
      </c>
      <c r="F74" s="64" t="s">
        <v>318</v>
      </c>
      <c r="G74" s="64" t="s">
        <v>76</v>
      </c>
      <c r="H74" s="64" t="s">
        <v>30</v>
      </c>
      <c r="I74" s="79">
        <v>620559750</v>
      </c>
      <c r="J74" s="64" t="s">
        <v>1705</v>
      </c>
      <c r="K74" s="64"/>
      <c r="L74" s="82" t="s">
        <v>28</v>
      </c>
      <c r="M74" s="24" t="s">
        <v>4</v>
      </c>
      <c r="N74" s="78" t="s">
        <v>2585</v>
      </c>
    </row>
    <row r="75" spans="1:14" ht="15" customHeight="1">
      <c r="A75" s="64" t="s">
        <v>2248</v>
      </c>
      <c r="B75" s="64" t="s">
        <v>1733</v>
      </c>
      <c r="C75" s="64">
        <v>2014</v>
      </c>
      <c r="D75" s="64" t="s">
        <v>1740</v>
      </c>
      <c r="E75" s="64" t="s">
        <v>1741</v>
      </c>
      <c r="F75" s="64" t="s">
        <v>1731</v>
      </c>
      <c r="G75" s="64"/>
      <c r="H75" s="64" t="s">
        <v>30</v>
      </c>
      <c r="I75" s="79">
        <v>603596463</v>
      </c>
      <c r="J75" s="64" t="s">
        <v>1742</v>
      </c>
      <c r="K75" s="64"/>
      <c r="L75" s="82" t="s">
        <v>28</v>
      </c>
      <c r="M75" s="24" t="s">
        <v>4</v>
      </c>
      <c r="N75" s="24" t="s">
        <v>2607</v>
      </c>
    </row>
    <row r="76" spans="1:14" ht="15" customHeight="1">
      <c r="A76" s="64" t="s">
        <v>2255</v>
      </c>
      <c r="B76" s="64" t="s">
        <v>1751</v>
      </c>
      <c r="C76" s="64">
        <v>2016</v>
      </c>
      <c r="D76" s="64" t="s">
        <v>1763</v>
      </c>
      <c r="E76" s="64" t="s">
        <v>1764</v>
      </c>
      <c r="F76" s="64" t="s">
        <v>422</v>
      </c>
      <c r="G76" s="64"/>
      <c r="H76" s="64" t="s">
        <v>30</v>
      </c>
      <c r="I76" s="79">
        <v>609304053</v>
      </c>
      <c r="J76" s="64" t="s">
        <v>1765</v>
      </c>
      <c r="K76" s="64"/>
      <c r="L76" s="82" t="s">
        <v>28</v>
      </c>
      <c r="M76" s="24" t="s">
        <v>4</v>
      </c>
      <c r="N76" s="78" t="s">
        <v>2563</v>
      </c>
    </row>
    <row r="77" spans="1:14" ht="15" customHeight="1">
      <c r="A77" s="7"/>
      <c r="B77" s="7"/>
      <c r="C77" s="7"/>
      <c r="D77" s="7"/>
      <c r="E77" s="7"/>
      <c r="F77" s="7"/>
      <c r="G77" s="7"/>
      <c r="H77" s="7"/>
      <c r="I77" s="19"/>
      <c r="J77" s="7"/>
      <c r="K77" s="7"/>
      <c r="L77" s="9"/>
      <c r="M77" s="10"/>
      <c r="N77" s="10"/>
    </row>
    <row r="78" spans="1:14" ht="15" customHeight="1">
      <c r="A78" s="7"/>
      <c r="B78" s="7"/>
      <c r="C78" s="7"/>
      <c r="E78" s="7"/>
      <c r="F78" s="7"/>
      <c r="G78" s="7"/>
      <c r="H78" s="7"/>
      <c r="I78" s="19"/>
      <c r="J78" s="7"/>
      <c r="K78" s="7"/>
      <c r="L78" s="9"/>
      <c r="M78" s="10"/>
      <c r="N78" s="10"/>
    </row>
    <row r="79" spans="1:14" ht="15" customHeight="1">
      <c r="A79" s="7"/>
      <c r="B79" s="7"/>
      <c r="C79" s="7"/>
      <c r="D79" s="7"/>
      <c r="E79" s="7"/>
      <c r="F79" s="7"/>
      <c r="G79" s="7"/>
      <c r="H79" s="7"/>
      <c r="I79" s="19"/>
      <c r="J79" s="7"/>
      <c r="K79" s="7"/>
      <c r="L79" s="9"/>
      <c r="M79" s="10"/>
      <c r="N79" s="10"/>
    </row>
    <row r="80" spans="1:14" ht="15" customHeight="1">
      <c r="A80" s="7"/>
      <c r="B80" s="7"/>
      <c r="C80" s="7"/>
      <c r="D80" s="7"/>
      <c r="E80" s="7"/>
      <c r="F80" s="7"/>
      <c r="G80" s="7"/>
      <c r="H80" s="7"/>
      <c r="I80" s="19"/>
      <c r="J80" s="7"/>
      <c r="K80" s="7"/>
      <c r="L80" s="9"/>
    </row>
    <row r="81" spans="1:14" ht="15" customHeight="1">
      <c r="A81" s="7"/>
      <c r="B81" s="7"/>
      <c r="C81" s="7"/>
      <c r="D81" s="7"/>
      <c r="E81" s="7"/>
      <c r="F81" s="7"/>
      <c r="G81" s="7"/>
      <c r="H81" s="7"/>
      <c r="I81" s="19"/>
      <c r="J81" s="7"/>
      <c r="K81" s="7"/>
      <c r="L81" s="9"/>
    </row>
    <row r="82" spans="1:14" ht="15" customHeight="1">
      <c r="A82" s="7"/>
      <c r="B82" s="7"/>
      <c r="C82" s="7"/>
      <c r="D82" s="7"/>
      <c r="E82" s="7"/>
      <c r="F82" s="7"/>
      <c r="G82" s="7"/>
      <c r="H82" s="7"/>
      <c r="I82" s="19"/>
      <c r="J82" s="7"/>
      <c r="K82" s="7"/>
      <c r="L82" s="9"/>
    </row>
    <row r="83" spans="1:14" ht="15" customHeight="1">
      <c r="A83" s="7"/>
      <c r="B83" s="7"/>
      <c r="C83" s="7"/>
      <c r="D83" s="7"/>
      <c r="E83" s="7"/>
      <c r="F83" s="7"/>
      <c r="G83" s="7"/>
      <c r="H83" s="7"/>
      <c r="I83" s="19"/>
      <c r="J83" s="7"/>
      <c r="K83" s="7"/>
      <c r="L83" s="9"/>
      <c r="M83" s="10"/>
      <c r="N83" s="10"/>
    </row>
    <row r="84" spans="1:14" ht="15" customHeight="1">
      <c r="A84" s="7"/>
      <c r="B84" s="7"/>
      <c r="C84" s="7"/>
      <c r="D84" s="7"/>
      <c r="E84" s="7"/>
      <c r="F84" s="7"/>
      <c r="G84" s="7"/>
      <c r="H84" s="7"/>
      <c r="I84" s="19"/>
      <c r="J84" s="7"/>
      <c r="K84" s="7"/>
      <c r="L84" s="9"/>
      <c r="M84" s="10"/>
    </row>
    <row r="85" spans="1:14" ht="15" customHeight="1">
      <c r="A85" s="7"/>
      <c r="B85" s="7"/>
      <c r="C85" s="7"/>
      <c r="D85" s="7"/>
      <c r="E85" s="7"/>
      <c r="F85" s="7"/>
      <c r="G85" s="7"/>
      <c r="H85" s="7"/>
      <c r="I85" s="19"/>
      <c r="J85" s="7"/>
      <c r="K85" s="7"/>
      <c r="L85" s="9"/>
    </row>
    <row r="86" spans="1:14" ht="15" customHeight="1">
      <c r="A86" s="7"/>
      <c r="B86" s="7"/>
      <c r="C86" s="7"/>
      <c r="D86" s="7"/>
      <c r="E86" s="7"/>
      <c r="F86" s="7"/>
      <c r="G86" s="7"/>
      <c r="H86" s="7"/>
      <c r="I86" s="19"/>
      <c r="J86" s="7"/>
      <c r="K86" s="7"/>
      <c r="L86" s="9"/>
      <c r="M86" s="10"/>
    </row>
    <row r="87" spans="1:14" ht="15" customHeight="1">
      <c r="A87" s="7"/>
      <c r="B87" s="7"/>
      <c r="C87" s="7"/>
      <c r="D87" s="7"/>
      <c r="E87" s="7"/>
      <c r="F87" s="7"/>
      <c r="G87" s="7"/>
      <c r="H87" s="7"/>
      <c r="I87" s="19"/>
      <c r="J87" s="7"/>
      <c r="K87" s="7"/>
      <c r="L87" s="9"/>
      <c r="M87" s="10"/>
      <c r="N87" s="10"/>
    </row>
    <row r="88" spans="1:14" ht="15" customHeight="1">
      <c r="A88" s="7"/>
      <c r="B88" s="7"/>
      <c r="C88" s="7"/>
      <c r="D88" s="7"/>
      <c r="E88" s="7"/>
      <c r="F88" s="7"/>
      <c r="G88" s="7"/>
      <c r="H88" s="7"/>
      <c r="I88" s="19"/>
      <c r="J88" s="7"/>
      <c r="K88" s="7"/>
      <c r="L88" s="9"/>
      <c r="M88" s="10"/>
      <c r="N88" s="10"/>
    </row>
    <row r="89" spans="1:14" ht="15" customHeight="1">
      <c r="A89" s="7"/>
      <c r="B89" s="7"/>
      <c r="C89" s="7"/>
      <c r="D89" s="7"/>
      <c r="E89" s="7"/>
      <c r="F89" s="7"/>
      <c r="G89" s="7"/>
      <c r="H89" s="7"/>
      <c r="I89" s="19"/>
      <c r="J89" s="7"/>
      <c r="K89" s="7"/>
      <c r="L89" s="9"/>
      <c r="M89" s="10"/>
      <c r="N89" s="10"/>
    </row>
    <row r="90" spans="1:14" ht="15" customHeight="1">
      <c r="A90" s="7"/>
      <c r="B90" s="7"/>
      <c r="C90" s="7"/>
      <c r="D90" s="7"/>
      <c r="E90" s="7"/>
      <c r="F90" s="7"/>
      <c r="G90" s="7"/>
      <c r="H90" s="7"/>
      <c r="I90" s="19"/>
      <c r="J90" s="7"/>
      <c r="K90" s="7"/>
      <c r="L90" s="9"/>
      <c r="M90" s="10"/>
      <c r="N90" s="13"/>
    </row>
    <row r="91" spans="1:14" ht="15" customHeight="1">
      <c r="A91" s="7"/>
      <c r="B91" s="7"/>
      <c r="C91" s="7"/>
      <c r="D91" s="7"/>
      <c r="E91" s="7"/>
      <c r="F91" s="7"/>
      <c r="G91" s="7"/>
      <c r="H91" s="7"/>
      <c r="I91" s="19"/>
      <c r="J91" s="7"/>
      <c r="K91" s="7"/>
      <c r="L91" s="9"/>
      <c r="M91" s="10"/>
      <c r="N91" s="10"/>
    </row>
    <row r="92" spans="1:14" ht="15" customHeight="1">
      <c r="A92" s="7"/>
      <c r="B92" s="7"/>
      <c r="C92" s="7"/>
      <c r="D92" s="7"/>
      <c r="E92" s="7"/>
      <c r="F92" s="7"/>
      <c r="G92" s="7"/>
      <c r="H92" s="7"/>
      <c r="I92" s="19"/>
      <c r="J92" s="7"/>
      <c r="K92" s="7"/>
      <c r="L92" s="9"/>
      <c r="M92" s="10"/>
      <c r="N92" s="10"/>
    </row>
    <row r="93" spans="1:14" ht="15" customHeight="1">
      <c r="A93" s="7"/>
      <c r="B93" s="7"/>
      <c r="C93" s="7"/>
      <c r="D93" s="7"/>
      <c r="E93" s="7"/>
      <c r="F93" s="7"/>
      <c r="G93" s="7"/>
      <c r="H93" s="7"/>
      <c r="I93" s="19"/>
      <c r="J93" s="7"/>
      <c r="K93" s="7"/>
      <c r="L93" s="9"/>
      <c r="M93" s="10"/>
      <c r="N93" s="10"/>
    </row>
    <row r="94" spans="1:14" ht="15" customHeight="1">
      <c r="A94" s="7"/>
      <c r="B94" s="7"/>
      <c r="C94" s="7"/>
      <c r="D94" s="7"/>
      <c r="E94" s="7"/>
      <c r="F94" s="7"/>
      <c r="G94" s="7"/>
      <c r="H94" s="7"/>
      <c r="I94" s="19"/>
      <c r="J94" s="7"/>
      <c r="K94" s="7"/>
      <c r="L94" s="9"/>
      <c r="M94" s="10"/>
      <c r="N94" s="10"/>
    </row>
    <row r="95" spans="1:14" ht="15" customHeight="1">
      <c r="A95" s="7"/>
      <c r="B95" s="7"/>
      <c r="C95" s="7"/>
      <c r="D95" s="7"/>
      <c r="E95" s="7"/>
      <c r="F95" s="7"/>
      <c r="G95" s="7"/>
      <c r="H95" s="7"/>
      <c r="I95" s="19"/>
      <c r="J95" s="7"/>
      <c r="K95" s="7"/>
      <c r="L95" s="9"/>
      <c r="M95" s="10"/>
      <c r="N95" s="13"/>
    </row>
    <row r="96" spans="1:14" ht="15" customHeight="1">
      <c r="A96" s="7"/>
      <c r="B96" s="7"/>
      <c r="C96" s="7"/>
      <c r="D96" s="7"/>
      <c r="E96" s="7"/>
      <c r="F96" s="7"/>
      <c r="G96" s="7"/>
      <c r="H96" s="7"/>
      <c r="I96" s="19"/>
      <c r="J96" s="7"/>
      <c r="K96" s="7"/>
      <c r="L96" s="9"/>
    </row>
    <row r="97" spans="1:14" ht="15" customHeight="1">
      <c r="A97" s="7"/>
      <c r="B97" s="7"/>
      <c r="C97" s="7"/>
      <c r="D97" s="7"/>
      <c r="E97" s="7"/>
      <c r="F97" s="7"/>
      <c r="G97" s="7"/>
      <c r="H97" s="7"/>
      <c r="I97" s="19"/>
      <c r="J97" s="7"/>
      <c r="K97" s="7"/>
      <c r="L97" s="9"/>
      <c r="M97" s="10"/>
      <c r="N97" s="10"/>
    </row>
    <row r="98" spans="1:14" ht="15" customHeight="1">
      <c r="A98" s="7"/>
      <c r="B98" s="7"/>
      <c r="C98" s="7"/>
      <c r="D98" s="7"/>
      <c r="E98" s="7"/>
      <c r="F98" s="7"/>
      <c r="G98" s="7"/>
      <c r="H98" s="7"/>
      <c r="I98" s="19"/>
      <c r="J98" s="7"/>
      <c r="K98" s="7"/>
      <c r="L98" s="9"/>
      <c r="N98" s="10"/>
    </row>
    <row r="99" spans="1:14" ht="15" customHeight="1">
      <c r="A99" s="7"/>
      <c r="B99" s="7"/>
      <c r="C99" s="7"/>
      <c r="D99" s="7"/>
      <c r="E99" s="7"/>
      <c r="F99" s="7"/>
      <c r="G99" s="7"/>
      <c r="H99" s="7"/>
      <c r="I99" s="19"/>
      <c r="J99" s="7"/>
      <c r="K99" s="7"/>
      <c r="L99" s="9"/>
      <c r="N99" s="13"/>
    </row>
    <row r="100" spans="1:14" ht="15" customHeight="1">
      <c r="A100" s="7"/>
      <c r="B100" s="7"/>
      <c r="C100" s="7"/>
      <c r="D100" s="7"/>
      <c r="E100" s="7"/>
      <c r="F100" s="7"/>
      <c r="G100" s="7"/>
      <c r="H100" s="7"/>
      <c r="I100" s="19"/>
      <c r="J100" s="7"/>
      <c r="K100" s="7"/>
      <c r="L100" s="9"/>
      <c r="M100" s="10"/>
      <c r="N100" s="10"/>
    </row>
    <row r="101" spans="1:14" ht="15" customHeight="1">
      <c r="A101" s="7"/>
      <c r="B101" s="7"/>
      <c r="C101" s="7"/>
      <c r="D101" s="7"/>
      <c r="E101" s="7"/>
      <c r="F101" s="7"/>
      <c r="G101" s="7"/>
      <c r="H101" s="7"/>
      <c r="I101" s="19"/>
      <c r="J101" s="7"/>
      <c r="K101" s="7"/>
      <c r="L101" s="9"/>
      <c r="M101" s="10"/>
      <c r="N101" s="10"/>
    </row>
    <row r="102" spans="1:14" ht="15" customHeight="1">
      <c r="A102" s="7"/>
      <c r="B102" s="7"/>
      <c r="C102" s="7"/>
      <c r="D102" s="7"/>
      <c r="E102" s="7"/>
      <c r="F102" s="7"/>
      <c r="G102" s="7"/>
      <c r="H102" s="7"/>
      <c r="I102" s="19"/>
      <c r="J102" s="7"/>
      <c r="K102" s="7"/>
      <c r="L102" s="9"/>
    </row>
    <row r="103" spans="1:14" ht="15" customHeight="1">
      <c r="A103" s="7"/>
      <c r="B103" s="7"/>
      <c r="C103" s="7"/>
      <c r="D103" s="7"/>
      <c r="E103" s="7"/>
      <c r="F103" s="7"/>
      <c r="G103" s="7"/>
      <c r="H103" s="7"/>
      <c r="I103" s="19"/>
      <c r="J103" s="7"/>
      <c r="K103" s="7"/>
      <c r="L103" s="9"/>
      <c r="M103" s="10"/>
      <c r="N103" s="10"/>
    </row>
    <row r="104" spans="1:14" ht="15" customHeight="1">
      <c r="A104" s="7"/>
      <c r="B104" s="7"/>
      <c r="C104" s="7"/>
      <c r="D104" s="7"/>
      <c r="E104" s="7"/>
      <c r="F104" s="7"/>
      <c r="G104" s="7"/>
      <c r="H104" s="7"/>
      <c r="I104" s="19"/>
      <c r="J104" s="7"/>
      <c r="K104" s="7"/>
      <c r="L104" s="9"/>
      <c r="M104" s="10"/>
      <c r="N104" s="10"/>
    </row>
    <row r="105" spans="1:14" ht="15" customHeight="1">
      <c r="A105" s="7"/>
      <c r="B105" s="7"/>
      <c r="C105" s="7"/>
      <c r="D105" s="7"/>
      <c r="E105" s="7"/>
      <c r="F105" s="7"/>
      <c r="G105" s="7"/>
      <c r="H105" s="7"/>
      <c r="I105" s="19"/>
      <c r="J105" s="7"/>
      <c r="K105" s="7"/>
      <c r="L105" s="9"/>
      <c r="M105" s="10"/>
      <c r="N105" s="10"/>
    </row>
    <row r="106" spans="1:14" ht="15" customHeight="1">
      <c r="A106" s="7"/>
      <c r="B106" s="7"/>
      <c r="C106" s="7"/>
      <c r="D106" s="7"/>
      <c r="E106" s="7"/>
      <c r="F106" s="7"/>
      <c r="G106" s="7"/>
      <c r="H106" s="7"/>
      <c r="I106" s="19"/>
      <c r="J106" s="7"/>
      <c r="K106" s="7"/>
      <c r="L106" s="9"/>
    </row>
    <row r="107" spans="1:14" ht="15" customHeight="1">
      <c r="A107" s="7"/>
      <c r="B107" s="7"/>
      <c r="C107" s="7"/>
      <c r="D107" s="7"/>
      <c r="E107" s="7"/>
      <c r="F107" s="7"/>
      <c r="G107" s="7"/>
      <c r="H107" s="7"/>
      <c r="I107" s="19"/>
      <c r="J107" s="7"/>
      <c r="K107" s="7"/>
      <c r="L107" s="9"/>
      <c r="M107" s="10"/>
      <c r="N107" s="10"/>
    </row>
    <row r="108" spans="1:14" ht="15" customHeight="1">
      <c r="A108" s="7"/>
      <c r="B108" s="7"/>
      <c r="C108" s="7"/>
      <c r="D108" s="7"/>
      <c r="E108" s="7"/>
      <c r="F108" s="7"/>
      <c r="G108" s="7"/>
      <c r="H108" s="7"/>
      <c r="I108" s="19"/>
      <c r="J108" s="7"/>
      <c r="K108" s="7"/>
      <c r="L108" s="9"/>
      <c r="M108" s="10"/>
      <c r="N108" s="10"/>
    </row>
    <row r="109" spans="1:14" ht="15" customHeight="1">
      <c r="A109" s="7"/>
      <c r="B109" s="7"/>
      <c r="C109" s="7"/>
      <c r="D109" s="7"/>
      <c r="E109" s="7"/>
      <c r="F109" s="7"/>
      <c r="G109" s="7"/>
      <c r="H109" s="7"/>
      <c r="I109" s="19"/>
      <c r="J109" s="7"/>
      <c r="K109" s="7"/>
      <c r="L109" s="9"/>
      <c r="M109" s="10"/>
      <c r="N109" s="10"/>
    </row>
    <row r="110" spans="1:14" ht="15" customHeight="1">
      <c r="A110" s="7"/>
      <c r="B110" s="7"/>
      <c r="C110" s="7"/>
      <c r="D110" s="7"/>
      <c r="E110" s="7"/>
      <c r="F110" s="7"/>
      <c r="G110" s="7"/>
      <c r="H110" s="7"/>
      <c r="I110" s="19"/>
      <c r="J110" s="7"/>
      <c r="K110" s="7"/>
      <c r="L110" s="9"/>
      <c r="M110" s="10"/>
      <c r="N110" s="10"/>
    </row>
    <row r="111" spans="1:14" ht="15" customHeight="1">
      <c r="A111" s="7"/>
      <c r="B111" s="7"/>
      <c r="C111" s="7"/>
      <c r="D111" s="7"/>
      <c r="E111" s="7"/>
      <c r="F111" s="7"/>
      <c r="G111" s="7"/>
      <c r="H111" s="7"/>
      <c r="I111" s="19"/>
      <c r="J111" s="7"/>
      <c r="K111" s="7"/>
      <c r="L111" s="9"/>
      <c r="M111" s="10"/>
      <c r="N111" s="10"/>
    </row>
    <row r="112" spans="1:14" ht="15" customHeight="1">
      <c r="A112" s="7"/>
      <c r="B112" s="7"/>
      <c r="C112" s="7"/>
      <c r="D112" s="7"/>
      <c r="E112" s="7"/>
      <c r="F112" s="7"/>
      <c r="G112" s="7"/>
      <c r="H112" s="7"/>
      <c r="I112" s="19"/>
      <c r="J112" s="7"/>
      <c r="K112" s="7"/>
      <c r="L112" s="9"/>
      <c r="N112" s="10"/>
    </row>
    <row r="113" spans="1:14" ht="15" customHeight="1">
      <c r="A113" s="7"/>
      <c r="B113" s="7"/>
      <c r="C113" s="7"/>
      <c r="D113" s="7"/>
      <c r="E113" s="7"/>
      <c r="F113" s="7"/>
      <c r="G113" s="7"/>
      <c r="H113" s="7"/>
      <c r="I113" s="19"/>
      <c r="J113" s="7"/>
      <c r="K113" s="7"/>
      <c r="L113" s="9"/>
      <c r="M113" s="10"/>
      <c r="N113" s="10"/>
    </row>
    <row r="114" spans="1:14" ht="15" customHeight="1">
      <c r="A114" s="7"/>
      <c r="B114" s="7"/>
      <c r="C114" s="7"/>
      <c r="D114" s="7"/>
      <c r="E114" s="7"/>
      <c r="F114" s="7"/>
      <c r="G114" s="7"/>
      <c r="H114" s="7"/>
      <c r="I114" s="19"/>
      <c r="J114" s="7"/>
      <c r="K114" s="7"/>
      <c r="L114" s="9"/>
    </row>
    <row r="115" spans="1:14" ht="15" customHeight="1">
      <c r="A115" s="7"/>
      <c r="B115" s="7"/>
      <c r="C115" s="7"/>
      <c r="D115" s="7"/>
      <c r="E115" s="7"/>
      <c r="F115" s="7"/>
      <c r="G115" s="7"/>
      <c r="H115" s="7"/>
      <c r="I115" s="19"/>
      <c r="J115" s="7"/>
      <c r="K115" s="7"/>
      <c r="L115" s="9"/>
      <c r="M115" s="10"/>
      <c r="N115" s="10"/>
    </row>
    <row r="116" spans="1:14" ht="15" customHeight="1">
      <c r="A116" s="7"/>
      <c r="B116" s="7"/>
      <c r="C116" s="7"/>
      <c r="D116" s="7"/>
      <c r="E116" s="7"/>
      <c r="F116" s="7"/>
      <c r="G116" s="7"/>
      <c r="H116" s="7"/>
      <c r="I116" s="19"/>
      <c r="J116" s="7"/>
      <c r="K116" s="7"/>
      <c r="L116" s="9"/>
    </row>
    <row r="117" spans="1:14" ht="15" customHeight="1">
      <c r="A117" s="7"/>
      <c r="B117" s="7"/>
      <c r="C117" s="7"/>
      <c r="D117" s="7"/>
      <c r="E117" s="7"/>
      <c r="F117" s="7"/>
      <c r="G117" s="7"/>
      <c r="H117" s="7"/>
      <c r="I117" s="19"/>
      <c r="J117" s="7"/>
      <c r="K117" s="7"/>
      <c r="L117" s="9"/>
      <c r="M117" s="10"/>
      <c r="N117" s="10"/>
    </row>
    <row r="118" spans="1:14" ht="15" customHeight="1">
      <c r="A118" s="7"/>
      <c r="B118" s="7"/>
      <c r="C118" s="7"/>
      <c r="D118" s="7"/>
      <c r="E118" s="7"/>
      <c r="F118" s="7"/>
      <c r="G118" s="7"/>
      <c r="H118" s="7"/>
      <c r="I118" s="19"/>
      <c r="J118" s="7"/>
      <c r="K118" s="7"/>
      <c r="L118" s="9"/>
      <c r="M118" s="10"/>
      <c r="N118" s="10"/>
    </row>
    <row r="119" spans="1:14" ht="15" customHeight="1">
      <c r="A119" s="7"/>
      <c r="B119" s="7"/>
      <c r="C119" s="7"/>
      <c r="D119" s="7"/>
      <c r="E119" s="7"/>
      <c r="F119" s="7"/>
      <c r="G119" s="7"/>
      <c r="H119" s="7"/>
      <c r="I119" s="19"/>
      <c r="J119" s="7"/>
      <c r="K119" s="7"/>
      <c r="L119" s="9"/>
    </row>
    <row r="120" spans="1:14" ht="15" customHeight="1">
      <c r="A120" s="7"/>
      <c r="B120" s="7"/>
      <c r="C120" s="7"/>
      <c r="D120" s="7"/>
      <c r="E120" s="7"/>
      <c r="F120" s="7"/>
      <c r="G120" s="7"/>
      <c r="H120" s="7"/>
      <c r="I120" s="19"/>
      <c r="J120" s="7"/>
      <c r="K120" s="7"/>
      <c r="L120" s="9"/>
      <c r="M120" s="10"/>
      <c r="N120" s="13"/>
    </row>
    <row r="121" spans="1:14" ht="15" customHeight="1">
      <c r="A121" s="7"/>
      <c r="B121" s="7"/>
      <c r="C121" s="7"/>
      <c r="D121" s="7"/>
      <c r="E121" s="7"/>
      <c r="F121" s="7"/>
      <c r="G121" s="7"/>
      <c r="H121" s="7"/>
      <c r="I121" s="19"/>
      <c r="J121" s="7"/>
      <c r="K121" s="7"/>
      <c r="L121" s="9"/>
    </row>
    <row r="122" spans="1:14" ht="15" customHeight="1">
      <c r="A122" s="7"/>
      <c r="B122" s="7"/>
      <c r="C122" s="7"/>
      <c r="D122" s="7"/>
      <c r="E122" s="7"/>
      <c r="F122" s="7"/>
      <c r="G122" s="7"/>
      <c r="H122" s="20"/>
      <c r="I122" s="19"/>
      <c r="J122" s="7"/>
      <c r="K122" s="7"/>
      <c r="L122" s="9"/>
      <c r="N122" s="10"/>
    </row>
    <row r="123" spans="1:14" ht="15" customHeight="1">
      <c r="A123" s="7"/>
      <c r="B123" s="7"/>
      <c r="C123" s="7"/>
      <c r="D123" s="7"/>
      <c r="E123" s="7"/>
      <c r="F123" s="7"/>
      <c r="G123" s="7"/>
      <c r="H123" s="7"/>
      <c r="I123" s="19"/>
      <c r="J123" s="7"/>
      <c r="K123" s="7"/>
      <c r="L123" s="9"/>
    </row>
    <row r="124" spans="1:14" ht="15" customHeight="1">
      <c r="A124" s="7"/>
      <c r="B124" s="7"/>
      <c r="C124" s="7"/>
      <c r="D124" s="7"/>
      <c r="E124" s="7"/>
      <c r="F124" s="7"/>
      <c r="G124" s="7"/>
      <c r="H124" s="7"/>
      <c r="I124" s="19"/>
      <c r="J124" s="7"/>
      <c r="K124" s="7"/>
      <c r="L124" s="9"/>
    </row>
    <row r="125" spans="1:14" ht="15" customHeight="1">
      <c r="A125" s="7"/>
      <c r="B125" s="7"/>
      <c r="C125" s="7"/>
      <c r="D125" s="7"/>
      <c r="E125" s="7"/>
      <c r="F125" s="7"/>
      <c r="G125" s="7"/>
      <c r="H125" s="7"/>
      <c r="I125" s="19"/>
      <c r="J125" s="7"/>
      <c r="K125" s="7"/>
      <c r="L125" s="9"/>
      <c r="M125" s="10"/>
      <c r="N125" s="10"/>
    </row>
    <row r="126" spans="1:14" ht="15" customHeight="1">
      <c r="A126" s="7"/>
      <c r="B126" s="7"/>
      <c r="C126" s="7"/>
      <c r="D126" s="7"/>
      <c r="E126" s="7"/>
      <c r="F126" s="7"/>
      <c r="G126" s="7"/>
      <c r="H126" s="7"/>
      <c r="I126" s="19"/>
      <c r="J126" s="7"/>
      <c r="K126" s="7"/>
      <c r="L126" s="9"/>
      <c r="M126" s="10"/>
      <c r="N126" s="13"/>
    </row>
    <row r="127" spans="1:14" ht="15" customHeight="1">
      <c r="A127" s="7"/>
      <c r="B127" s="7"/>
      <c r="C127" s="7"/>
      <c r="D127" s="7"/>
      <c r="E127" s="7"/>
      <c r="F127" s="7"/>
      <c r="G127" s="7"/>
      <c r="H127" s="7"/>
      <c r="I127" s="19"/>
      <c r="J127" s="7"/>
      <c r="K127" s="7"/>
      <c r="L127" s="9"/>
      <c r="M127" s="10"/>
      <c r="N127" s="10"/>
    </row>
    <row r="128" spans="1:14" ht="15" customHeight="1">
      <c r="A128" s="7"/>
      <c r="B128" s="7"/>
      <c r="C128" s="7"/>
      <c r="D128" s="7"/>
      <c r="E128" s="7"/>
      <c r="F128" s="7"/>
      <c r="G128" s="7"/>
      <c r="H128" s="7"/>
      <c r="I128" s="19"/>
      <c r="J128" s="7"/>
      <c r="K128" s="7"/>
      <c r="L128" s="9"/>
    </row>
    <row r="129" spans="1:14" ht="15" customHeight="1">
      <c r="A129" s="7"/>
      <c r="B129" s="7"/>
      <c r="C129" s="7"/>
      <c r="D129" s="7"/>
      <c r="E129" s="7"/>
      <c r="F129" s="7"/>
      <c r="G129" s="7"/>
      <c r="H129" s="7"/>
      <c r="I129" s="19"/>
      <c r="J129" s="7"/>
      <c r="K129" s="7"/>
      <c r="L129" s="9"/>
      <c r="M129" s="10"/>
      <c r="N129" s="10"/>
    </row>
    <row r="130" spans="1:14" ht="15" customHeight="1">
      <c r="A130" s="7"/>
      <c r="B130" s="7"/>
      <c r="C130" s="7"/>
      <c r="D130" s="7"/>
      <c r="E130" s="7"/>
      <c r="F130" s="7"/>
      <c r="G130" s="7"/>
      <c r="H130" s="7"/>
      <c r="I130" s="19"/>
      <c r="J130" s="7"/>
      <c r="K130" s="7"/>
      <c r="L130" s="9"/>
    </row>
    <row r="131" spans="1:14" ht="15" customHeight="1">
      <c r="A131" s="7"/>
      <c r="B131" s="7"/>
      <c r="C131" s="7"/>
      <c r="D131" s="7"/>
      <c r="E131" s="7"/>
      <c r="F131" s="7"/>
      <c r="G131" s="7"/>
      <c r="H131" s="7"/>
      <c r="I131" s="19"/>
      <c r="J131" s="7"/>
      <c r="K131" s="7"/>
      <c r="L131" s="9"/>
      <c r="N131" s="10"/>
    </row>
    <row r="132" spans="1:14" ht="15" customHeight="1">
      <c r="A132" s="7"/>
      <c r="B132" s="7"/>
      <c r="C132" s="7"/>
      <c r="D132" s="7"/>
      <c r="E132" s="7"/>
      <c r="F132" s="7"/>
      <c r="G132" s="7"/>
      <c r="H132" s="7"/>
      <c r="I132" s="19"/>
      <c r="J132" s="7"/>
      <c r="K132" s="7"/>
      <c r="L132" s="9"/>
      <c r="N132" s="10"/>
    </row>
    <row r="133" spans="1:14" ht="15" customHeight="1">
      <c r="A133" s="7"/>
      <c r="B133" s="7"/>
      <c r="C133" s="7"/>
      <c r="D133" s="7"/>
      <c r="E133" s="7"/>
      <c r="F133" s="7"/>
      <c r="G133" s="7"/>
      <c r="H133" s="7"/>
      <c r="I133" s="19"/>
      <c r="J133" s="7"/>
      <c r="K133" s="7"/>
      <c r="L133" s="9"/>
      <c r="M133" s="10"/>
      <c r="N133" s="10"/>
    </row>
    <row r="134" spans="1:14" ht="15" customHeight="1">
      <c r="A134" s="7"/>
      <c r="B134" s="7"/>
      <c r="C134" s="7"/>
      <c r="D134" s="7"/>
      <c r="E134" s="7"/>
      <c r="F134" s="7"/>
      <c r="G134" s="7"/>
      <c r="H134" s="7"/>
      <c r="I134" s="19"/>
      <c r="J134" s="7"/>
      <c r="K134" s="7"/>
      <c r="L134" s="9"/>
      <c r="M134" s="10"/>
      <c r="N134" s="10"/>
    </row>
    <row r="135" spans="1:14" ht="15" customHeight="1">
      <c r="A135" s="7"/>
      <c r="B135" s="7"/>
      <c r="C135" s="7"/>
      <c r="D135" s="7"/>
      <c r="E135" s="7"/>
      <c r="F135" s="7"/>
      <c r="G135" s="7"/>
      <c r="H135" s="7"/>
      <c r="I135" s="19"/>
      <c r="J135" s="7"/>
      <c r="K135" s="7"/>
      <c r="L135" s="9"/>
    </row>
    <row r="136" spans="1:14" ht="15" customHeight="1">
      <c r="A136" s="7"/>
      <c r="B136" s="7"/>
      <c r="C136" s="7"/>
      <c r="D136" s="7"/>
      <c r="E136" s="7"/>
      <c r="F136" s="7"/>
      <c r="G136" s="7"/>
      <c r="H136" s="7"/>
      <c r="I136" s="19"/>
      <c r="J136" s="7"/>
      <c r="K136" s="7"/>
      <c r="L136" s="9"/>
    </row>
    <row r="137" spans="1:14" ht="15" customHeight="1">
      <c r="A137" s="7"/>
      <c r="B137" s="7"/>
      <c r="C137" s="7"/>
      <c r="D137" s="7"/>
      <c r="E137" s="7"/>
      <c r="F137" s="7"/>
      <c r="G137" s="7"/>
      <c r="H137" s="7"/>
      <c r="I137" s="19"/>
      <c r="J137" s="7"/>
      <c r="K137" s="7"/>
      <c r="L137" s="9"/>
      <c r="M137" s="10"/>
      <c r="N137" s="10"/>
    </row>
    <row r="138" spans="1:14" ht="15" customHeight="1">
      <c r="A138" s="7"/>
      <c r="B138" s="7"/>
      <c r="C138" s="7"/>
      <c r="D138" s="7"/>
      <c r="E138" s="7"/>
      <c r="F138" s="7"/>
      <c r="G138" s="7"/>
      <c r="H138" s="7"/>
      <c r="I138" s="19"/>
      <c r="J138" s="7"/>
      <c r="K138" s="7"/>
      <c r="L138" s="9"/>
    </row>
    <row r="139" spans="1:14" ht="15" customHeight="1">
      <c r="A139" s="7"/>
      <c r="B139" s="7"/>
      <c r="C139" s="7"/>
      <c r="D139" s="7"/>
      <c r="E139" s="7"/>
      <c r="F139" s="7"/>
      <c r="G139" s="7"/>
      <c r="H139" s="7"/>
      <c r="I139" s="19"/>
      <c r="J139" s="7"/>
      <c r="K139" s="7"/>
      <c r="L139" s="9"/>
    </row>
    <row r="140" spans="1:14" ht="15" customHeight="1">
      <c r="A140" s="7"/>
      <c r="B140" s="7"/>
      <c r="C140" s="7"/>
      <c r="D140" s="7"/>
      <c r="E140" s="7"/>
      <c r="F140" s="7"/>
      <c r="G140" s="7"/>
      <c r="H140" s="7"/>
      <c r="I140" s="19"/>
      <c r="J140" s="7"/>
      <c r="K140" s="7"/>
      <c r="L140" s="9"/>
      <c r="M140" s="10"/>
      <c r="N140" s="10"/>
    </row>
    <row r="141" spans="1:14" ht="15" customHeight="1">
      <c r="A141" s="7"/>
      <c r="B141" s="7"/>
      <c r="C141" s="7"/>
      <c r="D141" s="7"/>
      <c r="E141" s="7"/>
      <c r="F141" s="7"/>
      <c r="G141" s="7"/>
      <c r="H141" s="7"/>
      <c r="I141" s="19"/>
      <c r="J141" s="7"/>
      <c r="K141" s="7"/>
      <c r="L141" s="9"/>
    </row>
    <row r="142" spans="1:14" ht="15" customHeight="1">
      <c r="A142" s="7"/>
      <c r="B142" s="7"/>
      <c r="C142" s="7"/>
      <c r="D142" s="7"/>
      <c r="E142" s="7"/>
      <c r="F142" s="7"/>
      <c r="G142" s="7"/>
      <c r="H142" s="7"/>
      <c r="I142" s="19"/>
      <c r="J142" s="7"/>
      <c r="K142" s="7"/>
      <c r="L142" s="9"/>
      <c r="M142" s="10"/>
      <c r="N142" s="10"/>
    </row>
    <row r="143" spans="1:14" ht="15" customHeight="1">
      <c r="A143" s="7"/>
      <c r="B143" s="7"/>
      <c r="C143" s="7"/>
      <c r="D143" s="7"/>
      <c r="E143" s="7"/>
      <c r="F143" s="7"/>
      <c r="G143" s="7"/>
      <c r="H143" s="7"/>
      <c r="I143" s="19"/>
      <c r="J143" s="7"/>
      <c r="K143" s="7"/>
      <c r="L143" s="9"/>
    </row>
    <row r="144" spans="1:14" ht="15" customHeight="1">
      <c r="A144" s="7"/>
      <c r="B144" s="7"/>
      <c r="C144" s="7"/>
      <c r="D144" s="7"/>
      <c r="E144" s="7"/>
      <c r="F144" s="7"/>
      <c r="G144" s="7"/>
      <c r="H144" s="7"/>
      <c r="I144" s="19"/>
      <c r="J144" s="7"/>
      <c r="K144" s="7"/>
      <c r="L144" s="9"/>
      <c r="M144" s="10"/>
      <c r="N144" s="10"/>
    </row>
    <row r="145" spans="1:14" ht="15" customHeight="1">
      <c r="A145" s="7"/>
      <c r="B145" s="7"/>
      <c r="C145" s="7"/>
      <c r="D145" s="7"/>
      <c r="E145" s="7"/>
      <c r="F145" s="7"/>
      <c r="G145" s="7"/>
      <c r="H145" s="7"/>
      <c r="I145" s="19"/>
      <c r="J145" s="7"/>
      <c r="K145" s="7"/>
      <c r="L145" s="9"/>
      <c r="M145" s="10"/>
      <c r="N145" s="10"/>
    </row>
    <row r="146" spans="1:14" ht="15" customHeight="1">
      <c r="A146" s="7"/>
      <c r="B146" s="7"/>
      <c r="C146" s="7"/>
      <c r="D146" s="7"/>
      <c r="E146" s="7"/>
      <c r="F146" s="7"/>
      <c r="G146" s="7"/>
      <c r="H146" s="7"/>
      <c r="I146" s="19"/>
      <c r="J146" s="7"/>
      <c r="K146" s="7"/>
      <c r="L146" s="9"/>
    </row>
    <row r="147" spans="1:14" ht="15" customHeight="1">
      <c r="A147" s="7"/>
      <c r="B147" s="7"/>
      <c r="C147" s="7"/>
      <c r="D147" s="7"/>
      <c r="E147" s="7"/>
      <c r="F147" s="7"/>
      <c r="G147" s="7"/>
      <c r="H147" s="7"/>
      <c r="I147" s="19"/>
      <c r="J147" s="7"/>
      <c r="K147" s="7"/>
      <c r="L147" s="9"/>
      <c r="M147" s="10"/>
      <c r="N147" s="10"/>
    </row>
    <row r="148" spans="1:14" ht="15" customHeight="1">
      <c r="A148" s="7"/>
      <c r="B148" s="7"/>
      <c r="C148" s="7"/>
      <c r="D148" s="7"/>
      <c r="E148" s="7"/>
      <c r="F148" s="7"/>
      <c r="G148" s="7"/>
      <c r="H148" s="7"/>
      <c r="I148" s="19"/>
      <c r="J148" s="7"/>
      <c r="K148" s="7"/>
      <c r="L148" s="9"/>
      <c r="M148" s="10"/>
      <c r="N148" s="10"/>
    </row>
    <row r="149" spans="1:14" ht="15" customHeight="1">
      <c r="A149" s="7"/>
      <c r="B149" s="7"/>
      <c r="C149" s="7"/>
      <c r="D149" s="7"/>
      <c r="E149" s="7"/>
      <c r="F149" s="7"/>
      <c r="G149" s="7"/>
      <c r="H149" s="7"/>
      <c r="I149" s="19"/>
      <c r="J149" s="7"/>
      <c r="K149" s="7"/>
      <c r="L149" s="9"/>
      <c r="M149" s="10"/>
      <c r="N149" s="10"/>
    </row>
    <row r="150" spans="1:14" ht="15" customHeight="1">
      <c r="A150" s="7"/>
      <c r="B150" s="7"/>
      <c r="C150" s="7"/>
      <c r="D150" s="7"/>
      <c r="E150" s="7"/>
      <c r="F150" s="7"/>
      <c r="G150" s="7"/>
      <c r="H150" s="7"/>
      <c r="I150" s="19"/>
      <c r="J150" s="7"/>
      <c r="K150" s="7"/>
      <c r="L150" s="9"/>
      <c r="N150" s="10"/>
    </row>
    <row r="151" spans="1:14" ht="15" customHeight="1">
      <c r="A151" s="7"/>
      <c r="B151" s="7"/>
      <c r="C151" s="7"/>
      <c r="D151" s="7"/>
      <c r="E151" s="7"/>
      <c r="F151" s="7"/>
      <c r="G151" s="7"/>
      <c r="H151" s="7"/>
      <c r="I151" s="19"/>
      <c r="J151" s="7"/>
      <c r="K151" s="7"/>
      <c r="L151" s="9"/>
      <c r="N151" s="10"/>
    </row>
    <row r="152" spans="1:14" ht="15" customHeight="1">
      <c r="A152" s="7"/>
      <c r="B152" s="7"/>
      <c r="C152" s="7"/>
      <c r="D152" s="7"/>
      <c r="E152" s="7"/>
      <c r="F152" s="7"/>
      <c r="G152" s="7"/>
      <c r="H152" s="7"/>
      <c r="I152" s="19"/>
      <c r="J152" s="7"/>
      <c r="K152" s="7"/>
      <c r="L152" s="9"/>
      <c r="M152" s="10"/>
      <c r="N152" s="10"/>
    </row>
    <row r="153" spans="1:14" ht="15" customHeight="1">
      <c r="A153" s="7"/>
      <c r="B153" s="7"/>
      <c r="C153" s="7"/>
      <c r="D153" s="7"/>
      <c r="E153" s="7"/>
      <c r="F153" s="7"/>
      <c r="G153" s="7"/>
      <c r="H153" s="7"/>
      <c r="I153" s="19"/>
      <c r="J153" s="7"/>
      <c r="K153" s="7"/>
      <c r="L153" s="9"/>
      <c r="M153" s="10"/>
    </row>
    <row r="154" spans="1:14" ht="15" customHeight="1">
      <c r="A154" s="7"/>
      <c r="B154" s="7"/>
      <c r="C154" s="7"/>
      <c r="D154" s="7"/>
      <c r="E154" s="7"/>
      <c r="F154" s="7"/>
      <c r="G154" s="7"/>
      <c r="H154" s="7"/>
      <c r="I154" s="19"/>
      <c r="J154" s="7"/>
      <c r="K154" s="7"/>
      <c r="L154" s="9"/>
      <c r="M154" s="10"/>
      <c r="N154" s="10"/>
    </row>
    <row r="155" spans="1:14" ht="15" customHeight="1">
      <c r="A155" s="7"/>
      <c r="B155" s="7"/>
      <c r="C155" s="7"/>
      <c r="D155" s="7"/>
      <c r="E155" s="7"/>
      <c r="F155" s="7"/>
      <c r="G155" s="7"/>
      <c r="H155" s="7"/>
      <c r="I155" s="19"/>
      <c r="J155" s="7"/>
      <c r="K155" s="7"/>
      <c r="L155" s="9"/>
      <c r="M155" s="10"/>
      <c r="N155" s="10"/>
    </row>
    <row r="156" spans="1:14" ht="15" customHeight="1">
      <c r="A156" s="7"/>
      <c r="B156" s="7"/>
      <c r="C156" s="7"/>
      <c r="D156" s="7"/>
      <c r="E156" s="7"/>
      <c r="F156" s="7"/>
      <c r="G156" s="7"/>
      <c r="H156" s="7"/>
      <c r="I156" s="19"/>
      <c r="J156" s="7"/>
      <c r="K156" s="7"/>
      <c r="L156" s="9"/>
      <c r="N156" s="10"/>
    </row>
    <row r="157" spans="1:14" ht="15" customHeight="1">
      <c r="A157" s="7"/>
      <c r="B157" s="7"/>
      <c r="C157" s="7"/>
      <c r="D157" s="7"/>
      <c r="E157" s="7"/>
      <c r="F157" s="7"/>
      <c r="G157" s="7"/>
      <c r="H157" s="7"/>
      <c r="I157" s="19"/>
      <c r="J157" s="7"/>
      <c r="K157" s="7"/>
      <c r="L157" s="9"/>
      <c r="M157" s="10"/>
      <c r="N157" s="10"/>
    </row>
    <row r="158" spans="1:14" ht="15" customHeight="1">
      <c r="A158" s="7"/>
      <c r="B158" s="7"/>
      <c r="C158" s="7"/>
      <c r="D158" s="7"/>
      <c r="E158" s="7"/>
      <c r="F158" s="7"/>
      <c r="G158" s="7"/>
      <c r="H158" s="7"/>
      <c r="I158" s="19"/>
      <c r="J158" s="7"/>
      <c r="K158" s="7"/>
      <c r="L158" s="9"/>
      <c r="M158" s="10"/>
      <c r="N158" s="10"/>
    </row>
    <row r="159" spans="1:14" ht="15" customHeight="1">
      <c r="A159" s="7"/>
      <c r="B159" s="7"/>
      <c r="C159" s="7"/>
      <c r="D159" s="7"/>
      <c r="E159" s="7"/>
      <c r="F159" s="7"/>
      <c r="G159" s="7"/>
      <c r="H159" s="7"/>
      <c r="I159" s="19"/>
      <c r="J159" s="7"/>
      <c r="K159" s="7"/>
      <c r="L159" s="9"/>
      <c r="M159" s="10"/>
      <c r="N159" s="10"/>
    </row>
    <row r="160" spans="1:14" ht="15" customHeight="1">
      <c r="A160" s="7"/>
      <c r="B160" s="7"/>
      <c r="C160" s="7"/>
      <c r="D160" s="7"/>
      <c r="E160" s="7"/>
      <c r="F160" s="7"/>
      <c r="G160" s="7"/>
      <c r="H160" s="7"/>
      <c r="I160" s="19"/>
      <c r="J160" s="7"/>
      <c r="K160" s="7"/>
      <c r="L160" s="9"/>
    </row>
    <row r="161" spans="1:14" ht="15" customHeight="1">
      <c r="A161" s="7"/>
      <c r="B161" s="7"/>
      <c r="C161" s="7"/>
      <c r="D161" s="7"/>
      <c r="E161" s="7"/>
      <c r="F161" s="7"/>
      <c r="G161" s="7"/>
      <c r="H161" s="7"/>
      <c r="I161" s="19"/>
      <c r="J161" s="7"/>
      <c r="K161" s="7"/>
      <c r="L161" s="9"/>
      <c r="M161" s="10"/>
      <c r="N161" s="10"/>
    </row>
    <row r="162" spans="1:14" ht="15" customHeight="1">
      <c r="A162" s="7"/>
      <c r="B162" s="7"/>
      <c r="C162" s="7"/>
      <c r="D162" s="7"/>
      <c r="E162" s="7"/>
      <c r="F162" s="7"/>
      <c r="G162" s="7"/>
      <c r="H162" s="7"/>
      <c r="I162" s="19"/>
      <c r="J162" s="7"/>
      <c r="K162" s="7"/>
      <c r="L162" s="9"/>
      <c r="M162" s="10"/>
      <c r="N162" s="13"/>
    </row>
    <row r="163" spans="1:14" ht="15" customHeight="1">
      <c r="A163" s="7"/>
      <c r="B163" s="7"/>
      <c r="C163" s="7"/>
      <c r="D163" s="7"/>
      <c r="E163" s="7"/>
      <c r="F163" s="7"/>
      <c r="G163" s="7"/>
      <c r="H163" s="7"/>
      <c r="I163" s="19"/>
      <c r="J163" s="7"/>
      <c r="K163" s="7"/>
      <c r="L163" s="9"/>
      <c r="M163" s="10"/>
      <c r="N163" s="10"/>
    </row>
    <row r="164" spans="1:14" ht="15" customHeight="1">
      <c r="A164" s="7"/>
      <c r="B164" s="7"/>
      <c r="C164" s="7"/>
      <c r="D164" s="7"/>
      <c r="E164" s="7"/>
      <c r="F164" s="7"/>
      <c r="G164" s="7"/>
      <c r="H164" s="7"/>
      <c r="I164" s="19"/>
      <c r="J164" s="7"/>
      <c r="K164" s="7"/>
      <c r="L164" s="9"/>
      <c r="M164" s="10"/>
      <c r="N164" s="10"/>
    </row>
    <row r="165" spans="1:14" ht="15" customHeight="1">
      <c r="A165" s="7"/>
      <c r="B165" s="7"/>
      <c r="C165" s="7"/>
      <c r="D165" s="7"/>
      <c r="E165" s="7"/>
      <c r="F165" s="7"/>
      <c r="G165" s="7"/>
      <c r="H165" s="7"/>
      <c r="I165" s="19"/>
      <c r="J165" s="7"/>
      <c r="K165" s="7"/>
      <c r="L165" s="9"/>
      <c r="M165" s="10"/>
      <c r="N165" s="13"/>
    </row>
    <row r="166" spans="1:14" ht="15" customHeight="1">
      <c r="A166" s="7"/>
      <c r="B166" s="7"/>
      <c r="C166" s="7"/>
      <c r="D166" s="7"/>
      <c r="E166" s="7"/>
      <c r="F166" s="7"/>
      <c r="G166" s="7"/>
      <c r="H166" s="7"/>
      <c r="I166" s="19"/>
      <c r="J166" s="7"/>
      <c r="K166" s="7"/>
      <c r="L166" s="9"/>
    </row>
    <row r="167" spans="1:14" ht="15" customHeight="1">
      <c r="A167" s="7"/>
      <c r="B167" s="7"/>
      <c r="C167" s="7"/>
      <c r="D167" s="7"/>
      <c r="E167" s="7"/>
      <c r="F167" s="7"/>
      <c r="G167" s="7"/>
      <c r="H167" s="7"/>
      <c r="I167" s="19"/>
      <c r="J167" s="7"/>
      <c r="K167" s="7"/>
      <c r="L167" s="9"/>
      <c r="M167" s="10"/>
      <c r="N167" s="10"/>
    </row>
    <row r="168" spans="1:14" ht="15" customHeight="1">
      <c r="A168" s="7"/>
      <c r="B168" s="7"/>
      <c r="C168" s="7"/>
      <c r="D168" s="7"/>
      <c r="E168" s="7"/>
      <c r="F168" s="7"/>
      <c r="G168" s="7"/>
      <c r="H168" s="7"/>
      <c r="I168" s="19"/>
      <c r="J168" s="7"/>
      <c r="K168" s="7"/>
      <c r="L168" s="9"/>
    </row>
    <row r="169" spans="1:14" ht="15" customHeight="1">
      <c r="A169" s="7"/>
      <c r="B169" s="7"/>
      <c r="C169" s="7"/>
      <c r="D169" s="7"/>
      <c r="E169" s="7"/>
      <c r="F169" s="7"/>
      <c r="G169" s="7"/>
      <c r="H169" s="7"/>
      <c r="I169" s="19"/>
      <c r="J169" s="7"/>
      <c r="K169" s="7"/>
      <c r="L169" s="9"/>
    </row>
    <row r="170" spans="1:14" ht="15" customHeight="1">
      <c r="A170" s="7"/>
      <c r="B170" s="7"/>
      <c r="C170" s="7"/>
      <c r="D170" s="7"/>
      <c r="E170" s="7"/>
      <c r="F170" s="7"/>
      <c r="G170" s="7"/>
      <c r="H170" s="7"/>
      <c r="I170" s="19"/>
      <c r="J170" s="7"/>
      <c r="K170" s="7"/>
      <c r="L170" s="9"/>
      <c r="M170" s="10"/>
      <c r="N170" s="10"/>
    </row>
    <row r="171" spans="1:14" ht="15" customHeight="1">
      <c r="A171" s="7"/>
      <c r="B171" s="7"/>
      <c r="C171" s="7"/>
      <c r="D171" s="7"/>
      <c r="E171" s="7"/>
      <c r="F171" s="7"/>
      <c r="G171" s="7"/>
      <c r="H171" s="7"/>
      <c r="I171" s="19"/>
      <c r="J171" s="7"/>
      <c r="K171" s="7"/>
      <c r="L171" s="9"/>
    </row>
    <row r="172" spans="1:14" ht="15" customHeight="1">
      <c r="A172" s="7"/>
      <c r="B172" s="7"/>
      <c r="C172" s="7"/>
      <c r="D172" s="7"/>
      <c r="E172" s="7"/>
      <c r="F172" s="7"/>
      <c r="G172" s="7"/>
      <c r="H172" s="7"/>
      <c r="I172" s="19"/>
      <c r="J172" s="7"/>
      <c r="K172" s="7"/>
      <c r="L172" s="9"/>
    </row>
    <row r="173" spans="1:14" ht="15" customHeight="1">
      <c r="A173" s="7"/>
      <c r="B173" s="7"/>
      <c r="C173" s="7"/>
      <c r="D173" s="7"/>
      <c r="E173" s="7"/>
      <c r="F173" s="7"/>
      <c r="G173" s="7"/>
      <c r="H173" s="7"/>
      <c r="I173" s="19"/>
      <c r="J173" s="7"/>
      <c r="K173" s="7"/>
      <c r="L173" s="9"/>
      <c r="M173" s="10"/>
      <c r="N173" s="10"/>
    </row>
    <row r="174" spans="1:14" ht="15" customHeight="1">
      <c r="A174" s="7"/>
      <c r="B174" s="7"/>
      <c r="C174" s="7"/>
      <c r="D174" s="7"/>
      <c r="E174" s="7"/>
      <c r="F174" s="7"/>
      <c r="G174" s="7"/>
      <c r="H174" s="7"/>
      <c r="I174" s="19"/>
      <c r="J174" s="7"/>
      <c r="K174" s="7"/>
      <c r="L174" s="9"/>
      <c r="M174" s="10"/>
      <c r="N174" s="10"/>
    </row>
    <row r="175" spans="1:14" ht="15" customHeight="1">
      <c r="A175" s="7"/>
      <c r="B175" s="7"/>
      <c r="C175" s="7"/>
      <c r="D175" s="7"/>
      <c r="E175" s="7"/>
      <c r="F175" s="7"/>
      <c r="G175" s="7"/>
      <c r="H175" s="7"/>
      <c r="I175" s="19"/>
      <c r="J175" s="7"/>
      <c r="K175" s="7"/>
      <c r="L175" s="9"/>
    </row>
    <row r="176" spans="1:14" ht="15" customHeight="1">
      <c r="A176" s="7"/>
      <c r="B176" s="7"/>
      <c r="C176" s="7"/>
      <c r="D176" s="7"/>
      <c r="E176" s="7"/>
      <c r="F176" s="7"/>
      <c r="G176" s="7"/>
      <c r="H176" s="7"/>
      <c r="I176" s="19"/>
      <c r="J176" s="7"/>
      <c r="K176" s="7"/>
      <c r="L176" s="9"/>
      <c r="N176" s="10"/>
    </row>
    <row r="177" spans="1:14" ht="15" customHeight="1">
      <c r="A177" s="7"/>
      <c r="B177" s="7"/>
      <c r="C177" s="7"/>
      <c r="D177" s="7"/>
      <c r="E177" s="7"/>
      <c r="F177" s="7"/>
      <c r="G177" s="7"/>
      <c r="H177" s="7"/>
      <c r="I177" s="19"/>
      <c r="J177" s="7"/>
      <c r="K177" s="7"/>
      <c r="L177" s="9"/>
      <c r="M177" s="10"/>
      <c r="N177" s="10"/>
    </row>
    <row r="178" spans="1:14" ht="15" customHeight="1">
      <c r="A178" s="7"/>
      <c r="B178" s="7"/>
      <c r="C178" s="7"/>
      <c r="D178" s="7"/>
      <c r="E178" s="7"/>
      <c r="F178" s="7"/>
      <c r="G178" s="7"/>
      <c r="H178" s="7"/>
      <c r="I178" s="19"/>
      <c r="J178" s="7"/>
      <c r="K178" s="7"/>
      <c r="L178" s="9"/>
      <c r="N178" s="10"/>
    </row>
    <row r="179" spans="1:14" ht="15" customHeight="1">
      <c r="A179" s="7"/>
      <c r="B179" s="7"/>
      <c r="C179" s="7"/>
      <c r="D179" s="7"/>
      <c r="E179" s="7"/>
      <c r="F179" s="7"/>
      <c r="G179" s="7"/>
      <c r="H179" s="7"/>
      <c r="I179" s="19"/>
      <c r="J179" s="7"/>
      <c r="K179" s="7"/>
      <c r="L179" s="9"/>
      <c r="M179" s="10"/>
      <c r="N179" s="10"/>
    </row>
    <row r="180" spans="1:14" ht="15" customHeight="1">
      <c r="A180" s="7"/>
      <c r="B180" s="7"/>
      <c r="C180" s="7"/>
      <c r="D180" s="7"/>
      <c r="E180" s="7"/>
      <c r="F180" s="7"/>
      <c r="G180" s="7"/>
      <c r="H180" s="7"/>
      <c r="I180" s="19"/>
      <c r="J180" s="7"/>
      <c r="K180" s="7"/>
      <c r="L180" s="9"/>
    </row>
    <row r="181" spans="1:14" ht="15" customHeight="1">
      <c r="A181" s="7"/>
      <c r="B181" s="7"/>
      <c r="C181" s="7"/>
      <c r="D181" s="7"/>
      <c r="E181" s="7"/>
      <c r="F181" s="7"/>
      <c r="G181" s="7"/>
      <c r="H181" s="7"/>
      <c r="I181" s="19"/>
      <c r="J181" s="7"/>
      <c r="K181" s="7"/>
      <c r="L181" s="9"/>
    </row>
    <row r="182" spans="1:14" ht="15" customHeight="1">
      <c r="A182" s="7"/>
      <c r="B182" s="7"/>
      <c r="C182" s="7"/>
      <c r="D182" s="7"/>
      <c r="E182" s="7"/>
      <c r="F182" s="7"/>
      <c r="G182" s="7"/>
      <c r="H182" s="7"/>
      <c r="I182" s="19"/>
      <c r="J182" s="7"/>
      <c r="K182" s="7"/>
      <c r="L182" s="9"/>
      <c r="N182" s="10"/>
    </row>
    <row r="183" spans="1:14" ht="15" customHeight="1">
      <c r="A183" s="7"/>
      <c r="B183" s="7"/>
      <c r="C183" s="7"/>
      <c r="D183" s="7"/>
      <c r="E183" s="7"/>
      <c r="F183" s="7"/>
      <c r="G183" s="7"/>
      <c r="H183" s="7"/>
      <c r="I183" s="19"/>
      <c r="J183" s="7"/>
      <c r="K183" s="7"/>
      <c r="L183" s="9"/>
      <c r="M183" s="10"/>
      <c r="N183" s="10"/>
    </row>
    <row r="184" spans="1:14" ht="15" customHeight="1">
      <c r="A184" s="7"/>
      <c r="B184" s="7"/>
      <c r="C184" s="7"/>
      <c r="D184" s="7"/>
      <c r="E184" s="7"/>
      <c r="F184" s="7"/>
      <c r="G184" s="7"/>
      <c r="H184" s="7"/>
      <c r="I184" s="19"/>
      <c r="J184" s="7"/>
      <c r="K184" s="7"/>
      <c r="L184" s="9"/>
    </row>
    <row r="185" spans="1:14" ht="15" customHeight="1">
      <c r="A185" s="7"/>
      <c r="B185" s="7"/>
      <c r="C185" s="7"/>
      <c r="D185" s="7"/>
      <c r="E185" s="7"/>
      <c r="F185" s="7"/>
      <c r="G185" s="7"/>
      <c r="H185" s="7"/>
      <c r="I185" s="19"/>
      <c r="J185" s="7"/>
      <c r="K185" s="7"/>
      <c r="L185" s="9"/>
    </row>
    <row r="186" spans="1:14" ht="15" customHeight="1">
      <c r="A186" s="7"/>
      <c r="B186" s="7"/>
      <c r="C186" s="7"/>
      <c r="D186" s="7"/>
      <c r="E186" s="7"/>
      <c r="F186" s="7"/>
      <c r="G186" s="7"/>
      <c r="H186" s="7"/>
      <c r="I186" s="19"/>
      <c r="J186" s="7"/>
      <c r="K186" s="7"/>
      <c r="L186" s="9"/>
      <c r="M186" s="10"/>
      <c r="N186" s="13"/>
    </row>
    <row r="187" spans="1:14" ht="15" customHeight="1">
      <c r="A187" s="7"/>
      <c r="B187" s="7"/>
      <c r="C187" s="7"/>
      <c r="D187" s="7"/>
      <c r="E187" s="7"/>
      <c r="F187" s="7"/>
      <c r="G187" s="7"/>
      <c r="H187" s="7"/>
      <c r="I187" s="19"/>
      <c r="J187" s="7"/>
      <c r="K187" s="7"/>
      <c r="L187" s="9"/>
    </row>
    <row r="188" spans="1:14" ht="15" customHeight="1">
      <c r="A188" s="7"/>
      <c r="B188" s="7"/>
      <c r="C188" s="7"/>
      <c r="D188" s="7"/>
      <c r="E188" s="7"/>
      <c r="F188" s="7"/>
      <c r="G188" s="7"/>
      <c r="H188" s="7"/>
      <c r="I188" s="19"/>
      <c r="J188" s="7"/>
      <c r="K188" s="7"/>
      <c r="L188" s="9"/>
      <c r="M188" s="10"/>
      <c r="N188" s="10"/>
    </row>
    <row r="189" spans="1:14" ht="15" customHeight="1">
      <c r="A189" s="7"/>
      <c r="B189" s="7"/>
      <c r="C189" s="7"/>
      <c r="D189" s="7"/>
      <c r="E189" s="7"/>
      <c r="F189" s="7"/>
      <c r="G189" s="7"/>
      <c r="H189" s="20"/>
      <c r="I189" s="19"/>
      <c r="J189" s="7"/>
      <c r="K189" s="7"/>
      <c r="L189" s="9"/>
      <c r="N189" s="10"/>
    </row>
    <row r="190" spans="1:14" ht="15" customHeight="1">
      <c r="A190" s="7"/>
      <c r="B190" s="7"/>
      <c r="C190" s="7"/>
      <c r="D190" s="7"/>
      <c r="E190" s="7"/>
      <c r="F190" s="7"/>
      <c r="G190" s="7"/>
      <c r="H190" s="7"/>
      <c r="I190" s="19"/>
      <c r="J190" s="7"/>
      <c r="K190" s="7"/>
      <c r="L190" s="9"/>
      <c r="N190" s="10"/>
    </row>
    <row r="191" spans="1:14" ht="15" customHeight="1">
      <c r="A191" s="7"/>
      <c r="B191" s="7"/>
      <c r="C191" s="7"/>
      <c r="D191" s="7"/>
      <c r="E191" s="7"/>
      <c r="F191" s="7"/>
      <c r="G191" s="7"/>
      <c r="H191" s="7"/>
      <c r="I191" s="19"/>
      <c r="J191" s="7"/>
      <c r="K191" s="7"/>
      <c r="L191" s="9"/>
      <c r="N191" s="10"/>
    </row>
    <row r="192" spans="1:14" ht="15" customHeight="1">
      <c r="A192" s="7"/>
      <c r="B192" s="7"/>
      <c r="C192" s="7"/>
      <c r="D192" s="7"/>
      <c r="E192" s="7"/>
      <c r="F192" s="7"/>
      <c r="G192" s="7"/>
      <c r="H192" s="7"/>
      <c r="I192" s="19"/>
      <c r="J192" s="7"/>
      <c r="K192" s="7"/>
      <c r="L192" s="9"/>
      <c r="M192" s="10"/>
      <c r="N192" s="10"/>
    </row>
    <row r="193" spans="1:14" ht="15" customHeight="1">
      <c r="A193" s="7"/>
      <c r="B193" s="7"/>
      <c r="C193" s="7"/>
      <c r="D193" s="7"/>
      <c r="E193" s="7"/>
      <c r="F193" s="7"/>
      <c r="G193" s="7"/>
      <c r="H193" s="7"/>
      <c r="I193" s="19"/>
      <c r="J193" s="7"/>
      <c r="K193" s="7"/>
      <c r="L193" s="9"/>
      <c r="M193" s="10"/>
      <c r="N193" s="10"/>
    </row>
    <row r="194" spans="1:14" ht="15" customHeight="1">
      <c r="A194" s="7"/>
      <c r="B194" s="7"/>
      <c r="C194" s="7"/>
      <c r="D194" s="7"/>
      <c r="E194" s="7"/>
      <c r="F194" s="7"/>
      <c r="G194" s="7"/>
      <c r="H194" s="7"/>
      <c r="I194" s="19"/>
      <c r="J194" s="7"/>
      <c r="K194" s="7"/>
      <c r="L194" s="9"/>
      <c r="M194" s="10"/>
      <c r="N194" s="10"/>
    </row>
    <row r="195" spans="1:14" ht="15" customHeight="1">
      <c r="A195" s="7"/>
      <c r="B195" s="7"/>
      <c r="C195" s="7"/>
      <c r="D195" s="7"/>
      <c r="E195" s="7"/>
      <c r="F195" s="7"/>
      <c r="G195" s="7"/>
      <c r="H195" s="7"/>
      <c r="I195" s="19"/>
      <c r="J195" s="7"/>
      <c r="K195" s="7"/>
      <c r="L195" s="9"/>
      <c r="M195" s="10"/>
      <c r="N195" s="10"/>
    </row>
    <row r="196" spans="1:14" ht="15" customHeight="1">
      <c r="A196" s="7"/>
      <c r="B196" s="7"/>
      <c r="C196" s="7"/>
      <c r="D196" s="7"/>
      <c r="E196" s="7"/>
      <c r="F196" s="7"/>
      <c r="G196" s="7"/>
      <c r="H196" s="20"/>
      <c r="I196" s="19"/>
      <c r="J196" s="7"/>
      <c r="K196" s="7"/>
      <c r="L196" s="9"/>
      <c r="M196" s="10"/>
      <c r="N196" s="10"/>
    </row>
    <row r="197" spans="1:14" ht="15" customHeight="1">
      <c r="A197" s="7"/>
      <c r="B197" s="7"/>
      <c r="C197" s="7"/>
      <c r="D197" s="7"/>
      <c r="E197" s="7"/>
      <c r="F197" s="7"/>
      <c r="G197" s="7"/>
      <c r="H197" s="7"/>
      <c r="I197" s="19"/>
      <c r="J197" s="7"/>
      <c r="K197" s="7"/>
      <c r="L197" s="9"/>
      <c r="M197" s="10"/>
      <c r="N197" s="10"/>
    </row>
    <row r="198" spans="1:14" ht="15" customHeight="1">
      <c r="A198" s="7"/>
      <c r="B198" s="7"/>
      <c r="C198" s="7"/>
      <c r="D198" s="7"/>
      <c r="E198" s="7"/>
      <c r="F198" s="7"/>
      <c r="G198" s="7"/>
      <c r="H198" s="7"/>
      <c r="I198" s="19"/>
      <c r="J198" s="7"/>
      <c r="K198" s="7"/>
      <c r="L198" s="9"/>
      <c r="M198" s="10"/>
      <c r="N198" s="10"/>
    </row>
    <row r="199" spans="1:14" ht="15" customHeight="1">
      <c r="A199" s="7"/>
      <c r="B199" s="7"/>
      <c r="C199" s="7"/>
      <c r="D199" s="7"/>
      <c r="E199" s="7"/>
      <c r="F199" s="7"/>
      <c r="G199" s="7"/>
      <c r="H199" s="7"/>
      <c r="I199" s="19"/>
      <c r="J199" s="7"/>
      <c r="K199" s="7"/>
      <c r="L199" s="9"/>
      <c r="M199" s="10"/>
      <c r="N199" s="10"/>
    </row>
    <row r="200" spans="1:14" ht="15" customHeight="1">
      <c r="A200" s="7"/>
      <c r="B200" s="7"/>
      <c r="C200" s="7"/>
      <c r="D200" s="7"/>
      <c r="E200" s="7"/>
      <c r="F200" s="7"/>
      <c r="G200" s="7"/>
      <c r="H200" s="7"/>
      <c r="I200" s="19"/>
      <c r="J200" s="7"/>
      <c r="K200" s="7"/>
      <c r="L200" s="9"/>
    </row>
    <row r="201" spans="1:14" ht="15" customHeight="1">
      <c r="A201" s="7"/>
      <c r="B201" s="7"/>
      <c r="C201" s="7"/>
      <c r="D201" s="7"/>
      <c r="E201" s="7"/>
      <c r="F201" s="7"/>
      <c r="G201" s="7"/>
      <c r="H201" s="7"/>
      <c r="I201" s="19"/>
      <c r="J201" s="7"/>
      <c r="K201" s="7"/>
      <c r="L201" s="9"/>
      <c r="M201" s="10"/>
      <c r="N201" s="10"/>
    </row>
    <row r="202" spans="1:14" ht="15" customHeight="1">
      <c r="A202" s="7"/>
      <c r="B202" s="7"/>
      <c r="C202" s="7"/>
      <c r="D202" s="7"/>
      <c r="I202" s="19"/>
      <c r="J202" s="7"/>
      <c r="K202" s="7"/>
      <c r="L202" s="9"/>
      <c r="M202" s="10"/>
      <c r="N202" s="10"/>
    </row>
    <row r="203" spans="1:14">
      <c r="E203" s="7"/>
      <c r="F203" s="7"/>
      <c r="G203" s="7"/>
      <c r="H203" s="7"/>
    </row>
    <row r="204" spans="1:14" ht="15" customHeight="1">
      <c r="A204" s="7"/>
      <c r="B204" s="7"/>
      <c r="C204" s="7"/>
      <c r="D204" s="7"/>
      <c r="E204" s="7"/>
      <c r="F204" s="7"/>
      <c r="G204" s="7"/>
      <c r="H204" s="7"/>
      <c r="I204" s="19"/>
      <c r="J204" s="7"/>
      <c r="K204" s="7"/>
      <c r="L204" s="9"/>
    </row>
    <row r="205" spans="1:14" ht="15" customHeight="1">
      <c r="A205" s="7"/>
      <c r="B205" s="7"/>
      <c r="C205" s="7"/>
      <c r="D205" s="7"/>
      <c r="E205" s="7"/>
      <c r="F205" s="7"/>
      <c r="G205" s="7"/>
      <c r="H205" s="7"/>
      <c r="I205" s="19"/>
      <c r="J205" s="7"/>
      <c r="K205" s="7"/>
      <c r="L205" s="9"/>
      <c r="M205" s="10"/>
      <c r="N205" s="10"/>
    </row>
    <row r="206" spans="1:14" ht="15" customHeight="1">
      <c r="A206" s="7"/>
      <c r="B206" s="7"/>
      <c r="C206" s="7"/>
      <c r="D206" s="7"/>
      <c r="E206" s="7"/>
      <c r="F206" s="7"/>
      <c r="G206" s="7"/>
      <c r="H206" s="7"/>
      <c r="I206" s="19"/>
      <c r="J206" s="7"/>
      <c r="K206" s="7"/>
      <c r="L206" s="9"/>
      <c r="M206" s="10"/>
      <c r="N206" s="10"/>
    </row>
    <row r="207" spans="1:14" ht="15" customHeight="1">
      <c r="A207" s="7"/>
      <c r="B207" s="7"/>
      <c r="C207" s="7"/>
      <c r="D207" s="7"/>
      <c r="E207" s="7"/>
      <c r="F207" s="7"/>
      <c r="G207" s="7"/>
      <c r="H207" s="7"/>
      <c r="I207" s="19"/>
      <c r="J207" s="7"/>
      <c r="K207" s="7"/>
      <c r="L207" s="9"/>
    </row>
    <row r="208" spans="1:14" ht="15" customHeight="1">
      <c r="A208" s="7"/>
      <c r="B208" s="7"/>
      <c r="C208" s="7"/>
      <c r="D208" s="7"/>
      <c r="E208" s="7"/>
      <c r="F208" s="7"/>
      <c r="G208" s="7"/>
      <c r="H208" s="7"/>
      <c r="I208" s="19"/>
      <c r="J208" s="7"/>
      <c r="K208" s="7"/>
      <c r="L208" s="9"/>
      <c r="M208" s="10"/>
      <c r="N208" s="10"/>
    </row>
    <row r="209" spans="1:12" ht="15" customHeight="1">
      <c r="A209" s="7"/>
      <c r="B209" s="7"/>
      <c r="C209" s="7"/>
      <c r="D209" s="7"/>
      <c r="E209" s="7"/>
      <c r="F209" s="7"/>
      <c r="G209" s="7"/>
      <c r="H209" s="7"/>
      <c r="I209" s="19"/>
      <c r="J209" s="7"/>
      <c r="K209" s="7"/>
      <c r="L209" s="9"/>
    </row>
    <row r="210" spans="1:12" ht="15" customHeight="1">
      <c r="A210" s="7"/>
      <c r="B210" s="7"/>
      <c r="C210" s="7"/>
      <c r="D210" s="7"/>
      <c r="E210" s="7"/>
      <c r="F210" s="7"/>
      <c r="G210" s="7"/>
      <c r="H210" s="7"/>
      <c r="I210" s="19"/>
      <c r="J210" s="7"/>
      <c r="K210" s="7"/>
      <c r="L210" s="9"/>
    </row>
    <row r="211" spans="1:12" ht="15" customHeight="1">
      <c r="A211" s="7"/>
      <c r="B211" s="7"/>
      <c r="C211" s="7"/>
      <c r="D211" s="7"/>
      <c r="I211" s="19"/>
      <c r="J211" s="7"/>
      <c r="K211" s="7"/>
      <c r="L211" s="9"/>
    </row>
  </sheetData>
  <autoFilter ref="A4:N211" xr:uid="{00000000-0009-0000-0000-00000B000000}"/>
  <dataValidations count="2">
    <dataValidation type="list" allowBlank="1" showInputMessage="1" showErrorMessage="1" sqref="M204:M210 M5:M202" xr:uid="{00000000-0002-0000-0B00-000000000000}">
      <formula1>"Population, Intervention, Comparator, Outcomes, Study design, Other, Duplicate publication"</formula1>
    </dataValidation>
    <dataValidation type="list" allowBlank="1" showInputMessage="1" showErrorMessage="1" sqref="L204:L211 L5:L202" xr:uid="{00000000-0002-0000-0B00-000002000000}">
      <formula1>"Included, Excluded, Need to order"</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002060"/>
  </sheetPr>
  <dimension ref="A1:O23"/>
  <sheetViews>
    <sheetView zoomScaleNormal="100" zoomScalePageLayoutView="85" workbookViewId="0">
      <pane xSplit="4" ySplit="3" topLeftCell="E4" activePane="bottomRight" state="frozen"/>
      <selection activeCell="B35" sqref="B35"/>
      <selection pane="topRight" activeCell="B35" sqref="B35"/>
      <selection pane="bottomLeft" activeCell="B35" sqref="B35"/>
      <selection pane="bottomRight" activeCell="E6" sqref="E6"/>
    </sheetView>
  </sheetViews>
  <sheetFormatPr baseColWidth="10" defaultColWidth="7.6640625" defaultRowHeight="15" customHeight="1"/>
  <cols>
    <col min="1" max="1" width="4.1640625" style="14" customWidth="1"/>
    <col min="2" max="3" width="16.5" style="14" customWidth="1"/>
    <col min="4" max="4" width="8" style="14" customWidth="1"/>
    <col min="5" max="5" width="32.1640625" style="14" customWidth="1"/>
    <col min="6" max="6" width="16.5" style="15" customWidth="1"/>
    <col min="7" max="8" width="16.5" style="14" customWidth="1"/>
    <col min="9" max="9" width="17.83203125" style="14" customWidth="1"/>
    <col min="10" max="15" width="16.5" style="14" customWidth="1"/>
    <col min="16" max="16384" width="7.6640625" style="14"/>
  </cols>
  <sheetData>
    <row r="1" spans="1:15" s="55" customFormat="1" ht="25.25" customHeight="1">
      <c r="A1" s="48" t="s">
        <v>3488</v>
      </c>
      <c r="F1" s="61"/>
    </row>
    <row r="2" spans="1:15" s="62" customFormat="1" ht="15" customHeight="1">
      <c r="F2" s="63"/>
    </row>
    <row r="3" spans="1:15" s="415" customFormat="1" ht="15" customHeight="1">
      <c r="B3" s="415" t="s">
        <v>41</v>
      </c>
      <c r="C3" s="415" t="s">
        <v>36</v>
      </c>
      <c r="D3" s="415" t="s">
        <v>6</v>
      </c>
      <c r="E3" s="415" t="s">
        <v>2</v>
      </c>
      <c r="F3" s="63" t="s">
        <v>19</v>
      </c>
      <c r="G3" s="415" t="s">
        <v>20</v>
      </c>
      <c r="H3" s="415" t="s">
        <v>37</v>
      </c>
      <c r="I3" s="415" t="s">
        <v>22</v>
      </c>
      <c r="J3" s="415" t="s">
        <v>40</v>
      </c>
      <c r="K3" s="415" t="s">
        <v>23</v>
      </c>
      <c r="L3" s="415" t="s">
        <v>24</v>
      </c>
      <c r="M3" s="415" t="s">
        <v>38</v>
      </c>
      <c r="N3" s="415" t="s">
        <v>39</v>
      </c>
      <c r="O3" s="415" t="s">
        <v>7</v>
      </c>
    </row>
    <row r="4" spans="1:15" ht="15" customHeight="1">
      <c r="B4" s="14" t="s">
        <v>57</v>
      </c>
      <c r="C4" t="s">
        <v>3465</v>
      </c>
      <c r="D4">
        <v>2008</v>
      </c>
      <c r="E4" t="s">
        <v>3464</v>
      </c>
      <c r="J4" s="368" t="s">
        <v>3489</v>
      </c>
    </row>
    <row r="5" spans="1:15" ht="15" customHeight="1">
      <c r="B5" s="14" t="s">
        <v>3484</v>
      </c>
      <c r="C5" t="s">
        <v>3466</v>
      </c>
      <c r="D5">
        <v>2008</v>
      </c>
      <c r="E5" t="s">
        <v>3467</v>
      </c>
      <c r="J5" s="368" t="s">
        <v>3490</v>
      </c>
    </row>
    <row r="6" spans="1:15" ht="15" customHeight="1">
      <c r="B6" s="14" t="s">
        <v>3485</v>
      </c>
      <c r="C6" t="s">
        <v>3466</v>
      </c>
      <c r="D6">
        <v>2006</v>
      </c>
      <c r="E6" t="s">
        <v>3468</v>
      </c>
      <c r="J6" s="368" t="s">
        <v>3469</v>
      </c>
    </row>
    <row r="7" spans="1:15" ht="15" customHeight="1">
      <c r="B7" s="14" t="s">
        <v>3486</v>
      </c>
      <c r="C7" s="20" t="s">
        <v>3477</v>
      </c>
      <c r="D7" s="7">
        <v>2018</v>
      </c>
      <c r="E7" s="31" t="s">
        <v>3476</v>
      </c>
      <c r="F7" s="20" t="s">
        <v>3480</v>
      </c>
      <c r="G7" s="20" t="s">
        <v>3481</v>
      </c>
      <c r="H7" s="20" t="s">
        <v>76</v>
      </c>
      <c r="J7" s="14" t="s">
        <v>3487</v>
      </c>
      <c r="L7" s="367" t="s">
        <v>3482</v>
      </c>
    </row>
    <row r="8" spans="1:15" ht="15" customHeight="1">
      <c r="B8" s="14" t="s">
        <v>3487</v>
      </c>
      <c r="C8" t="s">
        <v>3466</v>
      </c>
      <c r="D8">
        <v>2017</v>
      </c>
      <c r="E8" t="s">
        <v>3479</v>
      </c>
      <c r="J8" s="368" t="s">
        <v>3487</v>
      </c>
    </row>
    <row r="10" spans="1:15" ht="15" customHeight="1">
      <c r="C10" s="16"/>
      <c r="D10" s="7"/>
      <c r="E10" s="10"/>
    </row>
    <row r="11" spans="1:15" ht="15" customHeight="1">
      <c r="C11" s="17"/>
      <c r="D11" s="7"/>
      <c r="E11" s="7"/>
    </row>
    <row r="12" spans="1:15" ht="15" customHeight="1">
      <c r="E12"/>
      <c r="F12"/>
      <c r="G12"/>
      <c r="H12"/>
    </row>
    <row r="13" spans="1:15" ht="15" customHeight="1">
      <c r="C13" s="17"/>
      <c r="D13" s="7"/>
      <c r="E13"/>
      <c r="F13"/>
      <c r="G13"/>
      <c r="H13"/>
    </row>
    <row r="14" spans="1:15" ht="15" customHeight="1">
      <c r="C14" s="17"/>
      <c r="D14" s="18"/>
    </row>
    <row r="16" spans="1:15" ht="15" customHeight="1">
      <c r="C16" s="7"/>
      <c r="D16" s="7"/>
    </row>
    <row r="17" spans="2:12" ht="15" customHeight="1">
      <c r="C17" s="7"/>
      <c r="D17" s="7"/>
    </row>
    <row r="18" spans="2:12" ht="15" customHeight="1">
      <c r="C18" s="7"/>
      <c r="D18" s="18"/>
    </row>
    <row r="19" spans="2:12" ht="15" customHeight="1">
      <c r="C19" s="7"/>
      <c r="D19" s="7"/>
      <c r="E19" s="10"/>
    </row>
    <row r="20" spans="2:12" ht="15" customHeight="1">
      <c r="B20" s="28"/>
      <c r="C20" s="32"/>
      <c r="D20" s="32"/>
      <c r="E20" s="27"/>
    </row>
    <row r="21" spans="2:12" ht="15" customHeight="1">
      <c r="C21" s="17"/>
      <c r="D21" s="7"/>
      <c r="E21" s="20"/>
    </row>
    <row r="22" spans="2:12" ht="15" customHeight="1">
      <c r="B22" s="26"/>
      <c r="C22" s="29"/>
      <c r="D22" s="29"/>
      <c r="E22" s="29"/>
      <c r="F22" s="29"/>
      <c r="J22" s="30"/>
      <c r="L22" s="29"/>
    </row>
    <row r="23" spans="2:12" ht="15" customHeight="1">
      <c r="C23" s="7"/>
      <c r="D23" s="7"/>
      <c r="E23" s="7"/>
    </row>
  </sheetData>
  <autoFilter ref="B3:O3" xr:uid="{00000000-0009-0000-0000-00000C000000}">
    <sortState ref="B4:O23">
      <sortCondition ref="C3"/>
    </sortState>
  </autoFilter>
  <sortState ref="B4:O18">
    <sortCondition ref="J4:J18"/>
  </sortState>
  <pageMargins left="0.7" right="0.7" top="0.75" bottom="0.75" header="0.3" footer="0.3"/>
  <pageSetup orientation="portrait" horizontalDpi="4294967292" vertic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9">
    <tabColor rgb="FF002060"/>
  </sheetPr>
  <dimension ref="A1:N68"/>
  <sheetViews>
    <sheetView zoomScaleNormal="100" zoomScalePageLayoutView="85" workbookViewId="0">
      <pane xSplit="4" ySplit="3" topLeftCell="E4" activePane="bottomRight" state="frozen"/>
      <selection activeCell="B8" sqref="B8:B42"/>
      <selection pane="topRight" activeCell="B8" sqref="B8:B42"/>
      <selection pane="bottomLeft" activeCell="B8" sqref="B8:B42"/>
      <selection pane="bottomRight" activeCell="K28" sqref="K28"/>
    </sheetView>
  </sheetViews>
  <sheetFormatPr baseColWidth="10" defaultColWidth="7.6640625" defaultRowHeight="15" customHeight="1"/>
  <cols>
    <col min="1" max="1" width="4.1640625" style="6" customWidth="1"/>
    <col min="2" max="2" width="18.6640625" style="6" customWidth="1"/>
    <col min="3" max="3" width="13" style="6" customWidth="1"/>
    <col min="4" max="4" width="7.1640625" style="6" customWidth="1"/>
    <col min="5" max="6" width="37.1640625" style="6" customWidth="1"/>
    <col min="7" max="9" width="16.5" style="6" customWidth="1"/>
    <col min="10" max="10" width="16.5" style="33" customWidth="1"/>
    <col min="11" max="13" width="16.5" style="6" customWidth="1"/>
    <col min="14" max="14" width="35.1640625" style="6" customWidth="1"/>
    <col min="15" max="16384" width="7.6640625" style="6"/>
  </cols>
  <sheetData>
    <row r="1" spans="1:14" s="55" customFormat="1" ht="25.25" customHeight="1">
      <c r="A1" s="48" t="s">
        <v>3494</v>
      </c>
      <c r="J1" s="56"/>
    </row>
    <row r="2" spans="1:14" s="57" customFormat="1" ht="15" customHeight="1">
      <c r="B2" s="58"/>
      <c r="C2" s="58"/>
      <c r="D2" s="58"/>
      <c r="E2" s="58"/>
      <c r="F2" s="58"/>
      <c r="G2" s="58"/>
      <c r="H2" s="58"/>
      <c r="I2" s="58"/>
      <c r="J2" s="58"/>
      <c r="K2" s="58"/>
      <c r="L2" s="58"/>
      <c r="M2" s="58"/>
    </row>
    <row r="3" spans="1:14" s="59" customFormat="1" ht="15" customHeight="1">
      <c r="B3" s="60" t="s">
        <v>41</v>
      </c>
      <c r="C3" s="60" t="s">
        <v>60</v>
      </c>
      <c r="D3" s="60" t="s">
        <v>6</v>
      </c>
      <c r="E3" s="60" t="s">
        <v>2</v>
      </c>
      <c r="F3" s="60" t="s">
        <v>19</v>
      </c>
      <c r="G3" s="60" t="s">
        <v>20</v>
      </c>
      <c r="H3" s="60" t="s">
        <v>37</v>
      </c>
      <c r="I3" s="60" t="s">
        <v>22</v>
      </c>
      <c r="J3" s="60" t="s">
        <v>23</v>
      </c>
      <c r="K3" s="60" t="s">
        <v>24</v>
      </c>
      <c r="L3" s="60" t="s">
        <v>38</v>
      </c>
      <c r="M3" s="60" t="s">
        <v>39</v>
      </c>
      <c r="N3" s="59" t="s">
        <v>7</v>
      </c>
    </row>
    <row r="4" spans="1:14" ht="15" customHeight="1">
      <c r="B4" s="14" t="s">
        <v>3486</v>
      </c>
      <c r="C4" s="20" t="s">
        <v>3477</v>
      </c>
      <c r="D4" s="7">
        <v>2018</v>
      </c>
      <c r="E4" s="366" t="s">
        <v>3476</v>
      </c>
      <c r="F4" s="20" t="s">
        <v>3480</v>
      </c>
      <c r="G4" s="20" t="s">
        <v>3481</v>
      </c>
      <c r="H4" s="20" t="s">
        <v>76</v>
      </c>
      <c r="I4" s="7"/>
      <c r="J4" s="19"/>
      <c r="K4" s="20" t="s">
        <v>3482</v>
      </c>
      <c r="L4" s="7"/>
      <c r="M4" s="7"/>
    </row>
    <row r="5" spans="1:14" ht="15" customHeight="1">
      <c r="B5" s="20" t="s">
        <v>57</v>
      </c>
      <c r="C5" t="s">
        <v>3465</v>
      </c>
      <c r="D5">
        <v>2008</v>
      </c>
      <c r="E5" t="s">
        <v>3464</v>
      </c>
      <c r="F5" s="15"/>
      <c r="G5" s="14"/>
      <c r="H5" s="14" t="s">
        <v>3483</v>
      </c>
      <c r="I5" s="14"/>
      <c r="J5" s="368"/>
      <c r="K5" s="7"/>
      <c r="L5" s="7"/>
      <c r="M5" s="7"/>
    </row>
    <row r="6" spans="1:14" ht="15" customHeight="1">
      <c r="B6" s="20" t="s">
        <v>3484</v>
      </c>
      <c r="C6" t="s">
        <v>3466</v>
      </c>
      <c r="D6">
        <v>2008</v>
      </c>
      <c r="E6" t="s">
        <v>3467</v>
      </c>
      <c r="F6" s="15"/>
      <c r="G6" s="14"/>
      <c r="H6" s="14" t="s">
        <v>3483</v>
      </c>
      <c r="I6" s="14"/>
      <c r="J6" s="368"/>
      <c r="K6" s="7"/>
      <c r="L6" s="7"/>
      <c r="M6" s="7"/>
    </row>
    <row r="7" spans="1:14" ht="15" customHeight="1">
      <c r="B7" s="20" t="s">
        <v>3487</v>
      </c>
      <c r="C7" t="s">
        <v>3466</v>
      </c>
      <c r="D7">
        <v>2017</v>
      </c>
      <c r="E7" t="s">
        <v>3479</v>
      </c>
      <c r="F7" s="15"/>
      <c r="G7" s="14"/>
      <c r="H7" s="14" t="s">
        <v>3483</v>
      </c>
      <c r="I7" s="14"/>
      <c r="J7" s="368"/>
      <c r="K7" s="7"/>
      <c r="L7" s="7"/>
      <c r="M7" s="7"/>
    </row>
    <row r="8" spans="1:14" ht="15" customHeight="1">
      <c r="B8" s="7"/>
      <c r="C8" s="7"/>
      <c r="D8" s="7"/>
      <c r="E8" s="7"/>
      <c r="F8" s="7"/>
      <c r="G8" s="7"/>
      <c r="H8" s="7"/>
      <c r="I8" s="7"/>
      <c r="J8" s="19"/>
      <c r="K8" s="7"/>
      <c r="L8" s="7"/>
      <c r="M8" s="7"/>
    </row>
    <row r="9" spans="1:14" ht="15" customHeight="1">
      <c r="B9" s="7"/>
      <c r="C9" s="7"/>
      <c r="D9" s="7"/>
      <c r="E9" s="7"/>
      <c r="F9" s="7"/>
      <c r="G9" s="7"/>
      <c r="H9" s="7"/>
      <c r="I9" s="7"/>
      <c r="J9" s="19"/>
      <c r="K9" s="7"/>
      <c r="L9" s="7"/>
      <c r="M9" s="7"/>
    </row>
    <row r="10" spans="1:14" ht="15" customHeight="1">
      <c r="B10" s="7"/>
      <c r="C10" s="7"/>
      <c r="D10" s="7"/>
      <c r="E10" s="7"/>
      <c r="F10" s="7"/>
      <c r="G10" s="7"/>
      <c r="H10" s="7"/>
      <c r="I10" s="7"/>
      <c r="J10" s="19"/>
      <c r="K10" s="7"/>
      <c r="L10" s="7"/>
      <c r="M10" s="7"/>
    </row>
    <row r="11" spans="1:14" ht="15" customHeight="1">
      <c r="B11" s="20"/>
      <c r="C11" s="20"/>
      <c r="D11" s="20"/>
      <c r="E11" s="20"/>
      <c r="F11" s="20"/>
      <c r="G11" s="20"/>
      <c r="H11" s="20"/>
      <c r="I11" s="20"/>
      <c r="J11" s="21"/>
      <c r="K11" s="20"/>
      <c r="L11" s="20"/>
      <c r="M11" s="20"/>
    </row>
    <row r="12" spans="1:14" ht="15" customHeight="1">
      <c r="B12" s="7"/>
      <c r="C12" s="7"/>
      <c r="D12" s="7"/>
      <c r="E12" s="7"/>
      <c r="F12" s="7"/>
      <c r="G12" s="7"/>
      <c r="H12" s="7"/>
      <c r="I12" s="7"/>
      <c r="J12" s="19"/>
      <c r="K12" s="7"/>
      <c r="L12" s="7"/>
      <c r="M12" s="7"/>
    </row>
    <row r="13" spans="1:14" ht="15" customHeight="1">
      <c r="B13" s="7"/>
      <c r="C13" s="7"/>
      <c r="D13" s="7"/>
      <c r="E13" s="7"/>
      <c r="F13" s="7"/>
      <c r="G13" s="7"/>
      <c r="H13" s="7"/>
      <c r="I13" s="7"/>
      <c r="J13" s="19"/>
      <c r="K13" s="7"/>
      <c r="L13" s="7"/>
      <c r="M13" s="7"/>
    </row>
    <row r="14" spans="1:14" ht="15" customHeight="1">
      <c r="B14" s="7"/>
      <c r="C14" s="7"/>
      <c r="D14" s="7"/>
      <c r="E14" s="7"/>
      <c r="F14" s="7"/>
      <c r="G14" s="7"/>
      <c r="H14" s="7"/>
      <c r="I14" s="7"/>
      <c r="J14" s="19"/>
      <c r="K14" s="7"/>
      <c r="L14" s="7"/>
      <c r="M14" s="7"/>
    </row>
    <row r="15" spans="1:14" ht="15" customHeight="1">
      <c r="B15" s="7"/>
      <c r="C15" s="7"/>
      <c r="D15" s="7"/>
      <c r="E15" s="7"/>
      <c r="F15" s="7"/>
      <c r="G15" s="7"/>
      <c r="H15" s="7"/>
      <c r="I15" s="7"/>
      <c r="J15" s="19"/>
      <c r="K15" s="7"/>
      <c r="L15" s="7"/>
      <c r="M15" s="7"/>
    </row>
    <row r="16" spans="1:14" ht="15" customHeight="1">
      <c r="B16" s="7"/>
      <c r="C16" s="7"/>
      <c r="D16" s="7"/>
      <c r="E16" s="7"/>
      <c r="F16" s="7"/>
      <c r="G16" s="7"/>
      <c r="H16" s="7"/>
      <c r="I16" s="7"/>
      <c r="J16" s="19"/>
      <c r="K16" s="7"/>
      <c r="L16" s="7"/>
      <c r="M16" s="7"/>
    </row>
    <row r="17" spans="2:13" ht="15" customHeight="1">
      <c r="B17" s="7"/>
      <c r="C17" s="7"/>
      <c r="D17" s="7"/>
      <c r="E17" s="7"/>
      <c r="F17" s="7"/>
      <c r="G17" s="7"/>
      <c r="H17" s="7"/>
      <c r="I17" s="7"/>
      <c r="J17" s="19"/>
      <c r="K17" s="7"/>
      <c r="L17" s="7"/>
      <c r="M17" s="7"/>
    </row>
    <row r="18" spans="2:13" ht="15" customHeight="1">
      <c r="B18" s="7"/>
      <c r="C18" s="7"/>
      <c r="D18" s="7"/>
      <c r="E18" s="7"/>
      <c r="F18" s="7"/>
      <c r="G18" s="7"/>
      <c r="H18" s="7"/>
      <c r="I18" s="7"/>
      <c r="J18" s="19"/>
      <c r="K18" s="7"/>
      <c r="L18" s="7"/>
      <c r="M18" s="7"/>
    </row>
    <row r="19" spans="2:13" ht="15" customHeight="1">
      <c r="B19" s="7"/>
      <c r="C19" s="7"/>
      <c r="D19" s="7"/>
      <c r="E19" s="7"/>
      <c r="F19" s="7"/>
      <c r="G19" s="7"/>
      <c r="H19" s="7"/>
      <c r="I19" s="7"/>
      <c r="J19" s="19"/>
      <c r="K19" s="7"/>
      <c r="L19" s="7"/>
      <c r="M19" s="7"/>
    </row>
    <row r="20" spans="2:13" ht="15" customHeight="1">
      <c r="B20" s="7"/>
      <c r="C20" s="7"/>
      <c r="D20" s="7"/>
      <c r="E20" s="7"/>
      <c r="F20" s="7"/>
      <c r="G20" s="7"/>
      <c r="H20" s="7"/>
      <c r="I20" s="7"/>
      <c r="J20" s="19"/>
      <c r="K20" s="7"/>
      <c r="L20" s="7"/>
      <c r="M20" s="7"/>
    </row>
    <row r="21" spans="2:13" ht="15" customHeight="1">
      <c r="B21" s="7"/>
      <c r="C21" s="7"/>
      <c r="D21" s="7"/>
      <c r="E21" s="7"/>
      <c r="F21" s="7"/>
      <c r="G21" s="7"/>
      <c r="H21" s="7"/>
      <c r="I21" s="7"/>
      <c r="J21" s="19"/>
      <c r="K21" s="7"/>
      <c r="L21" s="7"/>
      <c r="M21" s="7"/>
    </row>
    <row r="22" spans="2:13" ht="15" customHeight="1">
      <c r="B22" s="7"/>
      <c r="C22" s="7"/>
      <c r="D22" s="7"/>
      <c r="E22" s="7"/>
      <c r="F22" s="7"/>
      <c r="G22" s="7"/>
      <c r="H22" s="7"/>
      <c r="I22" s="7"/>
      <c r="J22" s="19"/>
      <c r="K22" s="7"/>
      <c r="L22" s="7"/>
      <c r="M22" s="7"/>
    </row>
    <row r="23" spans="2:13" ht="15" customHeight="1">
      <c r="B23" s="7"/>
      <c r="C23" s="7"/>
      <c r="D23" s="7"/>
      <c r="E23" s="7"/>
      <c r="F23" s="7"/>
      <c r="G23" s="7"/>
      <c r="H23" s="7"/>
      <c r="I23" s="7"/>
      <c r="J23" s="19"/>
      <c r="K23" s="7"/>
      <c r="L23" s="7"/>
      <c r="M23" s="7"/>
    </row>
    <row r="24" spans="2:13" ht="15" customHeight="1">
      <c r="B24" s="7"/>
      <c r="C24" s="7"/>
      <c r="D24" s="7"/>
      <c r="E24" s="7"/>
      <c r="F24" s="7"/>
      <c r="G24" s="7"/>
      <c r="H24" s="7"/>
      <c r="I24" s="7"/>
      <c r="J24" s="19"/>
      <c r="K24" s="7"/>
      <c r="L24" s="7"/>
      <c r="M24" s="7"/>
    </row>
    <row r="25" spans="2:13" ht="15" customHeight="1">
      <c r="B25" s="7"/>
      <c r="C25" s="7"/>
      <c r="D25" s="7"/>
      <c r="E25" s="7"/>
      <c r="F25" s="7"/>
      <c r="G25" s="7"/>
      <c r="H25" s="7"/>
      <c r="I25" s="7"/>
      <c r="J25" s="19"/>
      <c r="K25" s="7"/>
      <c r="L25" s="7"/>
      <c r="M25" s="7"/>
    </row>
    <row r="26" spans="2:13" ht="15" customHeight="1">
      <c r="B26" s="7"/>
      <c r="C26" s="7"/>
      <c r="D26" s="7"/>
      <c r="E26" s="7"/>
      <c r="F26" s="7"/>
      <c r="G26" s="7"/>
      <c r="H26" s="7"/>
      <c r="I26" s="7"/>
      <c r="J26" s="19"/>
      <c r="K26" s="7"/>
      <c r="L26" s="7"/>
      <c r="M26" s="7"/>
    </row>
    <row r="27" spans="2:13" ht="15" customHeight="1">
      <c r="B27" s="7"/>
      <c r="C27" s="7"/>
      <c r="D27" s="7"/>
      <c r="E27" s="7"/>
      <c r="F27" s="7"/>
      <c r="G27" s="7"/>
      <c r="H27" s="7"/>
      <c r="I27" s="7"/>
      <c r="J27" s="19"/>
      <c r="K27" s="7"/>
      <c r="L27" s="7"/>
      <c r="M27" s="7"/>
    </row>
    <row r="28" spans="2:13" ht="15" customHeight="1">
      <c r="B28" s="7"/>
      <c r="C28" s="7"/>
      <c r="D28" s="7"/>
      <c r="E28" s="7"/>
      <c r="F28" s="7"/>
      <c r="G28" s="7"/>
      <c r="H28" s="7"/>
      <c r="I28" s="7"/>
      <c r="J28" s="19"/>
      <c r="K28" s="7"/>
      <c r="L28" s="7"/>
      <c r="M28" s="7"/>
    </row>
    <row r="29" spans="2:13" ht="15" customHeight="1">
      <c r="B29" s="7"/>
      <c r="C29" s="7"/>
      <c r="D29" s="7"/>
      <c r="E29" s="7"/>
      <c r="F29" s="7"/>
      <c r="G29" s="7"/>
      <c r="H29" s="7"/>
      <c r="I29" s="7"/>
      <c r="J29" s="19"/>
      <c r="K29" s="7"/>
      <c r="L29" s="7"/>
      <c r="M29" s="7"/>
    </row>
    <row r="30" spans="2:13" ht="15" customHeight="1">
      <c r="B30" s="7"/>
      <c r="C30" s="7"/>
      <c r="D30" s="7"/>
      <c r="E30" s="7"/>
      <c r="F30" s="7"/>
      <c r="G30" s="7"/>
      <c r="H30" s="7"/>
      <c r="I30" s="7"/>
      <c r="J30" s="19"/>
      <c r="K30" s="7"/>
      <c r="L30" s="7"/>
      <c r="M30" s="7"/>
    </row>
    <row r="31" spans="2:13" ht="15" customHeight="1">
      <c r="B31" s="7"/>
      <c r="C31" s="7"/>
      <c r="D31" s="7"/>
      <c r="E31" s="7"/>
      <c r="F31" s="7"/>
      <c r="G31" s="7"/>
      <c r="H31" s="7"/>
      <c r="I31" s="7"/>
      <c r="J31" s="19"/>
      <c r="K31" s="7"/>
      <c r="L31" s="7"/>
      <c r="M31" s="7"/>
    </row>
    <row r="32" spans="2:13" ht="15" customHeight="1">
      <c r="B32" s="7"/>
      <c r="C32" s="7"/>
      <c r="D32" s="7"/>
      <c r="E32" s="7"/>
      <c r="F32" s="7"/>
      <c r="G32" s="7"/>
      <c r="H32" s="7"/>
      <c r="I32" s="7"/>
      <c r="J32" s="19"/>
      <c r="K32" s="7"/>
      <c r="L32" s="7"/>
      <c r="M32" s="7"/>
    </row>
    <row r="33" spans="2:13" ht="15" customHeight="1">
      <c r="B33" s="7"/>
      <c r="C33" s="7"/>
      <c r="D33" s="7"/>
      <c r="E33" s="7"/>
      <c r="F33" s="7"/>
      <c r="G33" s="7"/>
      <c r="H33" s="7"/>
      <c r="I33" s="7"/>
      <c r="J33" s="19"/>
      <c r="K33" s="7"/>
      <c r="L33" s="7"/>
      <c r="M33" s="7"/>
    </row>
    <row r="34" spans="2:13" ht="15" customHeight="1">
      <c r="B34" s="7"/>
      <c r="C34" s="7"/>
      <c r="D34" s="7"/>
      <c r="E34" s="7"/>
      <c r="F34" s="7"/>
      <c r="G34" s="7"/>
      <c r="H34" s="7"/>
      <c r="I34" s="7"/>
      <c r="J34" s="19"/>
      <c r="K34" s="7"/>
      <c r="L34" s="7"/>
      <c r="M34" s="7"/>
    </row>
    <row r="35" spans="2:13" ht="15" customHeight="1">
      <c r="B35" s="7"/>
      <c r="C35" s="7"/>
      <c r="D35" s="7"/>
      <c r="E35" s="7"/>
      <c r="F35" s="7"/>
      <c r="G35" s="7"/>
      <c r="H35" s="7"/>
      <c r="I35" s="7"/>
      <c r="J35" s="19"/>
      <c r="K35" s="7"/>
      <c r="L35" s="7"/>
      <c r="M35" s="7"/>
    </row>
    <row r="36" spans="2:13" ht="15" customHeight="1">
      <c r="B36" s="7"/>
      <c r="C36" s="7"/>
      <c r="D36" s="7"/>
      <c r="E36" s="7"/>
      <c r="F36" s="7"/>
      <c r="G36" s="7"/>
      <c r="H36" s="7"/>
      <c r="I36" s="7"/>
      <c r="J36" s="19"/>
      <c r="K36" s="7"/>
      <c r="L36" s="7"/>
      <c r="M36" s="7"/>
    </row>
    <row r="37" spans="2:13" ht="15" customHeight="1">
      <c r="B37" s="7"/>
      <c r="C37" s="7"/>
      <c r="D37" s="7"/>
      <c r="E37" s="7"/>
      <c r="F37" s="7"/>
      <c r="G37" s="7"/>
      <c r="H37" s="7"/>
      <c r="I37" s="7"/>
      <c r="J37" s="19"/>
      <c r="K37" s="7"/>
      <c r="L37" s="7"/>
      <c r="M37" s="7"/>
    </row>
    <row r="38" spans="2:13" ht="15" customHeight="1">
      <c r="B38" s="7"/>
      <c r="C38" s="7"/>
      <c r="D38" s="7"/>
      <c r="E38" s="7"/>
      <c r="F38" s="7"/>
      <c r="G38" s="7"/>
      <c r="H38" s="7"/>
      <c r="I38" s="7"/>
      <c r="J38" s="19"/>
      <c r="K38" s="7"/>
      <c r="L38" s="7"/>
      <c r="M38" s="7"/>
    </row>
    <row r="39" spans="2:13" ht="15" customHeight="1">
      <c r="B39" s="7"/>
      <c r="C39" s="7"/>
      <c r="D39" s="7"/>
      <c r="E39" s="7"/>
      <c r="F39" s="7"/>
      <c r="G39" s="7"/>
      <c r="H39" s="7"/>
      <c r="I39" s="7"/>
      <c r="J39" s="19"/>
      <c r="K39" s="7"/>
      <c r="L39" s="7"/>
      <c r="M39" s="7"/>
    </row>
    <row r="40" spans="2:13" ht="15" customHeight="1">
      <c r="B40" s="7"/>
      <c r="C40" s="7"/>
      <c r="D40" s="7"/>
      <c r="E40" s="7"/>
      <c r="F40" s="7"/>
      <c r="G40" s="7"/>
      <c r="H40" s="7"/>
      <c r="I40" s="7"/>
      <c r="J40" s="19"/>
      <c r="K40" s="7"/>
      <c r="L40" s="7"/>
      <c r="M40" s="7"/>
    </row>
    <row r="41" spans="2:13" ht="15" customHeight="1">
      <c r="B41" s="7"/>
      <c r="C41" s="7"/>
      <c r="D41" s="7"/>
      <c r="E41" s="7"/>
      <c r="F41" s="7"/>
      <c r="G41" s="7"/>
      <c r="H41" s="7"/>
      <c r="I41" s="7"/>
      <c r="J41" s="19"/>
      <c r="K41" s="7"/>
      <c r="L41" s="7"/>
      <c r="M41" s="7"/>
    </row>
    <row r="42" spans="2:13" ht="15" customHeight="1">
      <c r="B42" s="7"/>
      <c r="C42" s="7"/>
      <c r="D42" s="7"/>
      <c r="E42" s="7"/>
      <c r="F42" s="7"/>
      <c r="G42" s="7"/>
      <c r="H42" s="7"/>
      <c r="I42" s="7"/>
      <c r="J42" s="19"/>
      <c r="K42" s="7"/>
      <c r="L42" s="7"/>
      <c r="M42" s="7"/>
    </row>
    <row r="43" spans="2:13" ht="15" customHeight="1">
      <c r="B43" s="7"/>
      <c r="C43" s="7"/>
      <c r="D43" s="7"/>
      <c r="E43" s="7"/>
      <c r="F43" s="7"/>
      <c r="G43" s="7"/>
      <c r="H43" s="7"/>
      <c r="I43" s="7"/>
      <c r="J43" s="19"/>
      <c r="K43" s="7"/>
      <c r="L43" s="7"/>
      <c r="M43" s="7"/>
    </row>
    <row r="44" spans="2:13" ht="15" customHeight="1">
      <c r="B44" s="7"/>
      <c r="C44" s="7"/>
      <c r="D44" s="7"/>
      <c r="E44" s="7"/>
      <c r="F44" s="7"/>
      <c r="G44" s="7"/>
      <c r="H44" s="7"/>
      <c r="I44" s="7"/>
      <c r="J44" s="19"/>
      <c r="K44" s="7"/>
      <c r="L44" s="7"/>
      <c r="M44" s="7"/>
    </row>
    <row r="45" spans="2:13" ht="15" customHeight="1">
      <c r="B45" s="7"/>
      <c r="C45" s="7"/>
      <c r="D45" s="7"/>
      <c r="E45" s="7"/>
      <c r="F45" s="7"/>
      <c r="G45" s="7"/>
      <c r="H45" s="7"/>
      <c r="I45" s="7"/>
      <c r="J45" s="19"/>
      <c r="K45" s="7"/>
      <c r="L45" s="7"/>
      <c r="M45" s="7"/>
    </row>
    <row r="46" spans="2:13" ht="15" customHeight="1">
      <c r="B46" s="7"/>
      <c r="C46" s="7"/>
      <c r="D46" s="7"/>
      <c r="E46" s="7"/>
      <c r="F46" s="7"/>
      <c r="G46" s="7"/>
      <c r="H46" s="7"/>
      <c r="I46" s="7"/>
      <c r="J46" s="19"/>
      <c r="K46" s="7"/>
      <c r="L46" s="7"/>
      <c r="M46" s="7"/>
    </row>
    <row r="47" spans="2:13" ht="15" customHeight="1">
      <c r="B47" s="7"/>
      <c r="C47" s="7"/>
      <c r="D47" s="7"/>
      <c r="E47" s="7"/>
      <c r="F47" s="7"/>
      <c r="G47" s="7"/>
      <c r="H47" s="7"/>
      <c r="I47" s="7"/>
      <c r="J47" s="19"/>
      <c r="K47" s="7"/>
      <c r="L47" s="7"/>
      <c r="M47" s="7"/>
    </row>
    <row r="48" spans="2:13" ht="15" customHeight="1">
      <c r="B48" s="7"/>
      <c r="C48" s="7"/>
      <c r="D48" s="7"/>
      <c r="E48" s="7"/>
      <c r="F48" s="7"/>
      <c r="G48" s="7"/>
      <c r="H48" s="7"/>
      <c r="I48" s="7"/>
      <c r="J48" s="19"/>
      <c r="K48" s="7"/>
      <c r="L48" s="7"/>
      <c r="M48" s="7"/>
    </row>
    <row r="49" spans="2:13" ht="15" customHeight="1">
      <c r="B49" s="7"/>
      <c r="C49" s="7"/>
      <c r="D49" s="7"/>
      <c r="E49" s="7"/>
      <c r="F49" s="7"/>
      <c r="G49" s="7"/>
      <c r="H49" s="7"/>
      <c r="I49" s="7"/>
      <c r="J49" s="19"/>
      <c r="K49" s="7"/>
      <c r="L49" s="7"/>
      <c r="M49" s="7"/>
    </row>
    <row r="50" spans="2:13" ht="15" customHeight="1">
      <c r="B50" s="7"/>
      <c r="C50" s="7"/>
      <c r="D50" s="7"/>
      <c r="E50" s="7"/>
      <c r="F50" s="7"/>
      <c r="G50" s="7"/>
      <c r="H50" s="7"/>
      <c r="I50" s="7"/>
      <c r="J50" s="19"/>
      <c r="K50" s="7"/>
      <c r="L50" s="7"/>
      <c r="M50" s="7"/>
    </row>
    <row r="51" spans="2:13" ht="15" customHeight="1">
      <c r="B51" s="7"/>
      <c r="C51" s="7"/>
      <c r="D51" s="7"/>
      <c r="E51" s="7"/>
      <c r="F51" s="7"/>
      <c r="G51" s="7"/>
      <c r="H51" s="7"/>
      <c r="I51" s="7"/>
      <c r="J51" s="19"/>
      <c r="K51" s="7"/>
      <c r="L51" s="7"/>
      <c r="M51" s="7"/>
    </row>
    <row r="52" spans="2:13" ht="15" customHeight="1">
      <c r="B52" s="7"/>
      <c r="C52" s="7"/>
      <c r="D52" s="7"/>
      <c r="E52" s="7"/>
      <c r="F52" s="7"/>
      <c r="G52" s="7"/>
      <c r="H52" s="7"/>
      <c r="I52" s="7"/>
      <c r="J52" s="19"/>
      <c r="K52" s="7"/>
      <c r="L52" s="7"/>
      <c r="M52" s="7"/>
    </row>
    <row r="53" spans="2:13" ht="15" customHeight="1">
      <c r="B53" s="7"/>
      <c r="C53" s="7"/>
      <c r="D53" s="7"/>
      <c r="E53" s="7"/>
      <c r="F53" s="7"/>
      <c r="G53" s="7"/>
      <c r="H53" s="7"/>
      <c r="I53" s="7"/>
      <c r="J53" s="19"/>
      <c r="K53" s="7"/>
      <c r="L53" s="7"/>
      <c r="M53" s="7"/>
    </row>
    <row r="54" spans="2:13" ht="15" customHeight="1">
      <c r="B54" s="7"/>
      <c r="C54" s="7"/>
      <c r="D54" s="7"/>
      <c r="E54" s="7"/>
      <c r="F54" s="7"/>
      <c r="G54" s="7"/>
      <c r="H54" s="7"/>
      <c r="I54" s="7"/>
      <c r="J54" s="19"/>
      <c r="K54" s="7"/>
      <c r="L54" s="7"/>
      <c r="M54" s="7"/>
    </row>
    <row r="55" spans="2:13" ht="15" customHeight="1">
      <c r="B55" s="7"/>
      <c r="C55" s="7"/>
      <c r="D55" s="7"/>
      <c r="E55" s="7"/>
      <c r="F55" s="7"/>
      <c r="G55" s="7"/>
      <c r="H55" s="7"/>
      <c r="I55" s="7"/>
      <c r="J55" s="19"/>
      <c r="K55" s="7"/>
      <c r="L55" s="7"/>
      <c r="M55" s="7"/>
    </row>
    <row r="56" spans="2:13" ht="15" customHeight="1">
      <c r="B56" s="7"/>
      <c r="C56" s="7"/>
      <c r="D56" s="7"/>
      <c r="E56" s="7"/>
      <c r="F56" s="7"/>
      <c r="G56" s="7"/>
      <c r="H56" s="7"/>
      <c r="I56" s="7"/>
      <c r="J56" s="19"/>
      <c r="K56" s="7"/>
      <c r="L56" s="7"/>
      <c r="M56" s="7"/>
    </row>
    <row r="57" spans="2:13" ht="15" customHeight="1">
      <c r="B57" s="7"/>
      <c r="C57" s="7"/>
      <c r="D57" s="7"/>
      <c r="E57" s="7"/>
      <c r="F57" s="7"/>
      <c r="G57" s="7"/>
      <c r="H57" s="7"/>
      <c r="I57" s="20"/>
      <c r="J57" s="19"/>
      <c r="K57" s="7"/>
      <c r="L57" s="7"/>
      <c r="M57" s="7"/>
    </row>
    <row r="58" spans="2:13" ht="15" customHeight="1">
      <c r="B58" s="7"/>
      <c r="C58" s="7"/>
      <c r="D58" s="7"/>
      <c r="E58" s="7"/>
      <c r="F58" s="7"/>
      <c r="G58" s="7"/>
      <c r="H58" s="7"/>
      <c r="I58" s="7"/>
      <c r="J58" s="19"/>
      <c r="K58" s="7"/>
      <c r="L58" s="7"/>
      <c r="M58" s="7"/>
    </row>
    <row r="59" spans="2:13" ht="15" customHeight="1">
      <c r="B59" s="7"/>
      <c r="C59" s="7"/>
      <c r="D59" s="7"/>
      <c r="E59" s="7"/>
      <c r="F59" s="7"/>
      <c r="G59" s="7"/>
      <c r="H59" s="7"/>
      <c r="I59" s="20"/>
      <c r="J59" s="19"/>
      <c r="K59" s="7"/>
      <c r="L59" s="7"/>
      <c r="M59" s="7"/>
    </row>
    <row r="60" spans="2:13" ht="15" customHeight="1">
      <c r="B60" s="7"/>
      <c r="C60" s="7"/>
      <c r="D60" s="7"/>
      <c r="E60" s="7"/>
      <c r="F60" s="7"/>
      <c r="G60" s="7"/>
      <c r="H60" s="7"/>
      <c r="I60" s="7"/>
      <c r="J60" s="19"/>
      <c r="K60" s="7"/>
      <c r="L60" s="7"/>
      <c r="M60" s="7"/>
    </row>
    <row r="61" spans="2:13" ht="15" customHeight="1">
      <c r="B61" s="7"/>
      <c r="C61" s="7"/>
      <c r="D61" s="7"/>
      <c r="E61" s="7"/>
      <c r="F61" s="7"/>
      <c r="G61" s="7"/>
      <c r="H61" s="7"/>
      <c r="I61" s="7"/>
      <c r="J61" s="19"/>
      <c r="K61" s="7"/>
      <c r="L61" s="7"/>
      <c r="M61" s="7"/>
    </row>
    <row r="62" spans="2:13" ht="15" customHeight="1">
      <c r="B62" s="7"/>
      <c r="C62" s="8"/>
      <c r="D62" s="8"/>
      <c r="E62" s="8"/>
      <c r="F62" s="8"/>
      <c r="G62" s="8"/>
      <c r="H62" s="8"/>
      <c r="I62" s="8"/>
      <c r="J62" s="8"/>
      <c r="K62" s="8"/>
      <c r="L62" s="8"/>
      <c r="M62" s="8"/>
    </row>
    <row r="63" spans="2:13" ht="15" customHeight="1">
      <c r="B63" s="7"/>
      <c r="C63" s="8"/>
      <c r="D63" s="8"/>
      <c r="E63" s="8"/>
      <c r="F63" s="8"/>
      <c r="G63" s="8"/>
      <c r="H63" s="8"/>
      <c r="I63" s="8"/>
      <c r="J63" s="8"/>
      <c r="K63" s="8"/>
      <c r="L63" s="8"/>
      <c r="M63" s="8"/>
    </row>
    <row r="64" spans="2:13" ht="15" customHeight="1">
      <c r="B64" s="7"/>
      <c r="C64" s="8"/>
      <c r="D64" s="8"/>
      <c r="E64" s="8"/>
      <c r="F64" s="8"/>
      <c r="G64" s="8"/>
      <c r="H64" s="8"/>
      <c r="I64" s="8"/>
      <c r="J64" s="8"/>
      <c r="K64" s="8"/>
      <c r="L64" s="8"/>
      <c r="M64" s="8"/>
    </row>
    <row r="65" spans="2:13" ht="15" customHeight="1">
      <c r="B65" s="7"/>
      <c r="C65" s="8"/>
      <c r="D65" s="8"/>
      <c r="E65" s="8"/>
      <c r="F65" s="8"/>
      <c r="G65" s="8"/>
      <c r="H65" s="8"/>
      <c r="I65" s="8"/>
      <c r="J65" s="8"/>
      <c r="K65" s="8"/>
      <c r="L65" s="8"/>
      <c r="M65" s="8"/>
    </row>
    <row r="66" spans="2:13" ht="15" customHeight="1">
      <c r="B66" s="7"/>
      <c r="C66" s="7"/>
      <c r="D66" s="7"/>
      <c r="E66" s="7"/>
      <c r="F66" s="7"/>
      <c r="G66" s="7"/>
      <c r="H66" s="7"/>
      <c r="I66" s="7"/>
      <c r="J66" s="7"/>
      <c r="K66" s="7"/>
      <c r="L66" s="7"/>
      <c r="M66" s="7"/>
    </row>
    <row r="67" spans="2:13" ht="15" customHeight="1">
      <c r="B67" s="7"/>
      <c r="C67" s="8"/>
      <c r="D67" s="8"/>
      <c r="E67" s="8"/>
      <c r="F67" s="8"/>
      <c r="G67" s="8"/>
      <c r="H67" s="8"/>
      <c r="I67" s="8"/>
      <c r="J67" s="8"/>
      <c r="K67" s="8"/>
      <c r="L67" s="8"/>
      <c r="M67" s="8"/>
    </row>
    <row r="68" spans="2:13" ht="15" customHeight="1">
      <c r="B68" s="7"/>
      <c r="C68" s="8"/>
      <c r="D68" s="8"/>
      <c r="E68" s="8"/>
      <c r="F68" s="8"/>
      <c r="G68" s="8"/>
      <c r="H68" s="8"/>
      <c r="I68" s="8"/>
      <c r="J68" s="8"/>
      <c r="K68" s="8"/>
      <c r="L68" s="8"/>
      <c r="M68" s="8"/>
    </row>
  </sheetData>
  <autoFilter ref="B3:N3" xr:uid="{00000000-0009-0000-0000-00000D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tint="0.499984740745262"/>
  </sheetPr>
  <dimension ref="A1:E12"/>
  <sheetViews>
    <sheetView showGridLines="0" showRowColHeaders="0" zoomScaleNormal="100" workbookViewId="0">
      <selection activeCell="B10" sqref="B10:B11"/>
    </sheetView>
  </sheetViews>
  <sheetFormatPr baseColWidth="10" defaultColWidth="7.6640625" defaultRowHeight="15" customHeight="1"/>
  <cols>
    <col min="1" max="1" width="4.1640625" style="5" customWidth="1"/>
    <col min="2" max="2" width="12.1640625" style="101" customWidth="1"/>
    <col min="3" max="3" width="119.83203125" style="101" customWidth="1"/>
    <col min="4" max="5" width="7.6640625" style="5"/>
    <col min="6" max="6" width="7.6640625" style="5" customWidth="1"/>
    <col min="7" max="16384" width="7.6640625" style="5"/>
  </cols>
  <sheetData>
    <row r="1" spans="1:5" s="427" customFormat="1" ht="19" customHeight="1">
      <c r="A1" s="408" t="s">
        <v>44</v>
      </c>
      <c r="B1" s="408"/>
      <c r="C1" s="408"/>
      <c r="E1" s="35"/>
    </row>
    <row r="3" spans="1:5" ht="15" customHeight="1" thickBot="1"/>
    <row r="4" spans="1:5" ht="21" customHeight="1" thickBot="1">
      <c r="B4" s="421" t="s">
        <v>3495</v>
      </c>
      <c r="C4" s="422" t="s">
        <v>13</v>
      </c>
    </row>
    <row r="5" spans="1:5" ht="21" customHeight="1" thickBot="1">
      <c r="B5" s="425" t="s">
        <v>0</v>
      </c>
      <c r="C5" s="423" t="s">
        <v>3496</v>
      </c>
    </row>
    <row r="6" spans="1:5" ht="21" customHeight="1" thickBot="1">
      <c r="B6" s="425" t="s">
        <v>14</v>
      </c>
      <c r="C6" s="423" t="s">
        <v>3475</v>
      </c>
    </row>
    <row r="7" spans="1:5" ht="21" customHeight="1">
      <c r="B7" s="432" t="s">
        <v>4</v>
      </c>
      <c r="C7" s="429" t="s">
        <v>3503</v>
      </c>
    </row>
    <row r="8" spans="1:5" ht="21" customHeight="1">
      <c r="B8" s="433"/>
      <c r="C8" s="428" t="s">
        <v>3499</v>
      </c>
    </row>
    <row r="9" spans="1:5" ht="21" customHeight="1" thickBot="1">
      <c r="B9" s="434"/>
      <c r="C9" s="423" t="s">
        <v>3500</v>
      </c>
    </row>
    <row r="10" spans="1:5" ht="21" customHeight="1">
      <c r="B10" s="432" t="s">
        <v>3</v>
      </c>
      <c r="C10" s="428" t="s">
        <v>3501</v>
      </c>
    </row>
    <row r="11" spans="1:5" ht="21" customHeight="1" thickBot="1">
      <c r="B11" s="434"/>
      <c r="C11" s="423" t="s">
        <v>3502</v>
      </c>
    </row>
    <row r="12" spans="1:5" ht="21" customHeight="1" thickBot="1">
      <c r="B12" s="425" t="s">
        <v>15</v>
      </c>
      <c r="C12" s="424" t="s">
        <v>3497</v>
      </c>
    </row>
  </sheetData>
  <mergeCells count="2">
    <mergeCell ref="B7:B9"/>
    <mergeCell ref="B10:B11"/>
  </mergeCells>
  <pageMargins left="0.7" right="0.7" top="0.75" bottom="0.75" header="0.3" footer="0.3"/>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tint="0.499984740745262"/>
  </sheetPr>
  <dimension ref="A1:E20"/>
  <sheetViews>
    <sheetView showGridLines="0" showRowColHeaders="0" zoomScaleNormal="100" zoomScalePageLayoutView="130" workbookViewId="0">
      <selection activeCell="C19" sqref="C19"/>
    </sheetView>
  </sheetViews>
  <sheetFormatPr baseColWidth="10" defaultColWidth="9" defaultRowHeight="16" customHeight="1"/>
  <cols>
    <col min="1" max="1" width="4.1640625" style="40" customWidth="1"/>
    <col min="2" max="2" width="9" style="40"/>
    <col min="3" max="3" width="58.6640625" style="40" bestFit="1" customWidth="1"/>
    <col min="4" max="16384" width="9" style="40"/>
  </cols>
  <sheetData>
    <row r="1" spans="1:5" s="34" customFormat="1" ht="16" customHeight="1">
      <c r="A1" s="365" t="s">
        <v>45</v>
      </c>
      <c r="B1" s="365"/>
      <c r="C1" s="365"/>
      <c r="E1" s="35"/>
    </row>
    <row r="2" spans="1:5" ht="16" customHeight="1">
      <c r="B2" s="22"/>
      <c r="C2" s="22"/>
      <c r="D2" s="22"/>
    </row>
    <row r="3" spans="1:5" ht="16" customHeight="1">
      <c r="B3" s="43" t="s">
        <v>42</v>
      </c>
      <c r="C3" s="43" t="s">
        <v>43</v>
      </c>
      <c r="D3" s="41" t="s">
        <v>54</v>
      </c>
    </row>
    <row r="4" spans="1:5" ht="16" customHeight="1">
      <c r="B4" s="41" t="s">
        <v>46</v>
      </c>
      <c r="C4" s="41" t="s">
        <v>53</v>
      </c>
      <c r="D4" s="41" t="s">
        <v>55</v>
      </c>
    </row>
    <row r="5" spans="1:5" ht="16" customHeight="1">
      <c r="B5" s="41" t="s">
        <v>47</v>
      </c>
      <c r="C5" s="41" t="s">
        <v>52</v>
      </c>
      <c r="D5" s="41" t="s">
        <v>56</v>
      </c>
    </row>
    <row r="6" spans="1:5" ht="16" customHeight="1">
      <c r="B6" s="41" t="s">
        <v>49</v>
      </c>
      <c r="C6" s="41" t="s">
        <v>50</v>
      </c>
      <c r="D6" s="41" t="s">
        <v>57</v>
      </c>
    </row>
    <row r="7" spans="1:5" ht="16" customHeight="1">
      <c r="B7" s="41" t="s">
        <v>48</v>
      </c>
      <c r="C7" s="41" t="s">
        <v>51</v>
      </c>
      <c r="D7" s="41" t="s">
        <v>58</v>
      </c>
    </row>
    <row r="8" spans="1:5" ht="16" customHeight="1">
      <c r="B8" s="36"/>
      <c r="C8" s="36"/>
      <c r="D8" s="36"/>
    </row>
    <row r="9" spans="1:5" ht="16" customHeight="1">
      <c r="B9" s="36"/>
      <c r="C9" s="45"/>
      <c r="D9" s="36"/>
    </row>
    <row r="10" spans="1:5" ht="16" customHeight="1">
      <c r="B10" s="36"/>
      <c r="C10" s="45"/>
      <c r="D10" s="36"/>
    </row>
    <row r="11" spans="1:5" ht="16" customHeight="1">
      <c r="B11" s="36"/>
      <c r="C11" s="45"/>
      <c r="D11" s="36"/>
    </row>
    <row r="12" spans="1:5" ht="16" customHeight="1">
      <c r="B12" s="36"/>
      <c r="C12" s="45"/>
      <c r="D12" s="36"/>
    </row>
    <row r="13" spans="1:5" ht="16" customHeight="1">
      <c r="B13" s="36"/>
      <c r="C13" s="36"/>
      <c r="D13" s="36"/>
    </row>
    <row r="14" spans="1:5" ht="16" customHeight="1">
      <c r="B14" s="36"/>
      <c r="C14" s="36"/>
      <c r="D14" s="36"/>
    </row>
    <row r="15" spans="1:5" ht="16" customHeight="1">
      <c r="B15" s="36"/>
      <c r="C15" s="36"/>
      <c r="D15" s="36"/>
    </row>
    <row r="16" spans="1:5" ht="16" customHeight="1">
      <c r="B16" s="36"/>
      <c r="C16" s="36"/>
      <c r="D16" s="36"/>
    </row>
    <row r="17" spans="2:4" ht="16" customHeight="1">
      <c r="B17" s="22"/>
      <c r="C17" s="22"/>
      <c r="D17" s="22"/>
    </row>
    <row r="18" spans="2:4" ht="16" customHeight="1">
      <c r="B18" s="22"/>
      <c r="C18" s="22"/>
      <c r="D18" s="22"/>
    </row>
    <row r="19" spans="2:4" ht="16" customHeight="1">
      <c r="B19" s="22"/>
      <c r="C19" s="22"/>
      <c r="D19" s="22"/>
    </row>
    <row r="20" spans="2:4" ht="16" customHeight="1">
      <c r="B20" s="22"/>
      <c r="C20" s="22"/>
      <c r="D20" s="2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tint="0.499984740745262"/>
  </sheetPr>
  <dimension ref="A1:F23"/>
  <sheetViews>
    <sheetView showGridLines="0" showRowColHeaders="0" zoomScaleNormal="100" zoomScalePageLayoutView="130" workbookViewId="0">
      <selection activeCell="C15" sqref="C15"/>
    </sheetView>
  </sheetViews>
  <sheetFormatPr baseColWidth="10" defaultColWidth="9" defaultRowHeight="16"/>
  <cols>
    <col min="1" max="1" width="9" style="40"/>
    <col min="2" max="2" width="20.83203125" style="5" bestFit="1" customWidth="1"/>
    <col min="3" max="3" width="31" style="40" customWidth="1"/>
    <col min="4" max="4" width="48.1640625" style="40" bestFit="1" customWidth="1"/>
    <col min="5" max="5" width="9.6640625" style="42" customWidth="1"/>
    <col min="6" max="6" width="19.1640625" style="40" customWidth="1"/>
    <col min="7" max="16384" width="9" style="40"/>
  </cols>
  <sheetData>
    <row r="1" spans="1:6" s="34" customFormat="1">
      <c r="A1" s="102" t="s">
        <v>2551</v>
      </c>
      <c r="C1" s="435"/>
      <c r="D1" s="435"/>
      <c r="E1" s="435"/>
      <c r="F1" s="35"/>
    </row>
    <row r="2" spans="1:6">
      <c r="C2" s="5"/>
    </row>
    <row r="3" spans="1:6" s="22" customFormat="1" ht="12" customHeight="1">
      <c r="B3" s="333" t="s">
        <v>16</v>
      </c>
    </row>
    <row r="4" spans="1:6" s="22" customFormat="1" ht="12" customHeight="1">
      <c r="B4" s="409" t="s">
        <v>2552</v>
      </c>
      <c r="C4" s="409" t="s">
        <v>17</v>
      </c>
      <c r="D4" s="103" t="s">
        <v>2553</v>
      </c>
    </row>
    <row r="5" spans="1:6" s="22" customFormat="1" ht="12" customHeight="1">
      <c r="B5" s="410">
        <v>1</v>
      </c>
      <c r="C5" s="44" t="s">
        <v>31</v>
      </c>
      <c r="D5" s="44" t="s">
        <v>2554</v>
      </c>
    </row>
    <row r="6" spans="1:6" s="22" customFormat="1" ht="12" customHeight="1">
      <c r="B6" s="410">
        <v>2</v>
      </c>
      <c r="C6" s="44" t="s">
        <v>3</v>
      </c>
      <c r="D6" s="44"/>
    </row>
    <row r="7" spans="1:6" s="22" customFormat="1" ht="12" customHeight="1">
      <c r="B7" s="410">
        <v>3</v>
      </c>
      <c r="C7" s="44" t="s">
        <v>0</v>
      </c>
      <c r="D7" s="44" t="s">
        <v>2555</v>
      </c>
    </row>
    <row r="8" spans="1:6" s="22" customFormat="1" ht="12" customHeight="1">
      <c r="B8" s="410">
        <v>4</v>
      </c>
      <c r="C8" s="44" t="s">
        <v>15</v>
      </c>
      <c r="D8" s="44" t="s">
        <v>2556</v>
      </c>
    </row>
    <row r="9" spans="1:6" s="22" customFormat="1" ht="12" customHeight="1">
      <c r="B9" s="410">
        <v>5</v>
      </c>
      <c r="C9" s="44"/>
      <c r="D9" s="44"/>
    </row>
    <row r="10" spans="1:6" s="22" customFormat="1" ht="12" customHeight="1">
      <c r="B10" s="410">
        <v>6</v>
      </c>
      <c r="C10" s="44"/>
      <c r="D10" s="44"/>
    </row>
    <row r="11" spans="1:6" s="22" customFormat="1" ht="12" customHeight="1">
      <c r="B11" s="411"/>
    </row>
    <row r="12" spans="1:6" s="22" customFormat="1" ht="12" customHeight="1">
      <c r="B12" s="411" t="s">
        <v>18</v>
      </c>
    </row>
    <row r="13" spans="1:6" s="22" customFormat="1" ht="12" customHeight="1">
      <c r="B13" s="409" t="s">
        <v>2552</v>
      </c>
      <c r="C13" s="409" t="s">
        <v>17</v>
      </c>
      <c r="D13" s="103" t="s">
        <v>2553</v>
      </c>
    </row>
    <row r="14" spans="1:6" s="22" customFormat="1" ht="12" customHeight="1">
      <c r="B14" s="410">
        <v>1</v>
      </c>
      <c r="C14" s="44" t="s">
        <v>31</v>
      </c>
      <c r="D14" s="44" t="s">
        <v>2554</v>
      </c>
    </row>
    <row r="15" spans="1:6" s="22" customFormat="1" ht="12" customHeight="1">
      <c r="B15" s="410">
        <v>2</v>
      </c>
      <c r="C15" s="44" t="s">
        <v>3</v>
      </c>
      <c r="D15" s="44"/>
    </row>
    <row r="16" spans="1:6" s="22" customFormat="1" ht="12" customHeight="1">
      <c r="B16" s="410">
        <v>3</v>
      </c>
      <c r="C16" s="44" t="s">
        <v>0</v>
      </c>
      <c r="D16" s="44" t="s">
        <v>2555</v>
      </c>
    </row>
    <row r="17" spans="2:4" s="22" customFormat="1" ht="12" customHeight="1">
      <c r="B17" s="410">
        <v>4</v>
      </c>
      <c r="C17" s="44" t="s">
        <v>15</v>
      </c>
      <c r="D17" s="44" t="s">
        <v>2556</v>
      </c>
    </row>
    <row r="18" spans="2:4" s="22" customFormat="1" ht="12" customHeight="1">
      <c r="B18" s="410">
        <v>5</v>
      </c>
      <c r="C18" s="44" t="s">
        <v>4</v>
      </c>
      <c r="D18" s="44"/>
    </row>
    <row r="19" spans="2:4" s="22" customFormat="1" ht="12" customHeight="1">
      <c r="B19" s="410">
        <v>6</v>
      </c>
      <c r="C19" s="44"/>
      <c r="D19" s="44"/>
    </row>
    <row r="20" spans="2:4">
      <c r="C20" s="5"/>
    </row>
    <row r="21" spans="2:4">
      <c r="C21" s="5"/>
    </row>
    <row r="22" spans="2:4">
      <c r="C22" s="5"/>
    </row>
    <row r="23" spans="2:4">
      <c r="C23" s="5"/>
    </row>
  </sheetData>
  <mergeCells count="1">
    <mergeCell ref="C1:E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499984740745262"/>
  </sheetPr>
  <dimension ref="A1:D92"/>
  <sheetViews>
    <sheetView showGridLines="0" showRowColHeaders="0" workbookViewId="0">
      <selection activeCell="A2" sqref="A2:XFD2"/>
    </sheetView>
  </sheetViews>
  <sheetFormatPr baseColWidth="10" defaultColWidth="9" defaultRowHeight="16"/>
  <cols>
    <col min="1" max="1" width="28.33203125" style="84" customWidth="1"/>
    <col min="2" max="2" width="9" style="84"/>
    <col min="3" max="3" width="89.83203125" style="84" customWidth="1"/>
    <col min="4" max="4" width="9.33203125" style="85" bestFit="1" customWidth="1"/>
    <col min="5" max="16384" width="9" style="84"/>
  </cols>
  <sheetData>
    <row r="1" spans="1:4" ht="21" customHeight="1">
      <c r="A1" s="412" t="s">
        <v>3491</v>
      </c>
    </row>
    <row r="2" spans="1:4" ht="21" customHeight="1">
      <c r="A2" s="412"/>
    </row>
    <row r="3" spans="1:4">
      <c r="A3" s="84" t="s">
        <v>2390</v>
      </c>
    </row>
    <row r="4" spans="1:4" ht="15" customHeight="1">
      <c r="A4" s="86" t="s">
        <v>2391</v>
      </c>
    </row>
    <row r="5" spans="1:4" ht="15" customHeight="1">
      <c r="A5" s="87" t="s">
        <v>2392</v>
      </c>
    </row>
    <row r="6" spans="1:4" ht="15" customHeight="1" thickBot="1"/>
    <row r="7" spans="1:4" ht="15" customHeight="1" thickBot="1">
      <c r="B7" s="88" t="s">
        <v>2393</v>
      </c>
      <c r="C7" s="89" t="s">
        <v>2394</v>
      </c>
      <c r="D7" s="90" t="s">
        <v>2395</v>
      </c>
    </row>
    <row r="8" spans="1:4" ht="15" customHeight="1" thickBot="1">
      <c r="A8" s="84" t="s">
        <v>0</v>
      </c>
      <c r="B8" s="91">
        <v>1</v>
      </c>
      <c r="C8" s="92" t="s">
        <v>2396</v>
      </c>
      <c r="D8" s="93">
        <v>66256</v>
      </c>
    </row>
    <row r="9" spans="1:4" ht="40" thickBot="1">
      <c r="B9" s="91">
        <v>2</v>
      </c>
      <c r="C9" s="92" t="s">
        <v>2397</v>
      </c>
      <c r="D9" s="93">
        <v>78812</v>
      </c>
    </row>
    <row r="10" spans="1:4" ht="15" customHeight="1" thickBot="1">
      <c r="B10" s="91">
        <v>3</v>
      </c>
      <c r="C10" s="94" t="s">
        <v>2398</v>
      </c>
      <c r="D10" s="93">
        <v>112580</v>
      </c>
    </row>
    <row r="11" spans="1:4" ht="15" customHeight="1" thickBot="1">
      <c r="A11" s="84" t="s">
        <v>2399</v>
      </c>
      <c r="B11" s="91">
        <v>4</v>
      </c>
      <c r="C11" s="92" t="s">
        <v>2400</v>
      </c>
      <c r="D11" s="93">
        <v>134963</v>
      </c>
    </row>
    <row r="12" spans="1:4" ht="15" customHeight="1" thickBot="1">
      <c r="B12" s="91">
        <v>5</v>
      </c>
      <c r="C12" s="92" t="s">
        <v>2401</v>
      </c>
      <c r="D12" s="93">
        <v>427429</v>
      </c>
    </row>
    <row r="13" spans="1:4" ht="15" customHeight="1" thickBot="1">
      <c r="B13" s="91">
        <v>6</v>
      </c>
      <c r="C13" s="92" t="s">
        <v>2402</v>
      </c>
      <c r="D13" s="93">
        <v>115527</v>
      </c>
    </row>
    <row r="14" spans="1:4" ht="15" customHeight="1" thickBot="1">
      <c r="B14" s="91">
        <v>7</v>
      </c>
      <c r="C14" s="92" t="s">
        <v>2403</v>
      </c>
      <c r="D14" s="93">
        <v>4097</v>
      </c>
    </row>
    <row r="15" spans="1:4" ht="15" customHeight="1" thickBot="1">
      <c r="B15" s="91">
        <v>8</v>
      </c>
      <c r="C15" s="92" t="s">
        <v>2404</v>
      </c>
      <c r="D15" s="93">
        <v>21503</v>
      </c>
    </row>
    <row r="16" spans="1:4" ht="15" customHeight="1" thickBot="1">
      <c r="B16" s="91">
        <v>9</v>
      </c>
      <c r="C16" s="92" t="s">
        <v>2405</v>
      </c>
      <c r="D16" s="93">
        <v>16017</v>
      </c>
    </row>
    <row r="17" spans="2:4" ht="15" customHeight="1" thickBot="1">
      <c r="B17" s="91">
        <v>10</v>
      </c>
      <c r="C17" s="92" t="s">
        <v>2406</v>
      </c>
      <c r="D17" s="93">
        <v>27068</v>
      </c>
    </row>
    <row r="18" spans="2:4" ht="15" customHeight="1" thickBot="1">
      <c r="B18" s="91">
        <v>11</v>
      </c>
      <c r="C18" s="92" t="s">
        <v>2407</v>
      </c>
      <c r="D18" s="93">
        <v>3146</v>
      </c>
    </row>
    <row r="19" spans="2:4" ht="15" customHeight="1" thickBot="1">
      <c r="B19" s="91">
        <v>12</v>
      </c>
      <c r="C19" s="92" t="s">
        <v>2408</v>
      </c>
      <c r="D19" s="93">
        <v>3202</v>
      </c>
    </row>
    <row r="20" spans="2:4" ht="27" thickBot="1">
      <c r="B20" s="91">
        <v>13</v>
      </c>
      <c r="C20" s="92" t="s">
        <v>2409</v>
      </c>
      <c r="D20" s="93">
        <v>36272</v>
      </c>
    </row>
    <row r="21" spans="2:4" ht="15" customHeight="1" thickBot="1">
      <c r="B21" s="91">
        <v>14</v>
      </c>
      <c r="C21" s="92" t="s">
        <v>2410</v>
      </c>
      <c r="D21" s="93">
        <v>2043</v>
      </c>
    </row>
    <row r="22" spans="2:4" ht="27" thickBot="1">
      <c r="B22" s="91">
        <v>15</v>
      </c>
      <c r="C22" s="92" t="s">
        <v>2411</v>
      </c>
      <c r="D22" s="93">
        <v>663</v>
      </c>
    </row>
    <row r="23" spans="2:4" ht="27" thickBot="1">
      <c r="B23" s="91">
        <v>16</v>
      </c>
      <c r="C23" s="92" t="s">
        <v>2412</v>
      </c>
      <c r="D23" s="93">
        <v>7806</v>
      </c>
    </row>
    <row r="24" spans="2:4" ht="27" thickBot="1">
      <c r="B24" s="91">
        <v>17</v>
      </c>
      <c r="C24" s="92" t="s">
        <v>2413</v>
      </c>
      <c r="D24" s="93">
        <v>50</v>
      </c>
    </row>
    <row r="25" spans="2:4" ht="27" thickBot="1">
      <c r="B25" s="91">
        <v>18</v>
      </c>
      <c r="C25" s="92" t="s">
        <v>2414</v>
      </c>
      <c r="D25" s="93">
        <v>411</v>
      </c>
    </row>
    <row r="26" spans="2:4" ht="15" customHeight="1" thickBot="1">
      <c r="B26" s="91">
        <v>19</v>
      </c>
      <c r="C26" s="92" t="s">
        <v>2415</v>
      </c>
      <c r="D26" s="93">
        <v>22580</v>
      </c>
    </row>
    <row r="27" spans="2:4" ht="15" customHeight="1" thickBot="1">
      <c r="B27" s="91">
        <v>20</v>
      </c>
      <c r="C27" s="92" t="s">
        <v>2416</v>
      </c>
      <c r="D27" s="93">
        <v>123</v>
      </c>
    </row>
    <row r="28" spans="2:4" ht="15" customHeight="1" thickBot="1">
      <c r="B28" s="91">
        <v>21</v>
      </c>
      <c r="C28" s="92" t="s">
        <v>2417</v>
      </c>
      <c r="D28" s="93">
        <v>53</v>
      </c>
    </row>
    <row r="29" spans="2:4" ht="15" customHeight="1" thickBot="1">
      <c r="B29" s="91">
        <v>22</v>
      </c>
      <c r="C29" s="92" t="s">
        <v>2418</v>
      </c>
      <c r="D29" s="93">
        <v>563</v>
      </c>
    </row>
    <row r="30" spans="2:4" ht="15" customHeight="1" thickBot="1">
      <c r="B30" s="91">
        <v>23</v>
      </c>
      <c r="C30" s="92" t="s">
        <v>2419</v>
      </c>
      <c r="D30" s="93">
        <v>651</v>
      </c>
    </row>
    <row r="31" spans="2:4" ht="15" customHeight="1" thickBot="1">
      <c r="B31" s="91">
        <v>24</v>
      </c>
      <c r="C31" s="92" t="s">
        <v>2420</v>
      </c>
      <c r="D31" s="93">
        <v>1459</v>
      </c>
    </row>
    <row r="32" spans="2:4" ht="15" customHeight="1" thickBot="1">
      <c r="B32" s="91">
        <v>25</v>
      </c>
      <c r="C32" s="92" t="s">
        <v>2421</v>
      </c>
      <c r="D32" s="93">
        <v>403</v>
      </c>
    </row>
    <row r="33" spans="2:4" ht="15" customHeight="1" thickBot="1">
      <c r="B33" s="91">
        <v>26</v>
      </c>
      <c r="C33" s="92" t="s">
        <v>2422</v>
      </c>
      <c r="D33" s="93">
        <v>1223</v>
      </c>
    </row>
    <row r="34" spans="2:4" ht="15" customHeight="1" thickBot="1">
      <c r="B34" s="91">
        <v>27</v>
      </c>
      <c r="C34" s="92" t="s">
        <v>2423</v>
      </c>
      <c r="D34" s="93">
        <v>2225</v>
      </c>
    </row>
    <row r="35" spans="2:4" ht="15" customHeight="1" thickBot="1">
      <c r="B35" s="91">
        <v>28</v>
      </c>
      <c r="C35" s="92" t="s">
        <v>2424</v>
      </c>
      <c r="D35" s="93">
        <v>2457</v>
      </c>
    </row>
    <row r="36" spans="2:4" ht="15" customHeight="1" thickBot="1">
      <c r="B36" s="91">
        <v>29</v>
      </c>
      <c r="C36" s="92" t="s">
        <v>2425</v>
      </c>
      <c r="D36" s="93">
        <v>81137</v>
      </c>
    </row>
    <row r="37" spans="2:4" ht="15" customHeight="1" thickBot="1">
      <c r="B37" s="91">
        <v>30</v>
      </c>
      <c r="C37" s="92" t="s">
        <v>2426</v>
      </c>
      <c r="D37" s="93">
        <v>16189</v>
      </c>
    </row>
    <row r="38" spans="2:4" ht="27" thickBot="1">
      <c r="B38" s="91">
        <v>31</v>
      </c>
      <c r="C38" s="92" t="s">
        <v>2427</v>
      </c>
      <c r="D38" s="93">
        <v>11663</v>
      </c>
    </row>
    <row r="39" spans="2:4" ht="15" customHeight="1" thickBot="1">
      <c r="B39" s="91">
        <v>32</v>
      </c>
      <c r="C39" s="92" t="s">
        <v>2428</v>
      </c>
      <c r="D39" s="93">
        <v>724</v>
      </c>
    </row>
    <row r="40" spans="2:4" ht="15" customHeight="1" thickBot="1">
      <c r="B40" s="91">
        <v>33</v>
      </c>
      <c r="C40" s="92" t="s">
        <v>2429</v>
      </c>
      <c r="D40" s="93">
        <v>106</v>
      </c>
    </row>
    <row r="41" spans="2:4" ht="15" customHeight="1" thickBot="1">
      <c r="B41" s="91">
        <v>34</v>
      </c>
      <c r="C41" s="92" t="s">
        <v>2430</v>
      </c>
      <c r="D41" s="93">
        <v>6805</v>
      </c>
    </row>
    <row r="42" spans="2:4" ht="15" customHeight="1" thickBot="1">
      <c r="B42" s="91">
        <v>35</v>
      </c>
      <c r="C42" s="92" t="s">
        <v>2431</v>
      </c>
      <c r="D42" s="93">
        <v>1039</v>
      </c>
    </row>
    <row r="43" spans="2:4" ht="15" customHeight="1" thickBot="1">
      <c r="B43" s="91">
        <v>36</v>
      </c>
      <c r="C43" s="92" t="s">
        <v>2432</v>
      </c>
      <c r="D43" s="93">
        <v>1770</v>
      </c>
    </row>
    <row r="44" spans="2:4" ht="15" customHeight="1" thickBot="1">
      <c r="B44" s="91">
        <v>37</v>
      </c>
      <c r="C44" s="92" t="s">
        <v>2433</v>
      </c>
      <c r="D44" s="93">
        <v>1416</v>
      </c>
    </row>
    <row r="45" spans="2:4" ht="15" customHeight="1" thickBot="1">
      <c r="B45" s="91">
        <v>38</v>
      </c>
      <c r="C45" s="92" t="s">
        <v>2434</v>
      </c>
      <c r="D45" s="93">
        <v>1904</v>
      </c>
    </row>
    <row r="46" spans="2:4" ht="15" customHeight="1" thickBot="1">
      <c r="B46" s="91">
        <v>39</v>
      </c>
      <c r="C46" s="92" t="s">
        <v>2435</v>
      </c>
      <c r="D46" s="93">
        <v>21005</v>
      </c>
    </row>
    <row r="47" spans="2:4" ht="15" customHeight="1" thickBot="1">
      <c r="B47" s="91">
        <v>40</v>
      </c>
      <c r="C47" s="92" t="s">
        <v>2436</v>
      </c>
      <c r="D47" s="93">
        <v>108</v>
      </c>
    </row>
    <row r="48" spans="2:4" ht="15" customHeight="1" thickBot="1">
      <c r="B48" s="91">
        <v>41</v>
      </c>
      <c r="C48" s="92" t="s">
        <v>2437</v>
      </c>
      <c r="D48" s="93">
        <v>154</v>
      </c>
    </row>
    <row r="49" spans="1:4" ht="15" customHeight="1" thickBot="1">
      <c r="B49" s="91">
        <v>42</v>
      </c>
      <c r="C49" s="92" t="s">
        <v>2438</v>
      </c>
      <c r="D49" s="93">
        <v>12</v>
      </c>
    </row>
    <row r="50" spans="1:4" ht="15" customHeight="1" thickBot="1">
      <c r="B50" s="91">
        <v>43</v>
      </c>
      <c r="C50" s="94" t="s">
        <v>2439</v>
      </c>
      <c r="D50" s="93">
        <v>668757</v>
      </c>
    </row>
    <row r="51" spans="1:4" ht="15" customHeight="1" thickBot="1">
      <c r="A51" s="84" t="s">
        <v>2440</v>
      </c>
      <c r="B51" s="91">
        <v>44</v>
      </c>
      <c r="C51" s="92" t="s">
        <v>2441</v>
      </c>
      <c r="D51" s="93">
        <v>147733</v>
      </c>
    </row>
    <row r="52" spans="1:4" ht="15" customHeight="1" thickBot="1">
      <c r="B52" s="91">
        <v>45</v>
      </c>
      <c r="C52" s="92" t="s">
        <v>2442</v>
      </c>
      <c r="D52" s="93">
        <v>172835</v>
      </c>
    </row>
    <row r="53" spans="1:4" ht="15" customHeight="1" thickBot="1">
      <c r="B53" s="91">
        <v>46</v>
      </c>
      <c r="C53" s="92" t="s">
        <v>2443</v>
      </c>
      <c r="D53" s="93">
        <v>152538</v>
      </c>
    </row>
    <row r="54" spans="1:4" ht="15" customHeight="1" thickBot="1">
      <c r="B54" s="91">
        <v>47</v>
      </c>
      <c r="C54" s="95" t="s">
        <v>2444</v>
      </c>
      <c r="D54" s="93">
        <v>298305</v>
      </c>
    </row>
    <row r="55" spans="1:4" ht="15" customHeight="1" thickBot="1">
      <c r="B55" s="91">
        <v>48</v>
      </c>
      <c r="C55" s="92" t="s">
        <v>2445</v>
      </c>
      <c r="D55" s="93">
        <v>741</v>
      </c>
    </row>
    <row r="56" spans="1:4" ht="15" customHeight="1" thickBot="1">
      <c r="B56" s="91">
        <v>49</v>
      </c>
      <c r="C56" s="92" t="s">
        <v>2446</v>
      </c>
      <c r="D56" s="93">
        <v>82173</v>
      </c>
    </row>
    <row r="57" spans="1:4" ht="15" customHeight="1" thickBot="1">
      <c r="B57" s="91">
        <v>50</v>
      </c>
      <c r="C57" s="92" t="s">
        <v>2447</v>
      </c>
      <c r="D57" s="93">
        <v>84965</v>
      </c>
    </row>
    <row r="58" spans="1:4" ht="15" customHeight="1" thickBot="1">
      <c r="B58" s="91">
        <v>51</v>
      </c>
      <c r="C58" s="92" t="s">
        <v>2448</v>
      </c>
      <c r="D58" s="93">
        <v>996</v>
      </c>
    </row>
    <row r="59" spans="1:4" ht="15" customHeight="1" thickBot="1">
      <c r="B59" s="91">
        <v>52</v>
      </c>
      <c r="C59" s="92" t="s">
        <v>2449</v>
      </c>
      <c r="D59" s="93">
        <v>21655</v>
      </c>
    </row>
    <row r="60" spans="1:4" ht="15" customHeight="1" thickBot="1">
      <c r="B60" s="91">
        <v>53</v>
      </c>
      <c r="C60" s="92" t="s">
        <v>2450</v>
      </c>
      <c r="D60" s="93">
        <v>25080</v>
      </c>
    </row>
    <row r="61" spans="1:4" ht="15" customHeight="1" thickBot="1">
      <c r="B61" s="91">
        <v>54</v>
      </c>
      <c r="C61" s="92" t="s">
        <v>2451</v>
      </c>
      <c r="D61" s="93">
        <v>3360</v>
      </c>
    </row>
    <row r="62" spans="1:4" ht="15" customHeight="1" thickBot="1">
      <c r="B62" s="91">
        <v>55</v>
      </c>
      <c r="C62" s="92" t="s">
        <v>2452</v>
      </c>
      <c r="D62" s="93">
        <v>588</v>
      </c>
    </row>
    <row r="63" spans="1:4" ht="15" customHeight="1" thickBot="1">
      <c r="B63" s="91">
        <v>56</v>
      </c>
      <c r="C63" s="95" t="s">
        <v>2453</v>
      </c>
      <c r="D63" s="93">
        <v>132532</v>
      </c>
    </row>
    <row r="64" spans="1:4" ht="15" customHeight="1" thickBot="1">
      <c r="B64" s="91">
        <v>57</v>
      </c>
      <c r="C64" s="92" t="s">
        <v>2454</v>
      </c>
      <c r="D64" s="93">
        <v>17362</v>
      </c>
    </row>
    <row r="65" spans="1:4" ht="15" customHeight="1" thickBot="1">
      <c r="B65" s="91">
        <v>58</v>
      </c>
      <c r="C65" s="92" t="s">
        <v>2455</v>
      </c>
      <c r="D65" s="93">
        <v>20273</v>
      </c>
    </row>
    <row r="66" spans="1:4" ht="15" customHeight="1" thickBot="1">
      <c r="B66" s="91">
        <v>59</v>
      </c>
      <c r="C66" s="92" t="s">
        <v>2456</v>
      </c>
      <c r="D66" s="93">
        <v>7118</v>
      </c>
    </row>
    <row r="67" spans="1:4" ht="15" customHeight="1" thickBot="1">
      <c r="B67" s="91">
        <v>60</v>
      </c>
      <c r="C67" s="92" t="s">
        <v>2457</v>
      </c>
      <c r="D67" s="93">
        <v>4483</v>
      </c>
    </row>
    <row r="68" spans="1:4" ht="15" customHeight="1" thickBot="1">
      <c r="B68" s="91">
        <v>61</v>
      </c>
      <c r="C68" s="92" t="s">
        <v>2458</v>
      </c>
      <c r="D68" s="93">
        <v>1340</v>
      </c>
    </row>
    <row r="69" spans="1:4" ht="15" customHeight="1" thickBot="1">
      <c r="B69" s="91">
        <v>62</v>
      </c>
      <c r="C69" s="95" t="s">
        <v>2459</v>
      </c>
      <c r="D69" s="93">
        <v>45589</v>
      </c>
    </row>
    <row r="70" spans="1:4" ht="15" customHeight="1" thickBot="1">
      <c r="B70" s="91">
        <v>63</v>
      </c>
      <c r="C70" s="92" t="s">
        <v>2460</v>
      </c>
      <c r="D70" s="93">
        <v>20456</v>
      </c>
    </row>
    <row r="71" spans="1:4" ht="15" customHeight="1" thickBot="1">
      <c r="B71" s="91">
        <v>64</v>
      </c>
      <c r="C71" s="92" t="s">
        <v>2461</v>
      </c>
      <c r="D71" s="93">
        <v>33918</v>
      </c>
    </row>
    <row r="72" spans="1:4" ht="15" customHeight="1" thickBot="1">
      <c r="B72" s="91">
        <v>65</v>
      </c>
      <c r="C72" s="95" t="s">
        <v>2462</v>
      </c>
      <c r="D72" s="93">
        <v>52199</v>
      </c>
    </row>
    <row r="73" spans="1:4" ht="15" customHeight="1" thickBot="1">
      <c r="B73" s="91">
        <v>66</v>
      </c>
      <c r="C73" s="92" t="s">
        <v>2463</v>
      </c>
      <c r="D73" s="93">
        <v>2396079</v>
      </c>
    </row>
    <row r="74" spans="1:4" ht="15" customHeight="1" thickBot="1">
      <c r="B74" s="91">
        <v>67</v>
      </c>
      <c r="C74" s="95" t="s">
        <v>2464</v>
      </c>
      <c r="D74" s="93">
        <v>25995</v>
      </c>
    </row>
    <row r="75" spans="1:4" ht="15" customHeight="1" thickBot="1">
      <c r="B75" s="91">
        <v>68</v>
      </c>
      <c r="C75" s="94" t="s">
        <v>2465</v>
      </c>
      <c r="D75" s="93">
        <v>354820</v>
      </c>
    </row>
    <row r="76" spans="1:4" ht="15" customHeight="1" thickBot="1">
      <c r="A76" s="84" t="s">
        <v>2466</v>
      </c>
      <c r="B76" s="91">
        <v>69</v>
      </c>
      <c r="C76" s="92" t="s">
        <v>2467</v>
      </c>
      <c r="D76" s="93">
        <v>1030091</v>
      </c>
    </row>
    <row r="77" spans="1:4" ht="15" customHeight="1" thickBot="1">
      <c r="B77" s="91">
        <v>70</v>
      </c>
      <c r="C77" s="92" t="s">
        <v>2468</v>
      </c>
      <c r="D77" s="93">
        <v>572474</v>
      </c>
    </row>
    <row r="78" spans="1:4" ht="15" customHeight="1" thickBot="1">
      <c r="B78" s="91">
        <v>71</v>
      </c>
      <c r="C78" s="92" t="s">
        <v>2469</v>
      </c>
      <c r="D78" s="93">
        <v>720446</v>
      </c>
    </row>
    <row r="79" spans="1:4" ht="15" customHeight="1" thickBot="1">
      <c r="B79" s="91">
        <v>72</v>
      </c>
      <c r="C79" s="95" t="s">
        <v>2470</v>
      </c>
      <c r="D79" s="93">
        <v>2323011</v>
      </c>
    </row>
    <row r="80" spans="1:4" ht="15" customHeight="1" thickBot="1">
      <c r="B80" s="91">
        <v>73</v>
      </c>
      <c r="C80" s="94" t="s">
        <v>2471</v>
      </c>
      <c r="D80" s="93">
        <v>342149</v>
      </c>
    </row>
    <row r="81" spans="1:4" ht="15" customHeight="1" thickBot="1">
      <c r="B81" s="91">
        <v>74</v>
      </c>
      <c r="C81" s="92" t="s">
        <v>2472</v>
      </c>
      <c r="D81" s="93">
        <v>1859593</v>
      </c>
    </row>
    <row r="82" spans="1:4" ht="15" customHeight="1" thickBot="1">
      <c r="B82" s="91">
        <v>75</v>
      </c>
      <c r="C82" s="92" t="s">
        <v>2473</v>
      </c>
      <c r="D82" s="93">
        <v>2254273</v>
      </c>
    </row>
    <row r="83" spans="1:4" ht="15" customHeight="1" thickBot="1">
      <c r="B83" s="91">
        <v>76</v>
      </c>
      <c r="C83" s="92" t="s">
        <v>2474</v>
      </c>
      <c r="D83" s="93">
        <v>5523909</v>
      </c>
    </row>
    <row r="84" spans="1:4" ht="27" thickBot="1">
      <c r="B84" s="91">
        <v>77</v>
      </c>
      <c r="C84" s="92" t="s">
        <v>2475</v>
      </c>
      <c r="D84" s="93">
        <v>5816838</v>
      </c>
    </row>
    <row r="85" spans="1:4" ht="15" customHeight="1" thickBot="1">
      <c r="B85" s="91">
        <v>78</v>
      </c>
      <c r="C85" s="95" t="s">
        <v>2476</v>
      </c>
      <c r="D85" s="93">
        <v>8636380</v>
      </c>
    </row>
    <row r="86" spans="1:4" ht="15" customHeight="1" thickBot="1">
      <c r="B86" s="91">
        <v>79</v>
      </c>
      <c r="C86" s="92" t="s">
        <v>2477</v>
      </c>
      <c r="D86" s="93">
        <v>19880733</v>
      </c>
    </row>
    <row r="87" spans="1:4" ht="15" customHeight="1" thickBot="1">
      <c r="B87" s="91">
        <v>80</v>
      </c>
      <c r="C87" s="92" t="s">
        <v>2478</v>
      </c>
      <c r="D87" s="93">
        <v>413066</v>
      </c>
    </row>
    <row r="88" spans="1:4" ht="15" customHeight="1" thickBot="1">
      <c r="B88" s="91">
        <v>81</v>
      </c>
      <c r="C88" s="95" t="s">
        <v>2479</v>
      </c>
      <c r="D88" s="93">
        <v>19882259</v>
      </c>
    </row>
    <row r="89" spans="1:4" ht="15" customHeight="1" thickBot="1">
      <c r="B89" s="91">
        <v>82</v>
      </c>
      <c r="C89" s="95" t="s">
        <v>2480</v>
      </c>
      <c r="D89" s="93">
        <v>6468463</v>
      </c>
    </row>
    <row r="90" spans="1:4" ht="15" customHeight="1" thickBot="1">
      <c r="B90" s="91">
        <v>83</v>
      </c>
      <c r="C90" s="94" t="s">
        <v>2481</v>
      </c>
      <c r="D90" s="93">
        <v>337046</v>
      </c>
    </row>
    <row r="91" spans="1:4" ht="15" customHeight="1" thickBot="1">
      <c r="B91" s="91">
        <v>84</v>
      </c>
      <c r="C91" s="94" t="s">
        <v>2482</v>
      </c>
      <c r="D91" s="93">
        <v>397</v>
      </c>
    </row>
    <row r="92" spans="1:4" ht="15" customHeight="1" thickBot="1">
      <c r="A92" s="84" t="s">
        <v>2483</v>
      </c>
      <c r="B92" s="91">
        <v>85</v>
      </c>
      <c r="C92" s="92" t="s">
        <v>2484</v>
      </c>
      <c r="D92" s="93">
        <v>359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sheetPr>
  <dimension ref="A1:D87"/>
  <sheetViews>
    <sheetView showGridLines="0" showRowColHeaders="0" workbookViewId="0">
      <selection activeCell="I23" sqref="I23"/>
    </sheetView>
  </sheetViews>
  <sheetFormatPr baseColWidth="10" defaultColWidth="9" defaultRowHeight="15" customHeight="1"/>
  <cols>
    <col min="1" max="1" width="30.6640625" style="84" customWidth="1"/>
    <col min="2" max="2" width="9" style="84"/>
    <col min="3" max="3" width="83.1640625" style="84" customWidth="1"/>
    <col min="4" max="4" width="9.33203125" style="85" bestFit="1" customWidth="1"/>
    <col min="5" max="16384" width="9" style="84"/>
  </cols>
  <sheetData>
    <row r="1" spans="1:4" ht="28" customHeight="1">
      <c r="A1" s="365" t="s">
        <v>3492</v>
      </c>
    </row>
    <row r="2" spans="1:4" ht="16" customHeight="1">
      <c r="A2" s="426"/>
    </row>
    <row r="3" spans="1:4" ht="15" customHeight="1">
      <c r="A3" s="84" t="s">
        <v>2485</v>
      </c>
    </row>
    <row r="4" spans="1:4" ht="15" customHeight="1">
      <c r="A4" s="86" t="s">
        <v>2486</v>
      </c>
    </row>
    <row r="5" spans="1:4" ht="15" customHeight="1">
      <c r="A5" s="87" t="s">
        <v>2392</v>
      </c>
    </row>
    <row r="7" spans="1:4" ht="15" customHeight="1" thickBot="1"/>
    <row r="8" spans="1:4" ht="15" customHeight="1" thickBot="1">
      <c r="B8" s="96" t="s">
        <v>2393</v>
      </c>
      <c r="C8" s="96" t="s">
        <v>2394</v>
      </c>
      <c r="D8" s="97" t="s">
        <v>2395</v>
      </c>
    </row>
    <row r="9" spans="1:4" ht="15" customHeight="1" thickBot="1">
      <c r="A9" s="84" t="s">
        <v>0</v>
      </c>
      <c r="B9" s="98">
        <v>1</v>
      </c>
      <c r="C9" s="98" t="s">
        <v>2487</v>
      </c>
      <c r="D9" s="93">
        <v>44894</v>
      </c>
    </row>
    <row r="10" spans="1:4" ht="53" thickBot="1">
      <c r="B10" s="98">
        <v>2</v>
      </c>
      <c r="C10" s="98" t="s">
        <v>2397</v>
      </c>
      <c r="D10" s="93">
        <v>50470</v>
      </c>
    </row>
    <row r="11" spans="1:4" ht="15" customHeight="1" thickBot="1">
      <c r="B11" s="98">
        <v>3</v>
      </c>
      <c r="C11" s="99" t="s">
        <v>2398</v>
      </c>
      <c r="D11" s="93">
        <v>60890</v>
      </c>
    </row>
    <row r="12" spans="1:4" ht="15" customHeight="1" thickBot="1">
      <c r="A12" s="84" t="s">
        <v>2399</v>
      </c>
      <c r="B12" s="98">
        <v>4</v>
      </c>
      <c r="C12" s="98" t="s">
        <v>2488</v>
      </c>
      <c r="D12" s="93">
        <v>5606</v>
      </c>
    </row>
    <row r="13" spans="1:4" ht="15" customHeight="1" thickBot="1">
      <c r="B13" s="98">
        <v>5</v>
      </c>
      <c r="C13" s="98" t="s">
        <v>2489</v>
      </c>
      <c r="D13" s="93">
        <v>164253</v>
      </c>
    </row>
    <row r="14" spans="1:4" ht="15" customHeight="1" thickBot="1">
      <c r="B14" s="98">
        <v>6</v>
      </c>
      <c r="C14" s="98" t="s">
        <v>2490</v>
      </c>
      <c r="D14" s="93">
        <v>69426</v>
      </c>
    </row>
    <row r="15" spans="1:4" ht="15" customHeight="1" thickBot="1">
      <c r="B15" s="98">
        <v>7</v>
      </c>
      <c r="C15" s="98" t="s">
        <v>2403</v>
      </c>
      <c r="D15" s="93">
        <v>3027</v>
      </c>
    </row>
    <row r="16" spans="1:4" ht="15" customHeight="1" thickBot="1">
      <c r="B16" s="98">
        <v>8</v>
      </c>
      <c r="C16" s="98" t="s">
        <v>2491</v>
      </c>
      <c r="D16" s="93">
        <v>10276</v>
      </c>
    </row>
    <row r="17" spans="2:4" ht="15" customHeight="1" thickBot="1">
      <c r="B17" s="98">
        <v>9</v>
      </c>
      <c r="C17" s="98" t="s">
        <v>2492</v>
      </c>
      <c r="D17" s="93">
        <v>10581</v>
      </c>
    </row>
    <row r="18" spans="2:4" ht="15" customHeight="1" thickBot="1">
      <c r="B18" s="98">
        <v>10</v>
      </c>
      <c r="C18" s="98" t="s">
        <v>2493</v>
      </c>
      <c r="D18" s="93">
        <v>16924</v>
      </c>
    </row>
    <row r="19" spans="2:4" ht="15" customHeight="1" thickBot="1">
      <c r="B19" s="98">
        <v>11</v>
      </c>
      <c r="C19" s="98" t="s">
        <v>2494</v>
      </c>
      <c r="D19" s="93">
        <v>2573</v>
      </c>
    </row>
    <row r="20" spans="2:4" ht="15" customHeight="1" thickBot="1">
      <c r="B20" s="98">
        <v>12</v>
      </c>
      <c r="C20" s="98" t="s">
        <v>2495</v>
      </c>
      <c r="D20" s="93">
        <v>2390</v>
      </c>
    </row>
    <row r="21" spans="2:4" ht="27" thickBot="1">
      <c r="B21" s="98">
        <v>13</v>
      </c>
      <c r="C21" s="98" t="s">
        <v>2496</v>
      </c>
      <c r="D21" s="93">
        <v>22729</v>
      </c>
    </row>
    <row r="22" spans="2:4" ht="27" thickBot="1">
      <c r="B22" s="98">
        <v>14</v>
      </c>
      <c r="C22" s="98" t="s">
        <v>2497</v>
      </c>
      <c r="D22" s="93">
        <v>1878</v>
      </c>
    </row>
    <row r="23" spans="2:4" ht="27" thickBot="1">
      <c r="B23" s="98">
        <v>15</v>
      </c>
      <c r="C23" s="98" t="s">
        <v>2498</v>
      </c>
      <c r="D23" s="93">
        <v>395</v>
      </c>
    </row>
    <row r="24" spans="2:4" ht="27" thickBot="1">
      <c r="B24" s="98">
        <v>16</v>
      </c>
      <c r="C24" s="98" t="s">
        <v>2499</v>
      </c>
      <c r="D24" s="93">
        <v>4834</v>
      </c>
    </row>
    <row r="25" spans="2:4" ht="27" thickBot="1">
      <c r="B25" s="98">
        <v>17</v>
      </c>
      <c r="C25" s="98" t="s">
        <v>2500</v>
      </c>
      <c r="D25" s="93">
        <v>30</v>
      </c>
    </row>
    <row r="26" spans="2:4" ht="27" thickBot="1">
      <c r="B26" s="98">
        <v>18</v>
      </c>
      <c r="C26" s="98" t="s">
        <v>2501</v>
      </c>
      <c r="D26" s="93">
        <v>382</v>
      </c>
    </row>
    <row r="27" spans="2:4" ht="15" customHeight="1" thickBot="1">
      <c r="B27" s="98">
        <v>19</v>
      </c>
      <c r="C27" s="98" t="s">
        <v>2502</v>
      </c>
      <c r="D27" s="93">
        <v>14084</v>
      </c>
    </row>
    <row r="28" spans="2:4" ht="15" customHeight="1" thickBot="1">
      <c r="B28" s="98">
        <v>20</v>
      </c>
      <c r="C28" s="98" t="s">
        <v>2503</v>
      </c>
      <c r="D28" s="93">
        <v>61</v>
      </c>
    </row>
    <row r="29" spans="2:4" ht="15" customHeight="1" thickBot="1">
      <c r="B29" s="98">
        <v>21</v>
      </c>
      <c r="C29" s="98" t="s">
        <v>2504</v>
      </c>
      <c r="D29" s="93">
        <v>48</v>
      </c>
    </row>
    <row r="30" spans="2:4" ht="15" customHeight="1" thickBot="1">
      <c r="B30" s="98">
        <v>22</v>
      </c>
      <c r="C30" s="98" t="s">
        <v>2505</v>
      </c>
      <c r="D30" s="93">
        <v>351</v>
      </c>
    </row>
    <row r="31" spans="2:4" ht="15" customHeight="1" thickBot="1">
      <c r="B31" s="98">
        <v>23</v>
      </c>
      <c r="C31" s="98" t="s">
        <v>2506</v>
      </c>
      <c r="D31" s="93">
        <v>523</v>
      </c>
    </row>
    <row r="32" spans="2:4" ht="15" customHeight="1" thickBot="1">
      <c r="B32" s="98">
        <v>24</v>
      </c>
      <c r="C32" s="98" t="s">
        <v>2507</v>
      </c>
      <c r="D32" s="93">
        <v>1111</v>
      </c>
    </row>
    <row r="33" spans="2:4" ht="15" customHeight="1" thickBot="1">
      <c r="B33" s="98">
        <v>25</v>
      </c>
      <c r="C33" s="98" t="s">
        <v>2508</v>
      </c>
      <c r="D33" s="93">
        <v>1055</v>
      </c>
    </row>
    <row r="34" spans="2:4" ht="15" customHeight="1" thickBot="1">
      <c r="B34" s="98">
        <v>26</v>
      </c>
      <c r="C34" s="98" t="s">
        <v>2509</v>
      </c>
      <c r="D34" s="93">
        <v>273102</v>
      </c>
    </row>
    <row r="35" spans="2:4" ht="15" customHeight="1" thickBot="1">
      <c r="B35" s="98">
        <v>27</v>
      </c>
      <c r="C35" s="98" t="s">
        <v>2510</v>
      </c>
      <c r="D35" s="93">
        <v>62547</v>
      </c>
    </row>
    <row r="36" spans="2:4" ht="15" customHeight="1" thickBot="1">
      <c r="B36" s="98">
        <v>28</v>
      </c>
      <c r="C36" s="98" t="s">
        <v>2511</v>
      </c>
      <c r="D36" s="93">
        <v>10203</v>
      </c>
    </row>
    <row r="37" spans="2:4" ht="27" thickBot="1">
      <c r="B37" s="98">
        <v>29</v>
      </c>
      <c r="C37" s="98" t="s">
        <v>2512</v>
      </c>
      <c r="D37" s="93">
        <v>9023</v>
      </c>
    </row>
    <row r="38" spans="2:4" ht="15" customHeight="1" thickBot="1">
      <c r="B38" s="98">
        <v>30</v>
      </c>
      <c r="C38" s="98" t="s">
        <v>2513</v>
      </c>
      <c r="D38" s="93">
        <v>374</v>
      </c>
    </row>
    <row r="39" spans="2:4" ht="15" customHeight="1" thickBot="1">
      <c r="B39" s="98">
        <v>31</v>
      </c>
      <c r="C39" s="98" t="s">
        <v>2514</v>
      </c>
      <c r="D39" s="93">
        <v>95</v>
      </c>
    </row>
    <row r="40" spans="2:4" ht="15" customHeight="1" thickBot="1">
      <c r="B40" s="98">
        <v>32</v>
      </c>
      <c r="C40" s="98" t="s">
        <v>2515</v>
      </c>
      <c r="D40" s="93">
        <v>4369</v>
      </c>
    </row>
    <row r="41" spans="2:4" ht="15" customHeight="1" thickBot="1">
      <c r="B41" s="98">
        <v>33</v>
      </c>
      <c r="C41" s="98" t="s">
        <v>2516</v>
      </c>
      <c r="D41" s="93">
        <v>802</v>
      </c>
    </row>
    <row r="42" spans="2:4" ht="15" customHeight="1" thickBot="1">
      <c r="B42" s="98">
        <v>34</v>
      </c>
      <c r="C42" s="98" t="s">
        <v>2517</v>
      </c>
      <c r="D42" s="93">
        <v>1267</v>
      </c>
    </row>
    <row r="43" spans="2:4" ht="15" customHeight="1" thickBot="1">
      <c r="B43" s="98">
        <v>35</v>
      </c>
      <c r="C43" s="98" t="s">
        <v>2518</v>
      </c>
      <c r="D43" s="93">
        <v>915</v>
      </c>
    </row>
    <row r="44" spans="2:4" ht="15" customHeight="1" thickBot="1">
      <c r="B44" s="98">
        <v>36</v>
      </c>
      <c r="C44" s="98" t="s">
        <v>2519</v>
      </c>
      <c r="D44" s="93">
        <v>1282</v>
      </c>
    </row>
    <row r="45" spans="2:4" ht="15" customHeight="1" thickBot="1">
      <c r="B45" s="98">
        <v>37</v>
      </c>
      <c r="C45" s="98" t="s">
        <v>2520</v>
      </c>
      <c r="D45" s="93">
        <v>12780</v>
      </c>
    </row>
    <row r="46" spans="2:4" ht="15" customHeight="1" thickBot="1">
      <c r="B46" s="98">
        <v>38</v>
      </c>
      <c r="C46" s="98" t="s">
        <v>2521</v>
      </c>
      <c r="D46" s="93">
        <v>83</v>
      </c>
    </row>
    <row r="47" spans="2:4" ht="15" customHeight="1" thickBot="1">
      <c r="B47" s="98">
        <v>39</v>
      </c>
      <c r="C47" s="98" t="s">
        <v>2522</v>
      </c>
      <c r="D47" s="93">
        <v>123</v>
      </c>
    </row>
    <row r="48" spans="2:4" ht="15" customHeight="1" thickBot="1">
      <c r="B48" s="98">
        <v>40</v>
      </c>
      <c r="C48" s="98" t="s">
        <v>2523</v>
      </c>
      <c r="D48" s="93">
        <v>12</v>
      </c>
    </row>
    <row r="49" spans="1:4" ht="15" customHeight="1" thickBot="1">
      <c r="B49" s="98">
        <v>41</v>
      </c>
      <c r="C49" s="99" t="s">
        <v>2524</v>
      </c>
      <c r="D49" s="93">
        <v>523725</v>
      </c>
    </row>
    <row r="50" spans="1:4" ht="15" customHeight="1" thickBot="1">
      <c r="A50" s="84" t="s">
        <v>2525</v>
      </c>
      <c r="B50" s="98">
        <v>42</v>
      </c>
      <c r="C50" s="98" t="s">
        <v>2526</v>
      </c>
      <c r="D50" s="93">
        <v>16326</v>
      </c>
    </row>
    <row r="51" spans="1:4" ht="15" customHeight="1" thickBot="1">
      <c r="B51" s="98">
        <v>43</v>
      </c>
      <c r="C51" s="98" t="s">
        <v>2527</v>
      </c>
      <c r="D51" s="93">
        <v>130205</v>
      </c>
    </row>
    <row r="52" spans="1:4" ht="15" customHeight="1" thickBot="1">
      <c r="B52" s="98">
        <v>44</v>
      </c>
      <c r="C52" s="98" t="s">
        <v>2528</v>
      </c>
      <c r="D52" s="93">
        <v>1849</v>
      </c>
    </row>
    <row r="53" spans="1:4" ht="15" customHeight="1" thickBot="1">
      <c r="B53" s="98">
        <v>45</v>
      </c>
      <c r="C53" s="98" t="s">
        <v>2529</v>
      </c>
      <c r="D53" s="93">
        <v>90576</v>
      </c>
    </row>
    <row r="54" spans="1:4" ht="15" customHeight="1" thickBot="1">
      <c r="B54" s="98">
        <v>46</v>
      </c>
      <c r="C54" s="98" t="s">
        <v>2443</v>
      </c>
      <c r="D54" s="93">
        <v>124366</v>
      </c>
    </row>
    <row r="55" spans="1:4" ht="15" customHeight="1" thickBot="1">
      <c r="B55" s="98">
        <v>47</v>
      </c>
      <c r="C55" s="98" t="s">
        <v>2530</v>
      </c>
      <c r="D55" s="93">
        <v>9955</v>
      </c>
    </row>
    <row r="56" spans="1:4" ht="15" customHeight="1" thickBot="1">
      <c r="B56" s="98">
        <v>48</v>
      </c>
      <c r="C56" s="100" t="s">
        <v>2531</v>
      </c>
      <c r="D56" s="93">
        <v>234664</v>
      </c>
    </row>
    <row r="57" spans="1:4" ht="15" customHeight="1" thickBot="1">
      <c r="B57" s="98">
        <v>49</v>
      </c>
      <c r="C57" s="98" t="s">
        <v>2446</v>
      </c>
      <c r="D57" s="93">
        <v>62244</v>
      </c>
    </row>
    <row r="58" spans="1:4" ht="15" customHeight="1" thickBot="1">
      <c r="B58" s="98">
        <v>50</v>
      </c>
      <c r="C58" s="98" t="s">
        <v>2447</v>
      </c>
      <c r="D58" s="93">
        <v>66224</v>
      </c>
    </row>
    <row r="59" spans="1:4" ht="15" customHeight="1" thickBot="1">
      <c r="B59" s="98">
        <v>51</v>
      </c>
      <c r="C59" s="98" t="s">
        <v>2448</v>
      </c>
      <c r="D59" s="93">
        <v>908</v>
      </c>
    </row>
    <row r="60" spans="1:4" ht="15" customHeight="1" thickBot="1">
      <c r="B60" s="98">
        <v>52</v>
      </c>
      <c r="C60" s="98" t="s">
        <v>2449</v>
      </c>
      <c r="D60" s="93">
        <v>23865</v>
      </c>
    </row>
    <row r="61" spans="1:4" ht="15" customHeight="1" thickBot="1">
      <c r="B61" s="98">
        <v>53</v>
      </c>
      <c r="C61" s="98" t="s">
        <v>2450</v>
      </c>
      <c r="D61" s="93">
        <v>21214</v>
      </c>
    </row>
    <row r="62" spans="1:4" ht="15" customHeight="1" thickBot="1">
      <c r="B62" s="98">
        <v>54</v>
      </c>
      <c r="C62" s="98" t="s">
        <v>2451</v>
      </c>
      <c r="D62" s="93">
        <v>2782</v>
      </c>
    </row>
    <row r="63" spans="1:4" ht="15" customHeight="1" thickBot="1">
      <c r="B63" s="98">
        <v>55</v>
      </c>
      <c r="C63" s="98" t="s">
        <v>2452</v>
      </c>
      <c r="D63" s="93">
        <v>458</v>
      </c>
    </row>
    <row r="64" spans="1:4" ht="15" customHeight="1" thickBot="1">
      <c r="B64" s="98">
        <v>56</v>
      </c>
      <c r="C64" s="98" t="s">
        <v>2445</v>
      </c>
      <c r="D64" s="93">
        <v>622</v>
      </c>
    </row>
    <row r="65" spans="1:4" ht="15" customHeight="1" thickBot="1">
      <c r="B65" s="98">
        <v>57</v>
      </c>
      <c r="C65" s="100" t="s">
        <v>2532</v>
      </c>
      <c r="D65" s="93">
        <v>108718</v>
      </c>
    </row>
    <row r="66" spans="1:4" ht="15" customHeight="1" thickBot="1">
      <c r="B66" s="98">
        <v>58</v>
      </c>
      <c r="C66" s="98" t="s">
        <v>2533</v>
      </c>
      <c r="D66" s="93">
        <v>15422</v>
      </c>
    </row>
    <row r="67" spans="1:4" ht="15" customHeight="1" thickBot="1">
      <c r="B67" s="98">
        <v>59</v>
      </c>
      <c r="C67" s="98" t="s">
        <v>2455</v>
      </c>
      <c r="D67" s="93">
        <v>15905</v>
      </c>
    </row>
    <row r="68" spans="1:4" ht="15" customHeight="1" thickBot="1">
      <c r="B68" s="98">
        <v>60</v>
      </c>
      <c r="C68" s="98" t="s">
        <v>2456</v>
      </c>
      <c r="D68" s="93">
        <v>5943</v>
      </c>
    </row>
    <row r="69" spans="1:4" ht="15" customHeight="1" thickBot="1">
      <c r="B69" s="98">
        <v>61</v>
      </c>
      <c r="C69" s="98" t="s">
        <v>2458</v>
      </c>
      <c r="D69" s="93">
        <v>1054</v>
      </c>
    </row>
    <row r="70" spans="1:4" ht="15" customHeight="1" thickBot="1">
      <c r="B70" s="98">
        <v>62</v>
      </c>
      <c r="C70" s="98" t="s">
        <v>2457</v>
      </c>
      <c r="D70" s="93">
        <v>3788</v>
      </c>
    </row>
    <row r="71" spans="1:4" ht="15" customHeight="1" thickBot="1">
      <c r="B71" s="98">
        <v>63</v>
      </c>
      <c r="C71" s="100" t="s">
        <v>2534</v>
      </c>
      <c r="D71" s="93">
        <v>37723</v>
      </c>
    </row>
    <row r="72" spans="1:4" ht="15" customHeight="1" thickBot="1">
      <c r="B72" s="98">
        <v>64</v>
      </c>
      <c r="C72" s="98" t="s">
        <v>2461</v>
      </c>
      <c r="D72" s="93">
        <v>27128</v>
      </c>
    </row>
    <row r="73" spans="1:4" ht="15" customHeight="1" thickBot="1">
      <c r="B73" s="98">
        <v>65</v>
      </c>
      <c r="C73" s="98" t="s">
        <v>2460</v>
      </c>
      <c r="D73" s="93">
        <v>16512</v>
      </c>
    </row>
    <row r="74" spans="1:4" ht="15" customHeight="1" thickBot="1">
      <c r="B74" s="98">
        <v>66</v>
      </c>
      <c r="C74" s="100" t="s">
        <v>2535</v>
      </c>
      <c r="D74" s="93">
        <v>41563</v>
      </c>
    </row>
    <row r="75" spans="1:4" ht="15" customHeight="1" thickBot="1">
      <c r="B75" s="98">
        <v>67</v>
      </c>
      <c r="C75" s="98" t="s">
        <v>2536</v>
      </c>
      <c r="D75" s="93">
        <v>2407031</v>
      </c>
    </row>
    <row r="76" spans="1:4" ht="15" customHeight="1" thickBot="1">
      <c r="B76" s="98">
        <v>68</v>
      </c>
      <c r="C76" s="100" t="s">
        <v>2537</v>
      </c>
      <c r="D76" s="93">
        <v>27791</v>
      </c>
    </row>
    <row r="77" spans="1:4" ht="15" customHeight="1" thickBot="1">
      <c r="B77" s="98">
        <v>69</v>
      </c>
      <c r="C77" s="99" t="s">
        <v>2538</v>
      </c>
      <c r="D77" s="93">
        <v>282607</v>
      </c>
    </row>
    <row r="78" spans="1:4" ht="15" customHeight="1" thickBot="1">
      <c r="A78" s="84" t="s">
        <v>2539</v>
      </c>
      <c r="B78" s="98">
        <v>70</v>
      </c>
      <c r="C78" s="98" t="s">
        <v>2540</v>
      </c>
      <c r="D78" s="93">
        <v>725546</v>
      </c>
    </row>
    <row r="79" spans="1:4" ht="15" customHeight="1" thickBot="1">
      <c r="B79" s="98">
        <v>71</v>
      </c>
      <c r="C79" s="98" t="s">
        <v>2541</v>
      </c>
      <c r="D79" s="93">
        <v>994098</v>
      </c>
    </row>
    <row r="80" spans="1:4" ht="15" customHeight="1" thickBot="1">
      <c r="B80" s="98">
        <v>72</v>
      </c>
      <c r="C80" s="98" t="s">
        <v>2542</v>
      </c>
      <c r="D80" s="93">
        <v>463816</v>
      </c>
    </row>
    <row r="81" spans="1:4" ht="15" customHeight="1" thickBot="1">
      <c r="B81" s="98">
        <v>73</v>
      </c>
      <c r="C81" s="98" t="s">
        <v>2472</v>
      </c>
      <c r="D81" s="93">
        <v>6239825</v>
      </c>
    </row>
    <row r="82" spans="1:4" ht="15" customHeight="1" thickBot="1">
      <c r="B82" s="98">
        <v>74</v>
      </c>
      <c r="C82" s="98" t="s">
        <v>2543</v>
      </c>
      <c r="D82" s="93">
        <v>17186884</v>
      </c>
    </row>
    <row r="83" spans="1:4" ht="15" customHeight="1" thickBot="1">
      <c r="B83" s="98">
        <v>75</v>
      </c>
      <c r="C83" s="100" t="s">
        <v>2544</v>
      </c>
      <c r="D83" s="93">
        <v>4445797</v>
      </c>
    </row>
    <row r="84" spans="1:4" ht="15" customHeight="1" thickBot="1">
      <c r="B84" s="98">
        <v>76</v>
      </c>
      <c r="C84" s="100" t="s">
        <v>2545</v>
      </c>
      <c r="D84" s="93">
        <v>6029972</v>
      </c>
    </row>
    <row r="85" spans="1:4" ht="15" customHeight="1" thickBot="1">
      <c r="B85" s="98">
        <v>77</v>
      </c>
      <c r="C85" s="99" t="s">
        <v>2546</v>
      </c>
      <c r="D85" s="93">
        <v>132</v>
      </c>
    </row>
    <row r="86" spans="1:4" ht="15" customHeight="1" thickBot="1">
      <c r="B86" s="98">
        <v>78</v>
      </c>
      <c r="C86" s="99" t="s">
        <v>2547</v>
      </c>
      <c r="D86" s="93">
        <v>128</v>
      </c>
    </row>
    <row r="87" spans="1:4" ht="15" customHeight="1" thickBot="1">
      <c r="A87" s="84" t="s">
        <v>2548</v>
      </c>
      <c r="B87" s="98">
        <v>79</v>
      </c>
      <c r="C87" s="98" t="s">
        <v>2549</v>
      </c>
      <c r="D87" s="93">
        <v>122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BD329"/>
  <sheetViews>
    <sheetView topLeftCell="A13" zoomScaleNormal="100" workbookViewId="0">
      <selection activeCell="E136" sqref="E136"/>
    </sheetView>
  </sheetViews>
  <sheetFormatPr baseColWidth="10" defaultColWidth="8" defaultRowHeight="13"/>
  <cols>
    <col min="1" max="1" width="1.6640625" style="117" customWidth="1"/>
    <col min="2" max="2" width="52" style="393" customWidth="1"/>
    <col min="3" max="3" width="8.5" style="105" hidden="1" customWidth="1"/>
    <col min="4" max="4" width="16.5" style="106" hidden="1" customWidth="1"/>
    <col min="5" max="5" width="22.1640625" style="116" customWidth="1"/>
    <col min="6" max="6" width="9.33203125" style="116" customWidth="1"/>
    <col min="7" max="7" width="14.5" style="116" customWidth="1"/>
    <col min="8" max="8" width="13.33203125" style="116" customWidth="1"/>
    <col min="9" max="9" width="14.33203125" style="116" customWidth="1"/>
    <col min="10" max="10" width="17.5" style="116" customWidth="1"/>
    <col min="11" max="11" width="4.1640625" style="117" customWidth="1"/>
    <col min="12" max="12" width="4.5" style="117" customWidth="1"/>
    <col min="13" max="13" width="4.33203125" style="117" customWidth="1"/>
    <col min="14" max="16" width="5.33203125" style="117" customWidth="1"/>
    <col min="17" max="17" width="8" style="117" customWidth="1"/>
    <col min="18" max="18" width="14.6640625" style="117" customWidth="1"/>
    <col min="19" max="19" width="14.33203125" style="117" customWidth="1"/>
    <col min="20" max="21" width="33.6640625" style="117" customWidth="1"/>
    <col min="22" max="22" width="37.1640625" style="273" customWidth="1"/>
    <col min="23" max="23" width="3.5" style="117" customWidth="1"/>
    <col min="24" max="24" width="9.6640625" style="117" bestFit="1" customWidth="1"/>
    <col min="25" max="25" width="9.6640625" style="117" customWidth="1"/>
    <col min="26" max="26" width="58.83203125" style="117" customWidth="1"/>
    <col min="27" max="27" width="6.1640625" style="117" hidden="1" customWidth="1"/>
    <col min="28" max="16384" width="8" style="117"/>
  </cols>
  <sheetData>
    <row r="1" spans="1:56" s="127" customFormat="1" hidden="1">
      <c r="A1" s="117"/>
      <c r="B1" s="104"/>
      <c r="C1" s="105"/>
      <c r="D1" s="106"/>
      <c r="E1" s="107"/>
      <c r="F1" s="108"/>
      <c r="G1" s="108"/>
      <c r="H1" s="108"/>
      <c r="I1" s="108"/>
      <c r="J1" s="109"/>
      <c r="K1" s="110"/>
      <c r="L1" s="110"/>
      <c r="M1" s="110"/>
      <c r="N1" s="110"/>
      <c r="O1" s="110"/>
      <c r="P1" s="110"/>
      <c r="Q1" s="110"/>
      <c r="R1" s="110"/>
      <c r="S1" s="111"/>
      <c r="T1" s="111"/>
      <c r="U1" s="110"/>
      <c r="V1" s="112"/>
      <c r="W1" s="113"/>
      <c r="X1" s="113"/>
      <c r="Y1" s="117"/>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row>
    <row r="2" spans="1:56" s="127" customFormat="1" hidden="1">
      <c r="A2" s="117"/>
      <c r="B2" s="104"/>
      <c r="C2" s="105"/>
      <c r="D2" s="106"/>
      <c r="E2" s="107"/>
      <c r="F2" s="108"/>
      <c r="G2" s="108"/>
      <c r="H2" s="108"/>
      <c r="I2" s="108"/>
      <c r="J2" s="109"/>
      <c r="K2" s="110"/>
      <c r="L2" s="110"/>
      <c r="M2" s="110"/>
      <c r="N2" s="110"/>
      <c r="O2" s="110"/>
      <c r="P2" s="110"/>
      <c r="Q2" s="110"/>
      <c r="R2" s="110"/>
      <c r="S2" s="111"/>
      <c r="T2" s="111"/>
      <c r="U2" s="110"/>
      <c r="V2" s="112"/>
      <c r="W2" s="113"/>
      <c r="X2" s="113"/>
      <c r="Y2" s="117"/>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row>
    <row r="3" spans="1:56" s="127" customFormat="1" hidden="1">
      <c r="A3" s="117"/>
      <c r="B3" s="104"/>
      <c r="C3" s="105"/>
      <c r="D3" s="106"/>
      <c r="E3" s="107"/>
      <c r="F3" s="108"/>
      <c r="G3" s="108"/>
      <c r="H3" s="108"/>
      <c r="I3" s="108"/>
      <c r="J3" s="109"/>
      <c r="K3" s="110"/>
      <c r="L3" s="110"/>
      <c r="M3" s="110"/>
      <c r="N3" s="110"/>
      <c r="O3" s="110"/>
      <c r="P3" s="110"/>
      <c r="Q3" s="110"/>
      <c r="R3" s="110"/>
      <c r="S3" s="111"/>
      <c r="T3" s="111"/>
      <c r="U3" s="110"/>
      <c r="V3" s="112"/>
      <c r="W3" s="113"/>
      <c r="X3" s="113"/>
      <c r="Y3" s="117"/>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row>
    <row r="4" spans="1:56" s="127" customFormat="1" hidden="1">
      <c r="A4" s="117"/>
      <c r="B4" s="104"/>
      <c r="C4" s="105"/>
      <c r="D4" s="106"/>
      <c r="E4" s="107"/>
      <c r="F4" s="108"/>
      <c r="G4" s="108"/>
      <c r="H4" s="108"/>
      <c r="I4" s="108"/>
      <c r="J4" s="109"/>
      <c r="K4" s="110"/>
      <c r="L4" s="110"/>
      <c r="M4" s="110"/>
      <c r="N4" s="110"/>
      <c r="O4" s="110"/>
      <c r="P4" s="110"/>
      <c r="Q4" s="110"/>
      <c r="R4" s="110"/>
      <c r="S4" s="111"/>
      <c r="T4" s="111"/>
      <c r="U4" s="110"/>
      <c r="V4" s="112"/>
      <c r="W4" s="113"/>
      <c r="X4" s="113"/>
      <c r="Y4" s="117"/>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3"/>
      <c r="BA4" s="113"/>
      <c r="BB4" s="113"/>
      <c r="BC4" s="113"/>
      <c r="BD4" s="113"/>
    </row>
    <row r="5" spans="1:56" s="127" customFormat="1" hidden="1">
      <c r="A5" s="117"/>
      <c r="B5" s="104"/>
      <c r="C5" s="105"/>
      <c r="D5" s="106"/>
      <c r="E5" s="107"/>
      <c r="F5" s="108"/>
      <c r="G5" s="108"/>
      <c r="H5" s="108"/>
      <c r="I5" s="108"/>
      <c r="J5" s="109"/>
      <c r="K5" s="110"/>
      <c r="L5" s="110"/>
      <c r="M5" s="110"/>
      <c r="N5" s="110"/>
      <c r="O5" s="110"/>
      <c r="P5" s="110"/>
      <c r="Q5" s="110"/>
      <c r="R5" s="110"/>
      <c r="S5" s="111"/>
      <c r="T5" s="111"/>
      <c r="U5" s="110"/>
      <c r="V5" s="112"/>
      <c r="W5" s="113"/>
      <c r="X5" s="113"/>
      <c r="Y5" s="117"/>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113"/>
      <c r="AZ5" s="113"/>
      <c r="BA5" s="113"/>
      <c r="BB5" s="113"/>
      <c r="BC5" s="113"/>
      <c r="BD5" s="113"/>
    </row>
    <row r="6" spans="1:56" s="127" customFormat="1" hidden="1">
      <c r="A6" s="117"/>
      <c r="B6" s="104"/>
      <c r="C6" s="105"/>
      <c r="D6" s="106"/>
      <c r="E6" s="107"/>
      <c r="F6" s="108"/>
      <c r="G6" s="108"/>
      <c r="H6" s="108"/>
      <c r="I6" s="108"/>
      <c r="J6" s="109"/>
      <c r="K6" s="110"/>
      <c r="L6" s="110"/>
      <c r="M6" s="110"/>
      <c r="N6" s="110"/>
      <c r="O6" s="110"/>
      <c r="P6" s="110"/>
      <c r="Q6" s="110"/>
      <c r="R6" s="110"/>
      <c r="S6" s="111"/>
      <c r="T6" s="111"/>
      <c r="U6" s="110"/>
      <c r="V6" s="112"/>
      <c r="W6" s="113"/>
      <c r="X6" s="113"/>
      <c r="Y6" s="117"/>
      <c r="Z6" s="113"/>
      <c r="AA6" s="113"/>
      <c r="AB6" s="113"/>
      <c r="AC6" s="113"/>
      <c r="AD6" s="113"/>
      <c r="AE6" s="113"/>
      <c r="AF6" s="113"/>
      <c r="AG6" s="113"/>
      <c r="AH6" s="113"/>
      <c r="AI6" s="113"/>
      <c r="AJ6" s="113"/>
      <c r="AK6" s="113"/>
      <c r="AL6" s="113"/>
      <c r="AM6" s="113"/>
      <c r="AN6" s="113"/>
      <c r="AO6" s="113"/>
      <c r="AP6" s="113"/>
      <c r="AQ6" s="113"/>
      <c r="AR6" s="113"/>
      <c r="AS6" s="113"/>
      <c r="AT6" s="113"/>
      <c r="AU6" s="113"/>
      <c r="AV6" s="113"/>
      <c r="AW6" s="113"/>
      <c r="AX6" s="113"/>
      <c r="AY6" s="113"/>
      <c r="AZ6" s="113"/>
      <c r="BA6" s="113"/>
      <c r="BB6" s="113"/>
      <c r="BC6" s="113"/>
      <c r="BD6" s="113"/>
    </row>
    <row r="7" spans="1:56" s="127" customFormat="1" hidden="1">
      <c r="A7" s="117"/>
      <c r="B7" s="104"/>
      <c r="C7" s="105"/>
      <c r="D7" s="106"/>
      <c r="E7" s="107"/>
      <c r="F7" s="108"/>
      <c r="G7" s="108"/>
      <c r="H7" s="108"/>
      <c r="I7" s="108"/>
      <c r="J7" s="109"/>
      <c r="K7" s="110"/>
      <c r="L7" s="110"/>
      <c r="M7" s="110"/>
      <c r="N7" s="110"/>
      <c r="O7" s="110"/>
      <c r="P7" s="110"/>
      <c r="Q7" s="110"/>
      <c r="R7" s="110"/>
      <c r="S7" s="111"/>
      <c r="T7" s="111"/>
      <c r="U7" s="110"/>
      <c r="V7" s="112"/>
      <c r="W7" s="113"/>
      <c r="X7" s="113"/>
      <c r="Y7" s="117"/>
      <c r="Z7" s="113"/>
      <c r="AA7" s="113"/>
      <c r="AB7" s="113"/>
      <c r="AC7" s="113"/>
      <c r="AD7" s="113"/>
      <c r="AE7" s="113"/>
      <c r="AF7" s="113"/>
      <c r="AG7" s="113"/>
      <c r="AH7" s="113"/>
      <c r="AI7" s="113"/>
      <c r="AJ7" s="113"/>
      <c r="AK7" s="113"/>
      <c r="AL7" s="113"/>
      <c r="AM7" s="113"/>
      <c r="AN7" s="113"/>
      <c r="AO7" s="113"/>
      <c r="AP7" s="113"/>
      <c r="AQ7" s="113"/>
      <c r="AR7" s="113"/>
      <c r="AS7" s="113"/>
      <c r="AT7" s="113"/>
      <c r="AU7" s="113"/>
      <c r="AV7" s="113"/>
      <c r="AW7" s="113"/>
      <c r="AX7" s="113"/>
      <c r="AY7" s="113"/>
      <c r="AZ7" s="113"/>
      <c r="BA7" s="113"/>
      <c r="BB7" s="113"/>
      <c r="BC7" s="113"/>
      <c r="BD7" s="113"/>
    </row>
    <row r="8" spans="1:56" s="127" customFormat="1" ht="8.25" hidden="1" customHeight="1">
      <c r="A8" s="117"/>
      <c r="B8" s="104"/>
      <c r="C8" s="105"/>
      <c r="D8" s="106"/>
      <c r="E8" s="107"/>
      <c r="F8" s="108"/>
      <c r="G8" s="108"/>
      <c r="H8" s="108"/>
      <c r="I8" s="108"/>
      <c r="J8" s="109"/>
      <c r="K8" s="110"/>
      <c r="L8" s="110"/>
      <c r="M8" s="110"/>
      <c r="N8" s="110"/>
      <c r="O8" s="110"/>
      <c r="P8" s="110"/>
      <c r="Q8" s="110"/>
      <c r="R8" s="110"/>
      <c r="S8" s="111"/>
      <c r="T8" s="111"/>
      <c r="U8" s="110"/>
      <c r="V8" s="112"/>
      <c r="W8" s="113"/>
      <c r="X8" s="113"/>
      <c r="Y8" s="117"/>
      <c r="Z8" s="113"/>
      <c r="AA8" s="113"/>
      <c r="AB8" s="113"/>
      <c r="AC8" s="113"/>
      <c r="AD8" s="113"/>
      <c r="AE8" s="113"/>
      <c r="AF8" s="113"/>
      <c r="AG8" s="113"/>
      <c r="AH8" s="113"/>
      <c r="AI8" s="113"/>
      <c r="AJ8" s="113"/>
      <c r="AK8" s="113"/>
      <c r="AL8" s="113"/>
      <c r="AM8" s="113"/>
      <c r="AN8" s="113"/>
      <c r="AO8" s="113"/>
      <c r="AP8" s="113"/>
      <c r="AQ8" s="113"/>
      <c r="AR8" s="113"/>
      <c r="AS8" s="113"/>
      <c r="AT8" s="113"/>
      <c r="AU8" s="113"/>
      <c r="AV8" s="113"/>
      <c r="AW8" s="113"/>
      <c r="AX8" s="113"/>
      <c r="AY8" s="113"/>
      <c r="AZ8" s="113"/>
      <c r="BA8" s="113"/>
      <c r="BB8" s="113"/>
      <c r="BC8" s="113"/>
      <c r="BD8" s="113"/>
    </row>
    <row r="9" spans="1:56" s="127" customFormat="1" ht="20" hidden="1">
      <c r="A9" s="117"/>
      <c r="B9" s="436" t="s">
        <v>2610</v>
      </c>
      <c r="C9" s="436"/>
      <c r="D9" s="436"/>
      <c r="E9" s="437"/>
      <c r="F9" s="436"/>
      <c r="G9" s="436"/>
      <c r="H9" s="436"/>
      <c r="I9" s="436"/>
      <c r="J9" s="437"/>
      <c r="K9" s="438"/>
      <c r="L9" s="438"/>
      <c r="M9" s="438"/>
      <c r="N9" s="438"/>
      <c r="O9" s="438"/>
      <c r="P9" s="438"/>
      <c r="Q9" s="438"/>
      <c r="R9" s="438"/>
      <c r="S9" s="438"/>
      <c r="T9" s="438"/>
      <c r="U9" s="438"/>
      <c r="V9" s="438"/>
      <c r="W9" s="113"/>
      <c r="X9" s="113"/>
      <c r="Y9" s="117"/>
      <c r="Z9" s="113"/>
      <c r="AA9" s="113"/>
      <c r="AB9" s="113"/>
      <c r="AC9" s="113"/>
      <c r="AD9" s="113"/>
      <c r="AE9" s="113"/>
      <c r="AF9" s="113"/>
      <c r="AG9" s="113"/>
      <c r="AH9" s="113"/>
      <c r="AI9" s="113"/>
      <c r="AJ9" s="113"/>
      <c r="AK9" s="113"/>
      <c r="AL9" s="113"/>
      <c r="AM9" s="113"/>
      <c r="AN9" s="113"/>
      <c r="AO9" s="113"/>
      <c r="AP9" s="113"/>
      <c r="AQ9" s="113"/>
      <c r="AR9" s="113"/>
      <c r="AS9" s="113"/>
      <c r="AT9" s="113"/>
      <c r="AU9" s="113"/>
      <c r="AV9" s="113"/>
      <c r="AW9" s="113"/>
      <c r="AX9" s="113"/>
      <c r="AY9" s="113"/>
      <c r="AZ9" s="113"/>
      <c r="BA9" s="113"/>
      <c r="BB9" s="113"/>
      <c r="BC9" s="113"/>
      <c r="BD9" s="113"/>
    </row>
    <row r="10" spans="1:56" s="127" customFormat="1" ht="9.75" hidden="1" customHeight="1">
      <c r="A10" s="117"/>
      <c r="B10" s="104"/>
      <c r="C10" s="105"/>
      <c r="D10" s="106"/>
      <c r="E10" s="107"/>
      <c r="F10" s="108"/>
      <c r="G10" s="108"/>
      <c r="H10" s="108"/>
      <c r="I10" s="108"/>
      <c r="J10" s="109"/>
      <c r="K10" s="110"/>
      <c r="L10" s="110"/>
      <c r="M10" s="110"/>
      <c r="N10" s="110"/>
      <c r="O10" s="110"/>
      <c r="P10" s="110"/>
      <c r="Q10" s="110"/>
      <c r="R10" s="110"/>
      <c r="S10" s="111"/>
      <c r="T10" s="111"/>
      <c r="U10" s="110"/>
      <c r="V10" s="112"/>
      <c r="W10" s="113"/>
      <c r="X10" s="113"/>
      <c r="Y10" s="117"/>
      <c r="Z10" s="113"/>
      <c r="AA10" s="113"/>
      <c r="AB10" s="113"/>
      <c r="AC10" s="113"/>
      <c r="AD10" s="113"/>
      <c r="AE10" s="113"/>
      <c r="AF10" s="113"/>
      <c r="AG10" s="113"/>
      <c r="AH10" s="113"/>
      <c r="AI10" s="113"/>
      <c r="AJ10" s="113"/>
      <c r="AK10" s="113"/>
      <c r="AL10" s="113"/>
      <c r="AM10" s="113"/>
      <c r="AN10" s="113"/>
      <c r="AO10" s="113"/>
      <c r="AP10" s="113"/>
      <c r="AQ10" s="113"/>
      <c r="AR10" s="113"/>
      <c r="AS10" s="113"/>
      <c r="AT10" s="113"/>
      <c r="AU10" s="113"/>
      <c r="AV10" s="113"/>
      <c r="AW10" s="113"/>
      <c r="AX10" s="113"/>
      <c r="AY10" s="113"/>
      <c r="AZ10" s="113"/>
      <c r="BA10" s="113"/>
      <c r="BB10" s="113"/>
      <c r="BC10" s="113"/>
      <c r="BD10" s="113"/>
    </row>
    <row r="11" spans="1:56" s="127" customFormat="1" hidden="1">
      <c r="A11" s="117"/>
      <c r="B11" s="439" t="s">
        <v>2611</v>
      </c>
      <c r="C11" s="439"/>
      <c r="D11" s="439"/>
      <c r="E11" s="440"/>
      <c r="F11" s="439"/>
      <c r="G11" s="439"/>
      <c r="H11" s="439"/>
      <c r="I11" s="439"/>
      <c r="J11" s="440"/>
      <c r="K11" s="439"/>
      <c r="L11" s="439"/>
      <c r="M11" s="439"/>
      <c r="N11" s="439"/>
      <c r="O11" s="439"/>
      <c r="P11" s="439"/>
      <c r="Q11" s="439"/>
      <c r="R11" s="439"/>
      <c r="S11" s="439"/>
      <c r="T11" s="439"/>
      <c r="U11" s="439"/>
      <c r="V11" s="439"/>
      <c r="W11" s="113"/>
      <c r="X11" s="113"/>
      <c r="Y11" s="117"/>
      <c r="Z11" s="331" t="s">
        <v>3361</v>
      </c>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c r="AW11" s="113"/>
      <c r="AX11" s="113"/>
      <c r="AY11" s="113"/>
      <c r="AZ11" s="113"/>
      <c r="BA11" s="113"/>
      <c r="BB11" s="113"/>
      <c r="BC11" s="113"/>
      <c r="BD11" s="113"/>
    </row>
    <row r="12" spans="1:56" s="127" customFormat="1" ht="48" hidden="1" customHeight="1">
      <c r="A12" s="117"/>
      <c r="B12" s="441" t="s">
        <v>2612</v>
      </c>
      <c r="C12" s="441"/>
      <c r="D12" s="441"/>
      <c r="E12" s="441"/>
      <c r="F12" s="441"/>
      <c r="G12" s="441"/>
      <c r="H12" s="441"/>
      <c r="I12" s="441"/>
      <c r="J12" s="441"/>
      <c r="K12" s="441"/>
      <c r="L12" s="441"/>
      <c r="M12" s="441"/>
      <c r="N12" s="441"/>
      <c r="O12" s="441"/>
      <c r="P12" s="441"/>
      <c r="Q12" s="441"/>
      <c r="R12" s="441"/>
      <c r="S12" s="441"/>
      <c r="T12" s="441"/>
      <c r="U12" s="441"/>
      <c r="V12" s="441"/>
      <c r="W12" s="113"/>
      <c r="X12" s="113"/>
      <c r="Y12" s="117"/>
      <c r="Z12" s="332" t="s">
        <v>3445</v>
      </c>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row>
    <row r="13" spans="1:56" s="113" customFormat="1" ht="6.75" customHeight="1">
      <c r="B13" s="416"/>
      <c r="C13" s="105"/>
      <c r="D13" s="106"/>
      <c r="E13" s="418"/>
      <c r="F13" s="418"/>
      <c r="G13" s="418"/>
      <c r="H13" s="418"/>
      <c r="I13" s="418"/>
      <c r="J13" s="418"/>
      <c r="V13" s="277"/>
      <c r="AA13" s="117"/>
    </row>
    <row r="14" spans="1:56" s="113" customFormat="1" ht="16">
      <c r="A14" s="417" t="s">
        <v>2613</v>
      </c>
      <c r="B14" s="416"/>
      <c r="C14" s="114"/>
      <c r="D14" s="115"/>
      <c r="E14" s="418"/>
      <c r="F14" s="418"/>
      <c r="G14" s="418"/>
      <c r="H14" s="418"/>
      <c r="I14" s="418"/>
      <c r="J14" s="418"/>
      <c r="V14" s="277"/>
      <c r="AA14" s="117"/>
    </row>
    <row r="15" spans="1:56" s="113" customFormat="1" ht="17" thickBot="1">
      <c r="A15" s="417"/>
      <c r="B15" s="416"/>
      <c r="C15" s="114"/>
      <c r="D15" s="115"/>
      <c r="E15" s="418"/>
      <c r="F15" s="418"/>
      <c r="G15" s="418"/>
      <c r="H15" s="418"/>
      <c r="I15" s="418"/>
      <c r="J15" s="418"/>
      <c r="V15" s="277"/>
      <c r="AA15" s="396"/>
    </row>
    <row r="16" spans="1:56" s="396" customFormat="1" ht="13" customHeight="1">
      <c r="B16" s="442" t="s">
        <v>2614</v>
      </c>
      <c r="C16" s="443" t="s">
        <v>2615</v>
      </c>
      <c r="D16" s="445" t="s">
        <v>2616</v>
      </c>
      <c r="E16" s="446"/>
      <c r="F16" s="446"/>
      <c r="G16" s="447" t="s">
        <v>2617</v>
      </c>
      <c r="H16" s="394" t="s">
        <v>2618</v>
      </c>
      <c r="I16" s="447" t="s">
        <v>2619</v>
      </c>
      <c r="J16" s="447" t="s">
        <v>2620</v>
      </c>
      <c r="K16" s="447" t="s">
        <v>2620</v>
      </c>
      <c r="L16" s="447"/>
      <c r="M16" s="447"/>
      <c r="N16" s="447"/>
      <c r="O16" s="447"/>
      <c r="P16" s="447"/>
      <c r="Q16" s="447"/>
      <c r="R16" s="447"/>
      <c r="S16" s="463" t="s">
        <v>2621</v>
      </c>
      <c r="T16" s="395"/>
      <c r="U16" s="447" t="s">
        <v>2622</v>
      </c>
      <c r="V16" s="442" t="s">
        <v>2622</v>
      </c>
      <c r="X16" s="334"/>
      <c r="Y16" s="334"/>
      <c r="Z16" s="334"/>
      <c r="AA16" s="117"/>
    </row>
    <row r="17" spans="1:56" s="396" customFormat="1" ht="12.75" customHeight="1" thickBot="1">
      <c r="B17" s="442"/>
      <c r="C17" s="444"/>
      <c r="D17" s="370" t="s">
        <v>2623</v>
      </c>
      <c r="E17" s="394" t="s">
        <v>2624</v>
      </c>
      <c r="F17" s="394" t="s">
        <v>2625</v>
      </c>
      <c r="G17" s="448"/>
      <c r="H17" s="394"/>
      <c r="I17" s="448"/>
      <c r="J17" s="448"/>
      <c r="K17" s="394" t="s">
        <v>2626</v>
      </c>
      <c r="L17" s="394" t="s">
        <v>2627</v>
      </c>
      <c r="M17" s="394" t="s">
        <v>2628</v>
      </c>
      <c r="N17" s="394" t="s">
        <v>2629</v>
      </c>
      <c r="O17" s="394" t="s">
        <v>2630</v>
      </c>
      <c r="P17" s="394" t="s">
        <v>2631</v>
      </c>
      <c r="Q17" s="394" t="s">
        <v>2632</v>
      </c>
      <c r="R17" s="394" t="s">
        <v>15</v>
      </c>
      <c r="S17" s="464"/>
      <c r="T17" s="394" t="s">
        <v>2622</v>
      </c>
      <c r="U17" s="465"/>
      <c r="V17" s="466"/>
      <c r="X17" s="334" t="s">
        <v>25</v>
      </c>
      <c r="Y17" s="334" t="s">
        <v>17</v>
      </c>
      <c r="Z17" s="334" t="s">
        <v>3362</v>
      </c>
      <c r="AA17" s="334" t="s">
        <v>3471</v>
      </c>
    </row>
    <row r="18" spans="1:56" s="127" customFormat="1" ht="39" hidden="1" customHeight="1" thickBot="1">
      <c r="A18" s="117"/>
      <c r="B18" s="341" t="s">
        <v>2633</v>
      </c>
      <c r="C18" s="119" t="s">
        <v>2634</v>
      </c>
      <c r="D18" s="120" t="s">
        <v>2635</v>
      </c>
      <c r="E18" s="339" t="str">
        <f>D18</f>
        <v>Cystic Fibrosis Questionnaire-Revised (CFQ-R)</v>
      </c>
      <c r="F18" s="339" t="s">
        <v>2636</v>
      </c>
      <c r="G18" s="339" t="s">
        <v>2637</v>
      </c>
      <c r="H18" s="339" t="s">
        <v>2638</v>
      </c>
      <c r="I18" s="339">
        <v>401</v>
      </c>
      <c r="J18" s="345" t="str">
        <f>CONCATENATE(IF(K18="","",CONCATENATE(K18,IF(COUNTA(K18:R18)=COUNTA(K18),"","; "))),IF(L18="","",CONCATENATE(L18,IF(COUNTA(K18:R18)=COUNTA(K18:L18),"","; "))),IF(M18="","",CONCATENATE(M18,IF(COUNTA(K18:R18)=COUNTA(K18:M18),"","; "))),IF(N18="","",CONCATENATE(N18,IF(COUNTA(K18:R18)=COUNTA(K18:N18),"","; "))),IF(O18="","",CONCATENATE(O18,IF(COUNTA(K18:R18)=COUNTA(K18:O18),"","; "))),IF(P18="","",CONCATENATE(P18,IF(COUNTA(K18:R18)=COUNTA(K18:P18),"","; "))),IF(Q18="","",CONCATENATE(Q18,IF(COUNTA(K18:R18)=COUNTA(K18:Q18),"","; "))),IF(R18="","",R18))</f>
        <v>OLS; 2-Part ; Tobit</v>
      </c>
      <c r="K18" s="351" t="s">
        <v>2626</v>
      </c>
      <c r="L18" s="351"/>
      <c r="M18" s="351"/>
      <c r="N18" s="356" t="s">
        <v>2639</v>
      </c>
      <c r="O18" s="360"/>
      <c r="P18" s="358" t="s">
        <v>2631</v>
      </c>
      <c r="Q18" s="360"/>
      <c r="R18" s="360"/>
      <c r="S18" s="348"/>
      <c r="T18" s="348"/>
      <c r="U18" s="360"/>
      <c r="V18" s="349"/>
      <c r="W18" s="113"/>
      <c r="X18" s="113"/>
      <c r="Y18" s="113"/>
      <c r="Z18" s="113"/>
      <c r="AA18" s="113"/>
      <c r="AB18" s="113"/>
      <c r="AC18" s="113"/>
      <c r="AD18" s="113"/>
      <c r="AE18" s="113"/>
      <c r="AF18" s="113"/>
      <c r="AG18" s="113"/>
      <c r="AH18" s="113"/>
      <c r="AI18" s="113"/>
      <c r="AJ18" s="113"/>
      <c r="AK18" s="113"/>
      <c r="AL18" s="113"/>
      <c r="AM18" s="113"/>
      <c r="AN18" s="113"/>
      <c r="AO18" s="113"/>
      <c r="AP18" s="113"/>
      <c r="AQ18" s="113"/>
      <c r="AR18" s="113"/>
      <c r="AS18" s="113"/>
      <c r="AT18" s="113"/>
      <c r="AU18" s="113"/>
      <c r="AV18" s="113"/>
      <c r="AW18" s="113"/>
      <c r="AX18" s="113"/>
      <c r="AY18" s="113"/>
      <c r="AZ18" s="113"/>
      <c r="BA18" s="113"/>
      <c r="BB18" s="113"/>
      <c r="BC18" s="113"/>
      <c r="BD18" s="113"/>
    </row>
    <row r="19" spans="1:56" s="127" customFormat="1" ht="26" hidden="1" customHeight="1">
      <c r="A19" s="117"/>
      <c r="B19" s="454" t="s">
        <v>2640</v>
      </c>
      <c r="C19" s="128" t="s">
        <v>2641</v>
      </c>
      <c r="D19" s="129" t="s">
        <v>2642</v>
      </c>
      <c r="E19" s="456" t="str">
        <f>D19</f>
        <v>Health Assessment Questionnaire (HAQ)</v>
      </c>
      <c r="F19" s="130" t="s">
        <v>2636</v>
      </c>
      <c r="G19" s="130" t="s">
        <v>2643</v>
      </c>
      <c r="H19" s="130" t="s">
        <v>2644</v>
      </c>
      <c r="I19" s="130" t="s">
        <v>2645</v>
      </c>
      <c r="J19" s="131" t="str">
        <f t="shared" ref="J19:J85" si="0">CONCATENATE(IF(K19="","",CONCATENATE(K19,IF(COUNTA(K19:R19)=COUNTA(K19),"","; "))),IF(L19="","",CONCATENATE(L19,IF(COUNTA(K19:R19)=COUNTA(K19:L19),"","; "))),IF(M19="","",CONCATENATE(M19,IF(COUNTA(K19:R19)=COUNTA(K19:M19),"","; "))),IF(N19="","",CONCATENATE(N19,IF(COUNTA(K19:R19)=COUNTA(K19:N19),"","; "))),IF(O19="","",CONCATENATE(O19,IF(COUNTA(K19:R19)=COUNTA(K19:O19),"","; "))),IF(P19="","",CONCATENATE(P19,IF(COUNTA(K19:R19)=COUNTA(K19:P19),"","; "))),IF(Q19="","",CONCATENATE(Q19,IF(COUNTA(K19:R19)=COUNTA(K19:Q19),"","; "))),IF(R19="","",R19))</f>
        <v>OLS</v>
      </c>
      <c r="K19" s="129" t="s">
        <v>2626</v>
      </c>
      <c r="L19" s="129"/>
      <c r="M19" s="129"/>
      <c r="N19" s="132"/>
      <c r="O19" s="132"/>
      <c r="P19" s="132"/>
      <c r="Q19" s="132"/>
      <c r="R19" s="132"/>
      <c r="S19" s="133"/>
      <c r="T19" s="134" t="s">
        <v>2646</v>
      </c>
      <c r="U19" s="460" t="s">
        <v>2646</v>
      </c>
      <c r="V19" s="454" t="s">
        <v>2647</v>
      </c>
      <c r="W19" s="113"/>
      <c r="X19" s="113"/>
      <c r="Y19" s="113"/>
      <c r="Z19" s="113"/>
      <c r="AA19" s="113"/>
      <c r="AB19" s="113"/>
      <c r="AC19" s="113"/>
      <c r="AD19" s="113"/>
      <c r="AE19" s="113"/>
      <c r="AF19" s="113"/>
      <c r="AG19" s="113"/>
      <c r="AH19" s="113"/>
      <c r="AI19" s="113"/>
      <c r="AJ19" s="113"/>
      <c r="AK19" s="113"/>
      <c r="AL19" s="113"/>
      <c r="AM19" s="113"/>
      <c r="AN19" s="113"/>
      <c r="AO19" s="113"/>
      <c r="AP19" s="113"/>
      <c r="AQ19" s="113"/>
      <c r="AR19" s="113"/>
      <c r="AS19" s="113"/>
      <c r="AT19" s="113"/>
      <c r="AU19" s="113"/>
      <c r="AV19" s="113"/>
      <c r="AW19" s="113"/>
      <c r="AX19" s="113"/>
      <c r="AY19" s="113"/>
      <c r="AZ19" s="113"/>
      <c r="BA19" s="113"/>
      <c r="BB19" s="113"/>
      <c r="BC19" s="113"/>
      <c r="BD19" s="113"/>
    </row>
    <row r="20" spans="1:56" s="127" customFormat="1" ht="13" hidden="1" customHeight="1">
      <c r="A20" s="117"/>
      <c r="B20" s="450"/>
      <c r="C20" s="135" t="s">
        <v>2641</v>
      </c>
      <c r="D20" s="136" t="s">
        <v>2642</v>
      </c>
      <c r="E20" s="452"/>
      <c r="F20" s="137" t="s">
        <v>2636</v>
      </c>
      <c r="G20" s="137" t="s">
        <v>2648</v>
      </c>
      <c r="H20" s="137" t="s">
        <v>2644</v>
      </c>
      <c r="I20" s="137" t="s">
        <v>2649</v>
      </c>
      <c r="J20" s="138" t="str">
        <f t="shared" si="0"/>
        <v>OLS</v>
      </c>
      <c r="K20" s="136" t="s">
        <v>2626</v>
      </c>
      <c r="L20" s="136"/>
      <c r="M20" s="136"/>
      <c r="N20" s="139"/>
      <c r="O20" s="139"/>
      <c r="P20" s="139"/>
      <c r="Q20" s="139"/>
      <c r="R20" s="139"/>
      <c r="S20" s="140"/>
      <c r="T20" s="141" t="s">
        <v>2646</v>
      </c>
      <c r="U20" s="461"/>
      <c r="V20" s="450"/>
      <c r="W20" s="113"/>
      <c r="X20" s="113"/>
      <c r="Y20" s="113"/>
      <c r="Z20" s="113"/>
      <c r="AA20" s="113"/>
      <c r="AB20" s="113"/>
      <c r="AC20" s="113"/>
      <c r="AD20" s="113"/>
      <c r="AE20" s="113"/>
      <c r="AF20" s="113"/>
      <c r="AG20" s="113"/>
      <c r="AH20" s="113"/>
      <c r="AI20" s="113"/>
      <c r="AJ20" s="113"/>
      <c r="AK20" s="113"/>
      <c r="AL20" s="113"/>
      <c r="AM20" s="113"/>
      <c r="AN20" s="113"/>
      <c r="AO20" s="113"/>
      <c r="AP20" s="113"/>
      <c r="AQ20" s="113"/>
      <c r="AR20" s="113"/>
      <c r="AS20" s="113"/>
      <c r="AT20" s="113"/>
      <c r="AU20" s="113"/>
      <c r="AV20" s="113"/>
      <c r="AW20" s="113"/>
      <c r="AX20" s="113"/>
      <c r="AY20" s="113"/>
      <c r="AZ20" s="113"/>
      <c r="BA20" s="113"/>
      <c r="BB20" s="113"/>
      <c r="BC20" s="113"/>
      <c r="BD20" s="113"/>
    </row>
    <row r="21" spans="1:56" s="127" customFormat="1" ht="26" hidden="1" customHeight="1">
      <c r="A21" s="117"/>
      <c r="B21" s="450"/>
      <c r="C21" s="135" t="s">
        <v>2641</v>
      </c>
      <c r="D21" s="136" t="s">
        <v>2650</v>
      </c>
      <c r="E21" s="468" t="str">
        <f>D21</f>
        <v>28-joint disease activity score (DAS 28) developed by European League Against Arthritis (EULAR)</v>
      </c>
      <c r="F21" s="137" t="s">
        <v>2636</v>
      </c>
      <c r="G21" s="137" t="s">
        <v>2643</v>
      </c>
      <c r="H21" s="137" t="s">
        <v>2644</v>
      </c>
      <c r="I21" s="137" t="s">
        <v>2645</v>
      </c>
      <c r="J21" s="138" t="str">
        <f t="shared" si="0"/>
        <v>OLS</v>
      </c>
      <c r="K21" s="136" t="s">
        <v>2626</v>
      </c>
      <c r="L21" s="136"/>
      <c r="M21" s="136"/>
      <c r="N21" s="139"/>
      <c r="O21" s="139"/>
      <c r="P21" s="139"/>
      <c r="Q21" s="139"/>
      <c r="R21" s="139"/>
      <c r="S21" s="140"/>
      <c r="T21" s="141" t="s">
        <v>2646</v>
      </c>
      <c r="U21" s="467"/>
      <c r="V21" s="451"/>
      <c r="W21" s="113"/>
      <c r="X21" s="113"/>
      <c r="Y21" s="113"/>
      <c r="Z21" s="113"/>
      <c r="AA21" s="113"/>
      <c r="AB21" s="113"/>
      <c r="AC21" s="113"/>
      <c r="AD21" s="113"/>
      <c r="AE21" s="113"/>
      <c r="AF21" s="113"/>
      <c r="AG21" s="113"/>
      <c r="AH21" s="113"/>
      <c r="AI21" s="113"/>
      <c r="AJ21" s="113"/>
      <c r="AK21" s="113"/>
      <c r="AL21" s="113"/>
      <c r="AM21" s="113"/>
      <c r="AN21" s="113"/>
      <c r="AO21" s="113"/>
      <c r="AP21" s="113"/>
      <c r="AQ21" s="113"/>
      <c r="AR21" s="113"/>
      <c r="AS21" s="113"/>
      <c r="AT21" s="113"/>
      <c r="AU21" s="113"/>
      <c r="AV21" s="113"/>
      <c r="AW21" s="113"/>
      <c r="AX21" s="113"/>
      <c r="AY21" s="113"/>
      <c r="AZ21" s="113"/>
      <c r="BA21" s="113"/>
      <c r="BB21" s="113"/>
      <c r="BC21" s="113"/>
      <c r="BD21" s="113"/>
    </row>
    <row r="22" spans="1:56" s="127" customFormat="1" ht="26" hidden="1" customHeight="1">
      <c r="A22" s="117"/>
      <c r="B22" s="450"/>
      <c r="C22" s="135" t="s">
        <v>2641</v>
      </c>
      <c r="D22" s="136" t="s">
        <v>2650</v>
      </c>
      <c r="E22" s="468"/>
      <c r="F22" s="137" t="s">
        <v>2636</v>
      </c>
      <c r="G22" s="137" t="s">
        <v>2648</v>
      </c>
      <c r="H22" s="137" t="s">
        <v>2644</v>
      </c>
      <c r="I22" s="137" t="s">
        <v>2649</v>
      </c>
      <c r="J22" s="138" t="str">
        <f t="shared" si="0"/>
        <v>OLS</v>
      </c>
      <c r="K22" s="136" t="s">
        <v>2626</v>
      </c>
      <c r="L22" s="136"/>
      <c r="M22" s="136"/>
      <c r="N22" s="139"/>
      <c r="O22" s="139"/>
      <c r="P22" s="139"/>
      <c r="Q22" s="139"/>
      <c r="R22" s="139"/>
      <c r="S22" s="140"/>
      <c r="T22" s="141"/>
      <c r="U22" s="142"/>
      <c r="V22" s="143"/>
      <c r="W22" s="113"/>
      <c r="X22" s="113"/>
      <c r="Y22" s="113"/>
      <c r="Z22" s="113"/>
      <c r="AA22" s="113"/>
      <c r="AB22" s="113"/>
      <c r="AC22" s="113"/>
      <c r="AD22" s="113"/>
      <c r="AE22" s="113"/>
      <c r="AF22" s="113"/>
      <c r="AG22" s="113"/>
      <c r="AH22" s="113"/>
      <c r="AI22" s="113"/>
      <c r="AJ22" s="113"/>
      <c r="AK22" s="113"/>
      <c r="AL22" s="113"/>
      <c r="AM22" s="113"/>
      <c r="AN22" s="113"/>
      <c r="AO22" s="113"/>
      <c r="AP22" s="113"/>
      <c r="AQ22" s="113"/>
      <c r="AR22" s="113"/>
      <c r="AS22" s="113"/>
      <c r="AT22" s="113"/>
      <c r="AU22" s="113"/>
      <c r="AV22" s="113"/>
      <c r="AW22" s="113"/>
      <c r="AX22" s="113"/>
      <c r="AY22" s="113"/>
      <c r="AZ22" s="113"/>
      <c r="BA22" s="113"/>
      <c r="BB22" s="113"/>
      <c r="BC22" s="113"/>
      <c r="BD22" s="113"/>
    </row>
    <row r="23" spans="1:56" s="127" customFormat="1" ht="26" hidden="1" customHeight="1">
      <c r="A23" s="117"/>
      <c r="B23" s="450"/>
      <c r="C23" s="135" t="s">
        <v>2641</v>
      </c>
      <c r="D23" s="136" t="s">
        <v>2642</v>
      </c>
      <c r="E23" s="468" t="str">
        <f>D23</f>
        <v>Health Assessment Questionnaire (HAQ)</v>
      </c>
      <c r="F23" s="137" t="s">
        <v>2651</v>
      </c>
      <c r="G23" s="137" t="s">
        <v>2643</v>
      </c>
      <c r="H23" s="137" t="s">
        <v>2644</v>
      </c>
      <c r="I23" s="137" t="s">
        <v>2645</v>
      </c>
      <c r="J23" s="138" t="str">
        <f t="shared" si="0"/>
        <v>OLS</v>
      </c>
      <c r="K23" s="136" t="s">
        <v>2626</v>
      </c>
      <c r="L23" s="136"/>
      <c r="M23" s="136"/>
      <c r="N23" s="139"/>
      <c r="O23" s="139"/>
      <c r="P23" s="139"/>
      <c r="Q23" s="139"/>
      <c r="R23" s="139"/>
      <c r="S23" s="140"/>
      <c r="T23" s="141" t="s">
        <v>2646</v>
      </c>
      <c r="U23" s="469" t="s">
        <v>2646</v>
      </c>
      <c r="V23" s="449" t="s">
        <v>2647</v>
      </c>
      <c r="W23" s="113"/>
      <c r="X23" s="113"/>
      <c r="Y23" s="113"/>
      <c r="Z23" s="113"/>
      <c r="AA23" s="113"/>
      <c r="AB23" s="113"/>
      <c r="AC23" s="113"/>
      <c r="AD23" s="113"/>
      <c r="AE23" s="113"/>
      <c r="AF23" s="113"/>
      <c r="AG23" s="113"/>
      <c r="AH23" s="113"/>
      <c r="AI23" s="113"/>
      <c r="AJ23" s="113"/>
      <c r="AK23" s="113"/>
      <c r="AL23" s="113"/>
      <c r="AM23" s="113"/>
      <c r="AN23" s="113"/>
      <c r="AO23" s="113"/>
      <c r="AP23" s="113"/>
      <c r="AQ23" s="113"/>
      <c r="AR23" s="113"/>
      <c r="AS23" s="113"/>
      <c r="AT23" s="113"/>
      <c r="AU23" s="113"/>
      <c r="AV23" s="113"/>
      <c r="AW23" s="113"/>
      <c r="AX23" s="113"/>
      <c r="AY23" s="113"/>
      <c r="AZ23" s="113"/>
      <c r="BA23" s="113"/>
      <c r="BB23" s="113"/>
      <c r="BC23" s="113"/>
      <c r="BD23" s="113"/>
    </row>
    <row r="24" spans="1:56" s="127" customFormat="1" ht="12.75" hidden="1" customHeight="1">
      <c r="A24" s="117"/>
      <c r="B24" s="450"/>
      <c r="C24" s="135" t="s">
        <v>2641</v>
      </c>
      <c r="D24" s="136" t="s">
        <v>2642</v>
      </c>
      <c r="E24" s="468"/>
      <c r="F24" s="137" t="s">
        <v>2651</v>
      </c>
      <c r="G24" s="137" t="s">
        <v>2648</v>
      </c>
      <c r="H24" s="137" t="s">
        <v>2644</v>
      </c>
      <c r="I24" s="137" t="s">
        <v>2649</v>
      </c>
      <c r="J24" s="138" t="str">
        <f t="shared" si="0"/>
        <v>OLS</v>
      </c>
      <c r="K24" s="136" t="s">
        <v>2626</v>
      </c>
      <c r="L24" s="136"/>
      <c r="M24" s="136"/>
      <c r="N24" s="139"/>
      <c r="O24" s="139"/>
      <c r="P24" s="139"/>
      <c r="Q24" s="139"/>
      <c r="R24" s="139"/>
      <c r="S24" s="140"/>
      <c r="T24" s="141" t="s">
        <v>2646</v>
      </c>
      <c r="U24" s="461"/>
      <c r="V24" s="450"/>
      <c r="W24" s="113"/>
      <c r="X24" s="113"/>
      <c r="Y24" s="113"/>
      <c r="Z24" s="113"/>
      <c r="AA24" s="113"/>
      <c r="AB24" s="113"/>
      <c r="AC24" s="113"/>
      <c r="AD24" s="113"/>
      <c r="AE24" s="113"/>
      <c r="AF24" s="113"/>
      <c r="AG24" s="113"/>
      <c r="AH24" s="113"/>
      <c r="AI24" s="113"/>
      <c r="AJ24" s="113"/>
      <c r="AK24" s="113"/>
      <c r="AL24" s="113"/>
      <c r="AM24" s="113"/>
      <c r="AN24" s="113"/>
      <c r="AO24" s="113"/>
      <c r="AP24" s="113"/>
      <c r="AQ24" s="113"/>
      <c r="AR24" s="113"/>
      <c r="AS24" s="113"/>
      <c r="AT24" s="113"/>
      <c r="AU24" s="113"/>
      <c r="AV24" s="113"/>
      <c r="AW24" s="113"/>
      <c r="AX24" s="113"/>
      <c r="AY24" s="113"/>
      <c r="AZ24" s="113"/>
      <c r="BA24" s="113"/>
      <c r="BB24" s="113"/>
      <c r="BC24" s="113"/>
      <c r="BD24" s="113"/>
    </row>
    <row r="25" spans="1:56" s="127" customFormat="1" ht="26" hidden="1" customHeight="1">
      <c r="A25" s="117"/>
      <c r="B25" s="450"/>
      <c r="C25" s="135" t="s">
        <v>2641</v>
      </c>
      <c r="D25" s="136" t="s">
        <v>2650</v>
      </c>
      <c r="E25" s="452" t="str">
        <f>D25</f>
        <v>28-joint disease activity score (DAS 28) developed by European League Against Arthritis (EULAR)</v>
      </c>
      <c r="F25" s="137" t="s">
        <v>2651</v>
      </c>
      <c r="G25" s="137" t="s">
        <v>2643</v>
      </c>
      <c r="H25" s="137" t="s">
        <v>2644</v>
      </c>
      <c r="I25" s="137" t="s">
        <v>2645</v>
      </c>
      <c r="J25" s="138" t="str">
        <f t="shared" si="0"/>
        <v>OLS</v>
      </c>
      <c r="K25" s="136" t="s">
        <v>2626</v>
      </c>
      <c r="L25" s="136"/>
      <c r="M25" s="136"/>
      <c r="N25" s="139"/>
      <c r="O25" s="139"/>
      <c r="P25" s="139"/>
      <c r="Q25" s="139"/>
      <c r="R25" s="139"/>
      <c r="S25" s="140"/>
      <c r="T25" s="141" t="s">
        <v>2646</v>
      </c>
      <c r="U25" s="467"/>
      <c r="V25" s="451"/>
      <c r="W25" s="113"/>
      <c r="X25" s="113"/>
      <c r="Y25" s="113"/>
      <c r="Z25" s="113"/>
      <c r="AA25" s="113"/>
      <c r="AB25" s="113"/>
      <c r="AC25" s="113"/>
      <c r="AD25" s="113"/>
      <c r="AE25" s="113"/>
      <c r="AF25" s="113"/>
      <c r="AG25" s="113"/>
      <c r="AH25" s="113"/>
      <c r="AI25" s="113"/>
      <c r="AJ25" s="113"/>
      <c r="AK25" s="113"/>
      <c r="AL25" s="113"/>
      <c r="AM25" s="113"/>
      <c r="AN25" s="113"/>
      <c r="AO25" s="113"/>
      <c r="AP25" s="113"/>
      <c r="AQ25" s="113"/>
      <c r="AR25" s="113"/>
      <c r="AS25" s="113"/>
      <c r="AT25" s="113"/>
      <c r="AU25" s="113"/>
      <c r="AV25" s="113"/>
      <c r="AW25" s="113"/>
      <c r="AX25" s="113"/>
      <c r="AY25" s="113"/>
      <c r="AZ25" s="113"/>
      <c r="BA25" s="113"/>
      <c r="BB25" s="113"/>
      <c r="BC25" s="113"/>
      <c r="BD25" s="113"/>
    </row>
    <row r="26" spans="1:56" s="127" customFormat="1" ht="26" hidden="1" customHeight="1" thickBot="1">
      <c r="A26" s="117"/>
      <c r="B26" s="455"/>
      <c r="C26" s="144" t="s">
        <v>2641</v>
      </c>
      <c r="D26" s="145" t="s">
        <v>2650</v>
      </c>
      <c r="E26" s="453"/>
      <c r="F26" s="146" t="s">
        <v>2651</v>
      </c>
      <c r="G26" s="146" t="s">
        <v>2648</v>
      </c>
      <c r="H26" s="146" t="s">
        <v>2644</v>
      </c>
      <c r="I26" s="146" t="s">
        <v>2649</v>
      </c>
      <c r="J26" s="147" t="str">
        <f t="shared" si="0"/>
        <v>OLS</v>
      </c>
      <c r="K26" s="145" t="s">
        <v>2626</v>
      </c>
      <c r="L26" s="145"/>
      <c r="M26" s="145"/>
      <c r="N26" s="148"/>
      <c r="O26" s="148"/>
      <c r="P26" s="148"/>
      <c r="Q26" s="148"/>
      <c r="R26" s="148"/>
      <c r="S26" s="149"/>
      <c r="T26" s="150"/>
      <c r="U26" s="151"/>
      <c r="V26" s="152"/>
      <c r="W26" s="113"/>
      <c r="X26" s="113"/>
      <c r="Y26" s="113"/>
      <c r="Z26" s="113"/>
      <c r="AA26" s="113"/>
      <c r="AB26" s="113"/>
      <c r="AC26" s="113"/>
      <c r="AD26" s="113"/>
      <c r="AE26" s="113"/>
      <c r="AF26" s="113"/>
      <c r="AG26" s="113"/>
      <c r="AH26" s="113"/>
      <c r="AI26" s="113"/>
      <c r="AJ26" s="113"/>
      <c r="AK26" s="113"/>
      <c r="AL26" s="113"/>
      <c r="AM26" s="113"/>
      <c r="AN26" s="113"/>
      <c r="AO26" s="113"/>
      <c r="AP26" s="113"/>
      <c r="AQ26" s="113"/>
      <c r="AR26" s="113"/>
      <c r="AS26" s="113"/>
      <c r="AT26" s="113"/>
      <c r="AU26" s="113"/>
      <c r="AV26" s="113"/>
      <c r="AW26" s="113"/>
      <c r="AX26" s="113"/>
      <c r="AY26" s="113"/>
      <c r="AZ26" s="113"/>
      <c r="BA26" s="113"/>
      <c r="BB26" s="113"/>
      <c r="BC26" s="113"/>
      <c r="BD26" s="113"/>
    </row>
    <row r="27" spans="1:56" s="154" customFormat="1" ht="26" hidden="1" customHeight="1" thickBot="1">
      <c r="A27" s="153"/>
      <c r="B27" s="454" t="s">
        <v>2652</v>
      </c>
      <c r="C27" s="128" t="s">
        <v>2653</v>
      </c>
      <c r="D27" s="129" t="s">
        <v>2642</v>
      </c>
      <c r="E27" s="456" t="str">
        <f>D27</f>
        <v>Health Assessment Questionnaire (HAQ)</v>
      </c>
      <c r="F27" s="130" t="s">
        <v>2636</v>
      </c>
      <c r="G27" s="130" t="s">
        <v>2643</v>
      </c>
      <c r="H27" s="130" t="s">
        <v>2644</v>
      </c>
      <c r="I27" s="130" t="s">
        <v>2645</v>
      </c>
      <c r="J27" s="131" t="str">
        <f t="shared" si="0"/>
        <v>OLS</v>
      </c>
      <c r="K27" s="129" t="s">
        <v>2626</v>
      </c>
      <c r="L27" s="129"/>
      <c r="M27" s="129"/>
      <c r="N27" s="132"/>
      <c r="O27" s="132"/>
      <c r="P27" s="132"/>
      <c r="Q27" s="132"/>
      <c r="R27" s="132"/>
      <c r="S27" s="133"/>
      <c r="T27" s="457" t="s">
        <v>2654</v>
      </c>
      <c r="U27" s="460" t="s">
        <v>2654</v>
      </c>
      <c r="V27" s="454" t="s">
        <v>2655</v>
      </c>
      <c r="W27" s="113"/>
      <c r="X27" s="113"/>
      <c r="Y27" s="113"/>
      <c r="Z27" s="113"/>
      <c r="AA27" s="113"/>
      <c r="AB27" s="113"/>
      <c r="AC27" s="113"/>
      <c r="AD27" s="113"/>
      <c r="AE27" s="113"/>
      <c r="AF27" s="113"/>
      <c r="AG27" s="113"/>
      <c r="AH27" s="113"/>
      <c r="AI27" s="113"/>
      <c r="AJ27" s="113"/>
      <c r="AK27" s="113"/>
      <c r="AL27" s="113"/>
      <c r="AM27" s="113"/>
      <c r="AN27" s="113"/>
      <c r="AO27" s="113"/>
      <c r="AP27" s="113"/>
      <c r="AQ27" s="113"/>
      <c r="AR27" s="113"/>
      <c r="AS27" s="113"/>
      <c r="AT27" s="113"/>
      <c r="AU27" s="113"/>
      <c r="AV27" s="113"/>
      <c r="AW27" s="113"/>
      <c r="AX27" s="113"/>
      <c r="AY27" s="113"/>
      <c r="AZ27" s="113"/>
      <c r="BA27" s="113"/>
      <c r="BB27" s="113"/>
      <c r="BC27" s="113"/>
      <c r="BD27" s="113"/>
    </row>
    <row r="28" spans="1:56" s="155" customFormat="1" ht="13" hidden="1" customHeight="1" thickBot="1">
      <c r="A28" s="153"/>
      <c r="B28" s="450"/>
      <c r="C28" s="135" t="s">
        <v>2653</v>
      </c>
      <c r="D28" s="136" t="s">
        <v>2642</v>
      </c>
      <c r="E28" s="452"/>
      <c r="F28" s="137" t="s">
        <v>2636</v>
      </c>
      <c r="G28" s="137" t="s">
        <v>2648</v>
      </c>
      <c r="H28" s="137" t="s">
        <v>2644</v>
      </c>
      <c r="I28" s="137" t="s">
        <v>2649</v>
      </c>
      <c r="J28" s="138" t="str">
        <f t="shared" si="0"/>
        <v>OLS</v>
      </c>
      <c r="K28" s="129" t="s">
        <v>2626</v>
      </c>
      <c r="L28" s="136"/>
      <c r="M28" s="136"/>
      <c r="N28" s="139"/>
      <c r="O28" s="139"/>
      <c r="P28" s="139"/>
      <c r="Q28" s="139"/>
      <c r="R28" s="139"/>
      <c r="S28" s="140"/>
      <c r="T28" s="458"/>
      <c r="U28" s="461"/>
      <c r="V28" s="450"/>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113"/>
      <c r="AW28" s="113"/>
      <c r="AX28" s="113"/>
      <c r="AY28" s="113"/>
      <c r="AZ28" s="113"/>
      <c r="BA28" s="113"/>
      <c r="BB28" s="113"/>
      <c r="BC28" s="113"/>
      <c r="BD28" s="113"/>
    </row>
    <row r="29" spans="1:56" s="127" customFormat="1" ht="52" hidden="1" customHeight="1" thickBot="1">
      <c r="A29" s="153"/>
      <c r="B29" s="455"/>
      <c r="C29" s="144" t="s">
        <v>2653</v>
      </c>
      <c r="D29" s="145" t="s">
        <v>2650</v>
      </c>
      <c r="E29" s="156" t="str">
        <f t="shared" ref="E29:E39" si="1">D29</f>
        <v>28-joint disease activity score (DAS 28) developed by European League Against Arthritis (EULAR)</v>
      </c>
      <c r="F29" s="146" t="s">
        <v>2636</v>
      </c>
      <c r="G29" s="146" t="s">
        <v>2643</v>
      </c>
      <c r="H29" s="146" t="s">
        <v>2644</v>
      </c>
      <c r="I29" s="146" t="s">
        <v>2645</v>
      </c>
      <c r="J29" s="147" t="str">
        <f t="shared" si="0"/>
        <v>OLS</v>
      </c>
      <c r="K29" s="129" t="s">
        <v>2626</v>
      </c>
      <c r="L29" s="145"/>
      <c r="M29" s="145"/>
      <c r="N29" s="148"/>
      <c r="O29" s="148"/>
      <c r="P29" s="148"/>
      <c r="Q29" s="148"/>
      <c r="R29" s="148"/>
      <c r="S29" s="149"/>
      <c r="T29" s="459"/>
      <c r="U29" s="462"/>
      <c r="V29" s="455"/>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c r="AV29" s="113"/>
      <c r="AW29" s="113"/>
      <c r="AX29" s="113"/>
      <c r="AY29" s="113"/>
      <c r="AZ29" s="113"/>
      <c r="BA29" s="113"/>
      <c r="BB29" s="113"/>
      <c r="BC29" s="113"/>
      <c r="BD29" s="113"/>
    </row>
    <row r="30" spans="1:56" s="127" customFormat="1" ht="13" hidden="1" customHeight="1" thickBot="1">
      <c r="A30" s="153"/>
      <c r="B30" s="454" t="s">
        <v>2656</v>
      </c>
      <c r="C30" s="144" t="s">
        <v>2657</v>
      </c>
      <c r="D30" s="145" t="s">
        <v>2658</v>
      </c>
      <c r="E30" s="456" t="str">
        <f t="shared" si="1"/>
        <v>General health, acute sickness and demographic variables</v>
      </c>
      <c r="F30" s="157" t="s">
        <v>2636</v>
      </c>
      <c r="G30" s="157" t="s">
        <v>2659</v>
      </c>
      <c r="H30" s="157" t="s">
        <v>2644</v>
      </c>
      <c r="I30" s="157">
        <v>11290</v>
      </c>
      <c r="J30" s="478" t="str">
        <f t="shared" si="0"/>
        <v>OLS; response mapping</v>
      </c>
      <c r="K30" s="158" t="s">
        <v>2626</v>
      </c>
      <c r="L30" s="145"/>
      <c r="M30" s="145"/>
      <c r="N30" s="148"/>
      <c r="O30" s="148"/>
      <c r="P30" s="148"/>
      <c r="Q30" s="159" t="s">
        <v>2632</v>
      </c>
      <c r="R30" s="148"/>
      <c r="S30" s="149"/>
      <c r="T30" s="160"/>
      <c r="U30" s="161"/>
      <c r="V30" s="454" t="s">
        <v>2660</v>
      </c>
      <c r="W30" s="113"/>
      <c r="X30" s="113"/>
      <c r="Y30" s="113"/>
      <c r="Z30" s="113"/>
      <c r="AA30" s="113"/>
      <c r="AB30" s="113"/>
      <c r="AC30" s="113"/>
      <c r="AD30" s="113"/>
      <c r="AE30" s="113"/>
      <c r="AF30" s="113"/>
      <c r="AG30" s="113"/>
      <c r="AH30" s="113"/>
      <c r="AI30" s="113"/>
      <c r="AJ30" s="113"/>
      <c r="AK30" s="113"/>
      <c r="AL30" s="113"/>
      <c r="AM30" s="113"/>
      <c r="AN30" s="113"/>
      <c r="AO30" s="113"/>
      <c r="AP30" s="113"/>
      <c r="AQ30" s="113"/>
      <c r="AR30" s="113"/>
      <c r="AS30" s="113"/>
      <c r="AT30" s="113"/>
      <c r="AU30" s="113"/>
      <c r="AV30" s="113"/>
      <c r="AW30" s="113"/>
      <c r="AX30" s="113"/>
      <c r="AY30" s="113"/>
      <c r="AZ30" s="113"/>
      <c r="BA30" s="113"/>
      <c r="BB30" s="113"/>
      <c r="BC30" s="113"/>
      <c r="BD30" s="113"/>
    </row>
    <row r="31" spans="1:56" s="127" customFormat="1" ht="13" hidden="1" customHeight="1" thickBot="1">
      <c r="A31" s="153"/>
      <c r="B31" s="450"/>
      <c r="C31" s="144" t="s">
        <v>2657</v>
      </c>
      <c r="D31" s="145" t="s">
        <v>2658</v>
      </c>
      <c r="E31" s="452"/>
      <c r="F31" s="162" t="s">
        <v>2636</v>
      </c>
      <c r="G31" s="163" t="s">
        <v>2661</v>
      </c>
      <c r="H31" s="164" t="s">
        <v>2662</v>
      </c>
      <c r="I31" s="163">
        <v>4513</v>
      </c>
      <c r="J31" s="479"/>
      <c r="K31" s="158" t="s">
        <v>2626</v>
      </c>
      <c r="L31" s="145"/>
      <c r="M31" s="145"/>
      <c r="N31" s="148"/>
      <c r="O31" s="148"/>
      <c r="P31" s="148"/>
      <c r="Q31" s="159" t="s">
        <v>2632</v>
      </c>
      <c r="R31" s="148"/>
      <c r="S31" s="149"/>
      <c r="T31" s="160"/>
      <c r="U31" s="161"/>
      <c r="V31" s="450"/>
      <c r="W31" s="113"/>
      <c r="X31" s="113"/>
      <c r="Y31" s="113"/>
      <c r="Z31" s="113"/>
      <c r="AA31" s="113"/>
      <c r="AB31" s="113"/>
      <c r="AC31" s="113"/>
      <c r="AD31" s="113"/>
      <c r="AE31" s="113"/>
      <c r="AF31" s="113"/>
      <c r="AG31" s="113"/>
      <c r="AH31" s="113"/>
      <c r="AI31" s="113"/>
      <c r="AJ31" s="113"/>
      <c r="AK31" s="113"/>
      <c r="AL31" s="113"/>
      <c r="AM31" s="113"/>
      <c r="AN31" s="113"/>
      <c r="AO31" s="113"/>
      <c r="AP31" s="113"/>
      <c r="AQ31" s="113"/>
      <c r="AR31" s="113"/>
      <c r="AS31" s="113"/>
      <c r="AT31" s="113"/>
      <c r="AU31" s="113"/>
      <c r="AV31" s="113"/>
      <c r="AW31" s="113"/>
      <c r="AX31" s="113"/>
      <c r="AY31" s="113"/>
      <c r="AZ31" s="113"/>
      <c r="BA31" s="113"/>
      <c r="BB31" s="113"/>
      <c r="BC31" s="113"/>
      <c r="BD31" s="113"/>
    </row>
    <row r="32" spans="1:56" s="127" customFormat="1" ht="13" hidden="1" customHeight="1" thickBot="1">
      <c r="A32" s="153"/>
      <c r="B32" s="450"/>
      <c r="C32" s="144" t="s">
        <v>2657</v>
      </c>
      <c r="D32" s="145" t="s">
        <v>2658</v>
      </c>
      <c r="E32" s="452"/>
      <c r="F32" s="162" t="s">
        <v>2636</v>
      </c>
      <c r="G32" s="162" t="s">
        <v>2663</v>
      </c>
      <c r="H32" s="137" t="s">
        <v>2638</v>
      </c>
      <c r="I32" s="162">
        <v>5110</v>
      </c>
      <c r="J32" s="479"/>
      <c r="K32" s="158" t="s">
        <v>2626</v>
      </c>
      <c r="L32" s="145"/>
      <c r="M32" s="145"/>
      <c r="N32" s="148"/>
      <c r="O32" s="148"/>
      <c r="P32" s="148"/>
      <c r="Q32" s="159" t="s">
        <v>2632</v>
      </c>
      <c r="R32" s="148"/>
      <c r="S32" s="149"/>
      <c r="T32" s="160"/>
      <c r="U32" s="161"/>
      <c r="V32" s="450"/>
      <c r="W32" s="113"/>
      <c r="X32" s="113"/>
      <c r="Y32" s="113"/>
      <c r="Z32" s="113"/>
      <c r="AA32" s="113"/>
      <c r="AB32" s="113"/>
      <c r="AC32" s="113"/>
      <c r="AD32" s="113"/>
      <c r="AE32" s="113"/>
      <c r="AF32" s="113"/>
      <c r="AG32" s="113"/>
      <c r="AH32" s="113"/>
      <c r="AI32" s="113"/>
      <c r="AJ32" s="113"/>
      <c r="AK32" s="113"/>
      <c r="AL32" s="113"/>
      <c r="AM32" s="113"/>
      <c r="AN32" s="113"/>
      <c r="AO32" s="113"/>
      <c r="AP32" s="113"/>
      <c r="AQ32" s="113"/>
      <c r="AR32" s="113"/>
      <c r="AS32" s="113"/>
      <c r="AT32" s="113"/>
      <c r="AU32" s="113"/>
      <c r="AV32" s="113"/>
      <c r="AW32" s="113"/>
      <c r="AX32" s="113"/>
      <c r="AY32" s="113"/>
      <c r="AZ32" s="113"/>
      <c r="BA32" s="113"/>
      <c r="BB32" s="113"/>
      <c r="BC32" s="113"/>
      <c r="BD32" s="113"/>
    </row>
    <row r="33" spans="1:56" s="127" customFormat="1" ht="13" hidden="1" customHeight="1" thickBot="1">
      <c r="A33" s="153"/>
      <c r="B33" s="450"/>
      <c r="C33" s="144" t="s">
        <v>2657</v>
      </c>
      <c r="D33" s="145" t="s">
        <v>2658</v>
      </c>
      <c r="E33" s="452"/>
      <c r="F33" s="162" t="s">
        <v>2636</v>
      </c>
      <c r="G33" s="163" t="s">
        <v>2664</v>
      </c>
      <c r="H33" s="164" t="s">
        <v>2665</v>
      </c>
      <c r="I33" s="163">
        <v>7998</v>
      </c>
      <c r="J33" s="479"/>
      <c r="K33" s="158" t="s">
        <v>2626</v>
      </c>
      <c r="L33" s="145"/>
      <c r="M33" s="145"/>
      <c r="N33" s="148"/>
      <c r="O33" s="148"/>
      <c r="P33" s="148"/>
      <c r="Q33" s="159" t="s">
        <v>2632</v>
      </c>
      <c r="R33" s="148"/>
      <c r="S33" s="149"/>
      <c r="T33" s="160"/>
      <c r="U33" s="161"/>
      <c r="V33" s="450"/>
      <c r="W33" s="113"/>
      <c r="X33" s="113"/>
      <c r="Y33" s="113"/>
      <c r="Z33" s="113"/>
      <c r="AA33" s="113"/>
      <c r="AB33" s="113"/>
      <c r="AC33" s="113"/>
      <c r="AD33" s="113"/>
      <c r="AE33" s="113"/>
      <c r="AF33" s="113"/>
      <c r="AG33" s="113"/>
      <c r="AH33" s="113"/>
      <c r="AI33" s="113"/>
      <c r="AJ33" s="113"/>
      <c r="AK33" s="113"/>
      <c r="AL33" s="113"/>
      <c r="AM33" s="113"/>
      <c r="AN33" s="113"/>
      <c r="AO33" s="113"/>
      <c r="AP33" s="113"/>
      <c r="AQ33" s="113"/>
      <c r="AR33" s="113"/>
      <c r="AS33" s="113"/>
      <c r="AT33" s="113"/>
      <c r="AU33" s="113"/>
      <c r="AV33" s="113"/>
      <c r="AW33" s="113"/>
      <c r="AX33" s="113"/>
      <c r="AY33" s="113"/>
      <c r="AZ33" s="113"/>
      <c r="BA33" s="113"/>
      <c r="BB33" s="113"/>
      <c r="BC33" s="113"/>
      <c r="BD33" s="113"/>
    </row>
    <row r="34" spans="1:56" s="127" customFormat="1" ht="13" hidden="1" customHeight="1" thickBot="1">
      <c r="A34" s="153"/>
      <c r="B34" s="450"/>
      <c r="C34" s="144" t="s">
        <v>2657</v>
      </c>
      <c r="D34" s="145" t="s">
        <v>2658</v>
      </c>
      <c r="E34" s="452"/>
      <c r="F34" s="165" t="s">
        <v>2636</v>
      </c>
      <c r="G34" s="166" t="s">
        <v>2666</v>
      </c>
      <c r="H34" s="146" t="s">
        <v>2667</v>
      </c>
      <c r="I34" s="166">
        <v>1901</v>
      </c>
      <c r="J34" s="480"/>
      <c r="K34" s="158" t="s">
        <v>2626</v>
      </c>
      <c r="L34" s="145"/>
      <c r="M34" s="145"/>
      <c r="N34" s="148"/>
      <c r="O34" s="148"/>
      <c r="P34" s="148"/>
      <c r="Q34" s="159" t="s">
        <v>2632</v>
      </c>
      <c r="R34" s="148"/>
      <c r="S34" s="149"/>
      <c r="T34" s="160"/>
      <c r="U34" s="161"/>
      <c r="V34" s="455"/>
      <c r="W34" s="113"/>
      <c r="X34" s="113"/>
      <c r="Y34" s="113"/>
      <c r="Z34" s="113"/>
      <c r="AA34" s="113"/>
      <c r="AB34" s="113"/>
      <c r="AC34" s="113"/>
      <c r="AD34" s="113"/>
      <c r="AE34" s="113"/>
      <c r="AF34" s="113"/>
      <c r="AG34" s="113"/>
      <c r="AH34" s="113"/>
      <c r="AI34" s="113"/>
      <c r="AJ34" s="113"/>
      <c r="AK34" s="113"/>
      <c r="AL34" s="113"/>
      <c r="AM34" s="113"/>
      <c r="AN34" s="113"/>
      <c r="AO34" s="113"/>
      <c r="AP34" s="113"/>
      <c r="AQ34" s="113"/>
      <c r="AR34" s="113"/>
      <c r="AS34" s="113"/>
      <c r="AT34" s="113"/>
      <c r="AU34" s="113"/>
      <c r="AV34" s="113"/>
      <c r="AW34" s="113"/>
      <c r="AX34" s="113"/>
      <c r="AY34" s="113"/>
      <c r="AZ34" s="113"/>
      <c r="BA34" s="113"/>
      <c r="BB34" s="113"/>
      <c r="BC34" s="113"/>
      <c r="BD34" s="113"/>
    </row>
    <row r="35" spans="1:56" s="127" customFormat="1" ht="91" hidden="1" customHeight="1" thickBot="1">
      <c r="A35" s="117"/>
      <c r="B35" s="167" t="s">
        <v>2668</v>
      </c>
      <c r="C35" s="119" t="s">
        <v>2669</v>
      </c>
      <c r="D35" s="120" t="s">
        <v>2670</v>
      </c>
      <c r="E35" s="130" t="str">
        <f>D35</f>
        <v>SF-36</v>
      </c>
      <c r="F35" s="121" t="s">
        <v>2636</v>
      </c>
      <c r="G35" s="121" t="s">
        <v>2671</v>
      </c>
      <c r="H35" s="121" t="s">
        <v>2672</v>
      </c>
      <c r="I35" s="168">
        <v>6350</v>
      </c>
      <c r="J35" s="122" t="str">
        <f>CONCATENATE(IF(K35="","",CONCATENATE(K35,IF(COUNTA(K35:R35)=COUNTA(K35),"","; "))),IF(L35="","",CONCATENATE(L35,IF(COUNTA(K35:R35)=COUNTA(K35:L35),"","; "))),IF(M35="","",CONCATENATE(M35,IF(COUNTA(K35:R35)=COUNTA(K35:M35),"","; "))),IF(N35="","",CONCATENATE(N35,IF(COUNTA(K35:R35)=COUNTA(K35:N35),"","; "))),IF(O35="","",CONCATENATE(O35,IF(COUNTA(K35:R35)=COUNTA(K35:O35),"","; "))),IF(P35="","",CONCATENATE(P35,IF(COUNTA(K35:R35)=COUNTA(K35:P35),"","; "))),IF(Q35="","",CONCATENATE(Q35,IF(COUNTA(K35:R35)=COUNTA(K35:Q35),"","; "))),IF(R35="","",R35))</f>
        <v>OLS</v>
      </c>
      <c r="K35" s="120" t="s">
        <v>2626</v>
      </c>
      <c r="L35" s="120"/>
      <c r="M35" s="120"/>
      <c r="N35" s="169"/>
      <c r="O35" s="169"/>
      <c r="P35" s="169"/>
      <c r="Q35" s="170"/>
      <c r="R35" s="169"/>
      <c r="S35" s="125"/>
      <c r="T35" s="125"/>
      <c r="U35" s="169"/>
      <c r="V35" s="126"/>
      <c r="W35" s="113"/>
      <c r="X35" s="113"/>
      <c r="Y35" s="113"/>
      <c r="Z35" s="113"/>
      <c r="AA35" s="113"/>
      <c r="AB35" s="113"/>
      <c r="AC35" s="113"/>
      <c r="AD35" s="113"/>
      <c r="AE35" s="113"/>
      <c r="AF35" s="113"/>
      <c r="AG35" s="113"/>
      <c r="AH35" s="113"/>
      <c r="AI35" s="113"/>
      <c r="AJ35" s="113"/>
      <c r="AK35" s="113"/>
      <c r="AL35" s="113"/>
      <c r="AM35" s="113"/>
      <c r="AN35" s="113"/>
      <c r="AO35" s="113"/>
      <c r="AP35" s="113"/>
      <c r="AQ35" s="113"/>
      <c r="AR35" s="113"/>
      <c r="AS35" s="113"/>
      <c r="AT35" s="113"/>
      <c r="AU35" s="113"/>
      <c r="AV35" s="113"/>
      <c r="AW35" s="113"/>
      <c r="AX35" s="113"/>
      <c r="AY35" s="113"/>
      <c r="AZ35" s="113"/>
      <c r="BA35" s="113"/>
      <c r="BB35" s="113"/>
      <c r="BC35" s="113"/>
      <c r="BD35" s="113"/>
    </row>
    <row r="36" spans="1:56" s="127" customFormat="1" ht="65" hidden="1" customHeight="1" thickBot="1">
      <c r="A36" s="153"/>
      <c r="B36" s="171" t="s">
        <v>2673</v>
      </c>
      <c r="C36" s="144" t="s">
        <v>2674</v>
      </c>
      <c r="D36" s="145" t="s">
        <v>2675</v>
      </c>
      <c r="E36" s="130" t="str">
        <f t="shared" si="1"/>
        <v>Bath Ankylosing Spondylitis Disease Activity Index (BASDAI) and Bath Ankylosing Spondylitis Functional Index (BASFI)</v>
      </c>
      <c r="F36" s="146" t="s">
        <v>2636</v>
      </c>
      <c r="G36" s="146" t="s">
        <v>2676</v>
      </c>
      <c r="H36" s="146" t="s">
        <v>2644</v>
      </c>
      <c r="I36" s="146" t="s">
        <v>2677</v>
      </c>
      <c r="J36" s="147" t="str">
        <f t="shared" si="0"/>
        <v>Not stated</v>
      </c>
      <c r="K36" s="172"/>
      <c r="L36" s="145"/>
      <c r="M36" s="145"/>
      <c r="N36" s="148"/>
      <c r="O36" s="148"/>
      <c r="P36" s="148"/>
      <c r="Q36" s="148"/>
      <c r="R36" s="151" t="s">
        <v>2678</v>
      </c>
      <c r="S36" s="149"/>
      <c r="T36" s="173"/>
      <c r="U36" s="174"/>
      <c r="V36" s="171"/>
      <c r="W36" s="113"/>
      <c r="X36" s="113"/>
      <c r="Y36" s="113"/>
      <c r="Z36" s="113"/>
      <c r="AA36" s="113"/>
      <c r="AB36" s="113"/>
      <c r="AC36" s="113"/>
      <c r="AD36" s="113"/>
      <c r="AE36" s="113"/>
      <c r="AF36" s="113"/>
      <c r="AG36" s="113"/>
      <c r="AH36" s="113"/>
      <c r="AI36" s="113"/>
      <c r="AJ36" s="113"/>
      <c r="AK36" s="113"/>
      <c r="AL36" s="113"/>
      <c r="AM36" s="113"/>
      <c r="AN36" s="113"/>
      <c r="AO36" s="113"/>
      <c r="AP36" s="113"/>
      <c r="AQ36" s="113"/>
      <c r="AR36" s="113"/>
      <c r="AS36" s="113"/>
      <c r="AT36" s="113"/>
      <c r="AU36" s="113"/>
      <c r="AV36" s="113"/>
      <c r="AW36" s="113"/>
      <c r="AX36" s="113"/>
      <c r="AY36" s="113"/>
      <c r="AZ36" s="113"/>
      <c r="BA36" s="113"/>
      <c r="BB36" s="113"/>
      <c r="BC36" s="113"/>
      <c r="BD36" s="113"/>
    </row>
    <row r="37" spans="1:56" s="127" customFormat="1" ht="39.75" hidden="1" customHeight="1" thickBot="1">
      <c r="A37" s="117"/>
      <c r="B37" s="118" t="s">
        <v>2679</v>
      </c>
      <c r="C37" s="119" t="s">
        <v>2680</v>
      </c>
      <c r="D37" s="120" t="s">
        <v>2681</v>
      </c>
      <c r="E37" s="130" t="str">
        <f t="shared" si="1"/>
        <v>Functional assessment of Cancer Therapy - Melanoma (FACT-M)</v>
      </c>
      <c r="F37" s="121" t="s">
        <v>2636</v>
      </c>
      <c r="G37" s="121" t="s">
        <v>2682</v>
      </c>
      <c r="H37" s="121" t="s">
        <v>721</v>
      </c>
      <c r="I37" s="121">
        <v>138</v>
      </c>
      <c r="J37" s="122" t="str">
        <f t="shared" si="0"/>
        <v>OLS; CLAD</v>
      </c>
      <c r="K37" s="120" t="s">
        <v>2626</v>
      </c>
      <c r="L37" s="120"/>
      <c r="M37" s="120"/>
      <c r="N37" s="169"/>
      <c r="O37" s="169" t="s">
        <v>2630</v>
      </c>
      <c r="P37" s="169"/>
      <c r="Q37" s="169"/>
      <c r="R37" s="169"/>
      <c r="S37" s="125"/>
      <c r="T37" s="125"/>
      <c r="U37" s="169"/>
      <c r="V37" s="126"/>
      <c r="W37" s="113"/>
      <c r="X37" s="113"/>
      <c r="Y37" s="113"/>
      <c r="Z37" s="113"/>
      <c r="AA37" s="113"/>
      <c r="AB37" s="113"/>
      <c r="AC37" s="113"/>
      <c r="AD37" s="113"/>
      <c r="AE37" s="113"/>
      <c r="AF37" s="113"/>
      <c r="AG37" s="113"/>
      <c r="AH37" s="113"/>
      <c r="AI37" s="113"/>
      <c r="AJ37" s="113"/>
      <c r="AK37" s="113"/>
      <c r="AL37" s="113"/>
      <c r="AM37" s="113"/>
      <c r="AN37" s="113"/>
      <c r="AO37" s="113"/>
      <c r="AP37" s="113"/>
      <c r="AQ37" s="113"/>
      <c r="AR37" s="113"/>
      <c r="AS37" s="113"/>
      <c r="AT37" s="113"/>
      <c r="AU37" s="113"/>
      <c r="AV37" s="113"/>
      <c r="AW37" s="113"/>
      <c r="AX37" s="113"/>
      <c r="AY37" s="113"/>
      <c r="AZ37" s="113"/>
      <c r="BA37" s="113"/>
      <c r="BB37" s="113"/>
      <c r="BC37" s="113"/>
      <c r="BD37" s="113"/>
    </row>
    <row r="38" spans="1:56" s="127" customFormat="1" ht="52" hidden="1" customHeight="1" thickBot="1">
      <c r="A38" s="117"/>
      <c r="B38" s="171" t="s">
        <v>2683</v>
      </c>
      <c r="C38" s="119" t="s">
        <v>2684</v>
      </c>
      <c r="D38" s="120" t="s">
        <v>2685</v>
      </c>
      <c r="E38" s="130" t="str">
        <f t="shared" si="1"/>
        <v>CushingQOL</v>
      </c>
      <c r="F38" s="121" t="s">
        <v>2636</v>
      </c>
      <c r="G38" s="121" t="s">
        <v>2686</v>
      </c>
      <c r="H38" s="121" t="s">
        <v>2662</v>
      </c>
      <c r="I38" s="121">
        <v>128</v>
      </c>
      <c r="J38" s="122" t="str">
        <f t="shared" si="0"/>
        <v>GLM; Tobit</v>
      </c>
      <c r="K38" s="120"/>
      <c r="L38" s="120" t="s">
        <v>2627</v>
      </c>
      <c r="M38" s="120"/>
      <c r="N38" s="169"/>
      <c r="O38" s="169"/>
      <c r="P38" s="170" t="s">
        <v>2631</v>
      </c>
      <c r="Q38" s="169"/>
      <c r="R38" s="169"/>
      <c r="S38" s="125"/>
      <c r="T38" s="125"/>
      <c r="U38" s="175"/>
      <c r="V38" s="176"/>
      <c r="W38" s="113"/>
      <c r="X38" s="113"/>
      <c r="Y38" s="113"/>
      <c r="Z38" s="113"/>
      <c r="AA38" s="113"/>
      <c r="AB38" s="113"/>
      <c r="AC38" s="113"/>
      <c r="AD38" s="113"/>
      <c r="AE38" s="113"/>
      <c r="AF38" s="113"/>
      <c r="AG38" s="113"/>
      <c r="AH38" s="113"/>
      <c r="AI38" s="113"/>
      <c r="AJ38" s="113"/>
      <c r="AK38" s="113"/>
      <c r="AL38" s="113"/>
      <c r="AM38" s="113"/>
      <c r="AN38" s="113"/>
      <c r="AO38" s="113"/>
      <c r="AP38" s="113"/>
      <c r="AQ38" s="113"/>
      <c r="AR38" s="113"/>
      <c r="AS38" s="113"/>
      <c r="AT38" s="113"/>
      <c r="AU38" s="113"/>
      <c r="AV38" s="113"/>
      <c r="AW38" s="113"/>
      <c r="AX38" s="113"/>
      <c r="AY38" s="113"/>
      <c r="AZ38" s="113"/>
      <c r="BA38" s="113"/>
      <c r="BB38" s="113"/>
      <c r="BC38" s="113"/>
      <c r="BD38" s="113"/>
    </row>
    <row r="39" spans="1:56" s="127" customFormat="1" ht="26" hidden="1" customHeight="1" thickBot="1">
      <c r="A39" s="117"/>
      <c r="B39" s="454" t="s">
        <v>2687</v>
      </c>
      <c r="C39" s="123" t="s">
        <v>2688</v>
      </c>
      <c r="D39" s="120" t="s">
        <v>2689</v>
      </c>
      <c r="E39" s="456" t="str">
        <f t="shared" si="1"/>
        <v>Health Assessment Questionnaire Disability Index (HAQ-DI)</v>
      </c>
      <c r="F39" s="130" t="s">
        <v>2636</v>
      </c>
      <c r="G39" s="130" t="s">
        <v>2643</v>
      </c>
      <c r="H39" s="130" t="s">
        <v>2644</v>
      </c>
      <c r="I39" s="130">
        <v>439</v>
      </c>
      <c r="J39" s="131" t="str">
        <f t="shared" si="0"/>
        <v>GEE</v>
      </c>
      <c r="K39" s="120"/>
      <c r="L39" s="120"/>
      <c r="M39" s="120" t="s">
        <v>2628</v>
      </c>
      <c r="N39" s="169"/>
      <c r="O39" s="169"/>
      <c r="P39" s="169"/>
      <c r="Q39" s="169"/>
      <c r="R39" s="169"/>
      <c r="S39" s="125"/>
      <c r="T39" s="125" t="s">
        <v>2690</v>
      </c>
      <c r="U39" s="481" t="s">
        <v>2690</v>
      </c>
      <c r="V39" s="454" t="s">
        <v>2691</v>
      </c>
      <c r="W39" s="113"/>
      <c r="X39" s="113"/>
      <c r="Y39" s="113"/>
      <c r="Z39" s="113"/>
      <c r="AA39" s="113"/>
      <c r="AB39" s="113"/>
      <c r="AC39" s="113"/>
      <c r="AD39" s="113"/>
      <c r="AE39" s="113"/>
      <c r="AF39" s="113"/>
      <c r="AG39" s="113"/>
      <c r="AH39" s="113"/>
      <c r="AI39" s="113"/>
      <c r="AJ39" s="113"/>
      <c r="AK39" s="113"/>
      <c r="AL39" s="113"/>
      <c r="AM39" s="113"/>
      <c r="AN39" s="113"/>
      <c r="AO39" s="113"/>
      <c r="AP39" s="113"/>
      <c r="AQ39" s="113"/>
      <c r="AR39" s="113"/>
      <c r="AS39" s="113"/>
      <c r="AT39" s="113"/>
      <c r="AU39" s="113"/>
      <c r="AV39" s="113"/>
      <c r="AW39" s="113"/>
      <c r="AX39" s="113"/>
      <c r="AY39" s="113"/>
      <c r="AZ39" s="113"/>
      <c r="BA39" s="113"/>
      <c r="BB39" s="113"/>
      <c r="BC39" s="113"/>
      <c r="BD39" s="113"/>
    </row>
    <row r="40" spans="1:56" s="127" customFormat="1" ht="26" hidden="1" customHeight="1" thickBot="1">
      <c r="A40" s="117"/>
      <c r="B40" s="455"/>
      <c r="C40" s="123" t="s">
        <v>2688</v>
      </c>
      <c r="D40" s="120" t="s">
        <v>2689</v>
      </c>
      <c r="E40" s="453"/>
      <c r="F40" s="146" t="s">
        <v>2651</v>
      </c>
      <c r="G40" s="146" t="s">
        <v>2643</v>
      </c>
      <c r="H40" s="146" t="s">
        <v>2644</v>
      </c>
      <c r="I40" s="146">
        <v>439</v>
      </c>
      <c r="J40" s="147" t="str">
        <f t="shared" si="0"/>
        <v>GEE</v>
      </c>
      <c r="K40" s="120"/>
      <c r="L40" s="120"/>
      <c r="M40" s="120" t="s">
        <v>2628</v>
      </c>
      <c r="N40" s="169"/>
      <c r="O40" s="169"/>
      <c r="P40" s="169"/>
      <c r="Q40" s="169"/>
      <c r="R40" s="169"/>
      <c r="S40" s="125"/>
      <c r="T40" s="125"/>
      <c r="U40" s="482"/>
      <c r="V40" s="455"/>
      <c r="W40" s="113"/>
      <c r="X40" s="113"/>
      <c r="Y40" s="113"/>
      <c r="Z40" s="113"/>
      <c r="AA40" s="113"/>
      <c r="AB40" s="113"/>
      <c r="AC40" s="113"/>
      <c r="AD40" s="113"/>
      <c r="AE40" s="113"/>
      <c r="AF40" s="113"/>
      <c r="AG40" s="113"/>
      <c r="AH40" s="113"/>
      <c r="AI40" s="113"/>
      <c r="AJ40" s="113"/>
      <c r="AK40" s="113"/>
      <c r="AL40" s="113"/>
      <c r="AM40" s="113"/>
      <c r="AN40" s="113"/>
      <c r="AO40" s="113"/>
      <c r="AP40" s="113"/>
      <c r="AQ40" s="113"/>
      <c r="AR40" s="113"/>
      <c r="AS40" s="113"/>
      <c r="AT40" s="113"/>
      <c r="AU40" s="113"/>
      <c r="AV40" s="113"/>
      <c r="AW40" s="113"/>
      <c r="AX40" s="113"/>
      <c r="AY40" s="113"/>
      <c r="AZ40" s="113"/>
      <c r="BA40" s="113"/>
      <c r="BB40" s="113"/>
      <c r="BC40" s="113"/>
      <c r="BD40" s="113"/>
    </row>
    <row r="41" spans="1:56" s="127" customFormat="1" ht="51" hidden="1" customHeight="1" thickBot="1">
      <c r="A41" s="117"/>
      <c r="B41" s="118" t="s">
        <v>2692</v>
      </c>
      <c r="C41" s="119" t="s">
        <v>2693</v>
      </c>
      <c r="D41" s="120" t="s">
        <v>2694</v>
      </c>
      <c r="E41" s="130" t="str">
        <f t="shared" ref="E41:E54" si="2">D41</f>
        <v>Western Ontario and McMaster Universities Osteoarthritis Index (WOMAC)</v>
      </c>
      <c r="F41" s="121" t="s">
        <v>2636</v>
      </c>
      <c r="G41" s="121" t="s">
        <v>2695</v>
      </c>
      <c r="H41" s="121" t="s">
        <v>2644</v>
      </c>
      <c r="I41" s="121">
        <v>348</v>
      </c>
      <c r="J41" s="122" t="str">
        <f t="shared" si="0"/>
        <v>OLS</v>
      </c>
      <c r="K41" s="120" t="s">
        <v>2626</v>
      </c>
      <c r="L41" s="120"/>
      <c r="M41" s="120"/>
      <c r="N41" s="169"/>
      <c r="O41" s="169"/>
      <c r="P41" s="169"/>
      <c r="Q41" s="169"/>
      <c r="R41" s="169"/>
      <c r="S41" s="125"/>
      <c r="T41" s="125" t="s">
        <v>2696</v>
      </c>
      <c r="U41" s="170" t="s">
        <v>2697</v>
      </c>
      <c r="V41" s="118" t="s">
        <v>2698</v>
      </c>
      <c r="W41" s="113"/>
      <c r="X41" s="113"/>
      <c r="Y41" s="113"/>
      <c r="Z41" s="113"/>
      <c r="AA41" s="113"/>
      <c r="AB41" s="113"/>
      <c r="AC41" s="113"/>
      <c r="AD41" s="113"/>
      <c r="AE41" s="113"/>
      <c r="AF41" s="113"/>
      <c r="AG41" s="113"/>
      <c r="AH41" s="113"/>
      <c r="AI41" s="113"/>
      <c r="AJ41" s="113"/>
      <c r="AK41" s="113"/>
      <c r="AL41" s="113"/>
      <c r="AM41" s="113"/>
      <c r="AN41" s="113"/>
      <c r="AO41" s="113"/>
      <c r="AP41" s="113"/>
      <c r="AQ41" s="113"/>
      <c r="AR41" s="113"/>
      <c r="AS41" s="113"/>
      <c r="AT41" s="113"/>
      <c r="AU41" s="113"/>
      <c r="AV41" s="113"/>
      <c r="AW41" s="113"/>
      <c r="AX41" s="113"/>
      <c r="AY41" s="113"/>
      <c r="AZ41" s="113"/>
      <c r="BA41" s="113"/>
      <c r="BB41" s="113"/>
      <c r="BC41" s="113"/>
      <c r="BD41" s="113"/>
    </row>
    <row r="42" spans="1:56" s="127" customFormat="1" ht="78" hidden="1" customHeight="1" thickBot="1">
      <c r="A42" s="117"/>
      <c r="B42" s="118" t="s">
        <v>2699</v>
      </c>
      <c r="C42" s="119" t="s">
        <v>2700</v>
      </c>
      <c r="D42" s="177" t="s">
        <v>2701</v>
      </c>
      <c r="E42" s="130" t="str">
        <f t="shared" si="2"/>
        <v>Health assessment Questionnaire (HAQ)</v>
      </c>
      <c r="F42" s="178" t="s">
        <v>2636</v>
      </c>
      <c r="G42" s="121" t="str">
        <f>G123</f>
        <v>Rheumatoid arthritis</v>
      </c>
      <c r="H42" s="121" t="str">
        <f>H123</f>
        <v>Musculoskeletal</v>
      </c>
      <c r="I42" s="121">
        <f>I123</f>
        <v>233</v>
      </c>
      <c r="J42" s="122" t="str">
        <f t="shared" si="0"/>
        <v>Not stated</v>
      </c>
      <c r="K42" s="120"/>
      <c r="L42" s="120"/>
      <c r="M42" s="120"/>
      <c r="N42" s="169"/>
      <c r="O42" s="169"/>
      <c r="P42" s="169"/>
      <c r="Q42" s="169"/>
      <c r="R42" s="179" t="s">
        <v>2678</v>
      </c>
      <c r="S42" s="125"/>
      <c r="T42" s="125"/>
      <c r="U42" s="170" t="s">
        <v>2702</v>
      </c>
      <c r="V42" s="118" t="s">
        <v>2703</v>
      </c>
      <c r="W42" s="113"/>
      <c r="X42" s="113"/>
      <c r="Y42" s="113"/>
      <c r="Z42" s="113"/>
      <c r="AA42" s="113"/>
      <c r="AB42" s="113"/>
      <c r="AC42" s="113"/>
      <c r="AD42" s="113"/>
      <c r="AE42" s="113"/>
      <c r="AF42" s="113"/>
      <c r="AG42" s="113"/>
      <c r="AH42" s="113"/>
      <c r="AI42" s="113"/>
      <c r="AJ42" s="113"/>
      <c r="AK42" s="113"/>
      <c r="AL42" s="113"/>
      <c r="AM42" s="113"/>
      <c r="AN42" s="113"/>
      <c r="AO42" s="113"/>
      <c r="AP42" s="113"/>
      <c r="AQ42" s="113"/>
      <c r="AR42" s="113"/>
      <c r="AS42" s="113"/>
      <c r="AT42" s="113"/>
      <c r="AU42" s="113"/>
      <c r="AV42" s="113"/>
      <c r="AW42" s="113"/>
      <c r="AX42" s="113"/>
      <c r="AY42" s="113"/>
      <c r="AZ42" s="113"/>
      <c r="BA42" s="113"/>
      <c r="BB42" s="113"/>
      <c r="BC42" s="113"/>
      <c r="BD42" s="113"/>
    </row>
    <row r="43" spans="1:56" s="127" customFormat="1" ht="51" hidden="1" customHeight="1" thickBot="1">
      <c r="A43" s="117"/>
      <c r="B43" s="118" t="s">
        <v>2704</v>
      </c>
      <c r="C43" s="119" t="s">
        <v>2705</v>
      </c>
      <c r="D43" s="120" t="s">
        <v>2706</v>
      </c>
      <c r="E43" s="130" t="str">
        <f t="shared" si="2"/>
        <v>Dermatology Life Quality Index (DLQI) and clinical indicators</v>
      </c>
      <c r="F43" s="121" t="s">
        <v>2636</v>
      </c>
      <c r="G43" s="121" t="s">
        <v>2707</v>
      </c>
      <c r="H43" s="121" t="s">
        <v>2708</v>
      </c>
      <c r="I43" s="121">
        <v>1511</v>
      </c>
      <c r="J43" s="122" t="str">
        <f t="shared" si="0"/>
        <v>OLS</v>
      </c>
      <c r="K43" s="120" t="s">
        <v>2626</v>
      </c>
      <c r="L43" s="120"/>
      <c r="M43" s="120"/>
      <c r="N43" s="169"/>
      <c r="O43" s="169"/>
      <c r="P43" s="169"/>
      <c r="Q43" s="169"/>
      <c r="R43" s="169"/>
      <c r="S43" s="125"/>
      <c r="T43" s="125"/>
      <c r="U43" s="169"/>
      <c r="V43" s="126"/>
      <c r="W43" s="113"/>
      <c r="X43" s="113"/>
      <c r="Y43" s="113"/>
      <c r="Z43" s="113"/>
      <c r="AA43" s="113"/>
      <c r="AB43" s="113"/>
      <c r="AC43" s="113"/>
      <c r="AD43" s="113"/>
      <c r="AE43" s="113"/>
      <c r="AF43" s="113"/>
      <c r="AG43" s="113"/>
      <c r="AH43" s="113"/>
      <c r="AI43" s="113"/>
      <c r="AJ43" s="113"/>
      <c r="AK43" s="113"/>
      <c r="AL43" s="113"/>
      <c r="AM43" s="113"/>
      <c r="AN43" s="113"/>
      <c r="AO43" s="113"/>
      <c r="AP43" s="113"/>
      <c r="AQ43" s="113"/>
      <c r="AR43" s="113"/>
      <c r="AS43" s="113"/>
      <c r="AT43" s="113"/>
      <c r="AU43" s="113"/>
      <c r="AV43" s="113"/>
      <c r="AW43" s="113"/>
      <c r="AX43" s="113"/>
      <c r="AY43" s="113"/>
      <c r="AZ43" s="113"/>
      <c r="BA43" s="113"/>
      <c r="BB43" s="113"/>
      <c r="BC43" s="113"/>
      <c r="BD43" s="113"/>
    </row>
    <row r="44" spans="1:56" s="127" customFormat="1" ht="65" hidden="1" customHeight="1" thickBot="1">
      <c r="A44" s="117"/>
      <c r="B44" s="118" t="s">
        <v>2709</v>
      </c>
      <c r="C44" s="119" t="s">
        <v>2710</v>
      </c>
      <c r="D44" s="120" t="s">
        <v>2711</v>
      </c>
      <c r="E44" s="121" t="str">
        <f>D44</f>
        <v xml:space="preserve">Clinical Chronic Obstructive Pulmonary Disease Questionnaire (CCQ) </v>
      </c>
      <c r="F44" s="121" t="s">
        <v>2636</v>
      </c>
      <c r="G44" s="121" t="s">
        <v>2712</v>
      </c>
      <c r="H44" s="121" t="s">
        <v>2638</v>
      </c>
      <c r="I44" s="121">
        <v>653</v>
      </c>
      <c r="J44" s="122" t="str">
        <f>CONCATENATE(IF(K44="","",CONCATENATE(K44,IF(COUNTA(K44:R44)=COUNTA(K44),"","; "))),IF(L44="","",CONCATENATE(L44,IF(COUNTA(K44:R44)=COUNTA(K44:L44),"","; "))),IF(M44="","",CONCATENATE(M44,IF(COUNTA(K44:R44)=COUNTA(K44:M44),"","; "))),IF(N44="","",CONCATENATE(N44,IF(COUNTA(K44:R44)=COUNTA(K44:N44),"","; "))),IF(O44="","",CONCATENATE(O44,IF(COUNTA(K44:R44)=COUNTA(K44:O44),"","; "))),IF(P44="","",CONCATENATE(P44,IF(COUNTA(K44:R44)=COUNTA(K44:P44),"","; "))),IF(Q44="","",CONCATENATE(Q44,IF(COUNTA(K44:R44)=COUNTA(K44:Q44),"","; "))),IF(R44="","",R44))</f>
        <v>OLS; GLM; Tobit</v>
      </c>
      <c r="K44" s="120" t="s">
        <v>2626</v>
      </c>
      <c r="L44" s="120" t="s">
        <v>2627</v>
      </c>
      <c r="M44" s="120"/>
      <c r="N44" s="170"/>
      <c r="O44" s="169"/>
      <c r="P44" s="124" t="s">
        <v>2631</v>
      </c>
      <c r="Q44" s="169"/>
      <c r="R44" s="169"/>
      <c r="S44" s="125"/>
      <c r="T44" s="125"/>
      <c r="U44" s="169"/>
      <c r="V44" s="126"/>
      <c r="W44" s="113"/>
      <c r="X44" s="113"/>
      <c r="Y44" s="113"/>
      <c r="Z44" s="113"/>
      <c r="AA44" s="113"/>
      <c r="AB44" s="113"/>
      <c r="AC44" s="113"/>
      <c r="AD44" s="113"/>
      <c r="AE44" s="113"/>
      <c r="AF44" s="113"/>
      <c r="AG44" s="113"/>
      <c r="AH44" s="113"/>
      <c r="AI44" s="113"/>
      <c r="AJ44" s="113"/>
      <c r="AK44" s="113"/>
      <c r="AL44" s="113"/>
      <c r="AM44" s="113"/>
      <c r="AN44" s="113"/>
      <c r="AO44" s="113"/>
      <c r="AP44" s="113"/>
      <c r="AQ44" s="113"/>
      <c r="AR44" s="113"/>
      <c r="AS44" s="113"/>
      <c r="AT44" s="113"/>
      <c r="AU44" s="113"/>
      <c r="AV44" s="113"/>
      <c r="AW44" s="113"/>
      <c r="AX44" s="113"/>
      <c r="AY44" s="113"/>
      <c r="AZ44" s="113"/>
      <c r="BA44" s="113"/>
      <c r="BB44" s="113"/>
      <c r="BC44" s="113"/>
      <c r="BD44" s="113"/>
    </row>
    <row r="45" spans="1:56" s="154" customFormat="1" ht="26" hidden="1" customHeight="1" thickBot="1">
      <c r="A45" s="117"/>
      <c r="B45" s="454" t="s">
        <v>2713</v>
      </c>
      <c r="C45" s="128" t="s">
        <v>2714</v>
      </c>
      <c r="D45" s="129" t="s">
        <v>2715</v>
      </c>
      <c r="E45" s="130" t="str">
        <f t="shared" si="2"/>
        <v>Hospital Anxiety and Depression Scale (HADS)</v>
      </c>
      <c r="F45" s="130" t="s">
        <v>2636</v>
      </c>
      <c r="G45" s="130" t="s">
        <v>2716</v>
      </c>
      <c r="H45" s="130" t="s">
        <v>2667</v>
      </c>
      <c r="I45" s="157" t="s">
        <v>2717</v>
      </c>
      <c r="J45" s="131" t="str">
        <f t="shared" si="0"/>
        <v>OLS; Tobit; response mapping</v>
      </c>
      <c r="K45" s="180" t="s">
        <v>2626</v>
      </c>
      <c r="L45" s="129"/>
      <c r="M45" s="129"/>
      <c r="N45" s="132"/>
      <c r="O45" s="132"/>
      <c r="P45" s="181" t="s">
        <v>2631</v>
      </c>
      <c r="Q45" s="181" t="s">
        <v>2632</v>
      </c>
      <c r="R45" s="132"/>
      <c r="S45" s="133"/>
      <c r="T45" s="133"/>
      <c r="U45" s="132"/>
      <c r="V45" s="470" t="s">
        <v>2718</v>
      </c>
      <c r="W45" s="113"/>
      <c r="X45" s="113"/>
      <c r="Y45" s="113"/>
      <c r="Z45" s="113"/>
      <c r="AA45" s="113"/>
      <c r="AB45" s="113"/>
      <c r="AC45" s="113"/>
      <c r="AD45" s="113"/>
      <c r="AE45" s="113"/>
      <c r="AF45" s="113"/>
      <c r="AG45" s="113"/>
      <c r="AH45" s="113"/>
      <c r="AI45" s="113"/>
      <c r="AJ45" s="113"/>
      <c r="AK45" s="113"/>
      <c r="AL45" s="113"/>
      <c r="AM45" s="113"/>
      <c r="AN45" s="113"/>
      <c r="AO45" s="113"/>
      <c r="AP45" s="113"/>
      <c r="AQ45" s="113"/>
      <c r="AR45" s="113"/>
      <c r="AS45" s="113"/>
      <c r="AT45" s="113"/>
      <c r="AU45" s="113"/>
      <c r="AV45" s="113"/>
      <c r="AW45" s="113"/>
      <c r="AX45" s="113"/>
      <c r="AY45" s="113"/>
      <c r="AZ45" s="113"/>
      <c r="BA45" s="113"/>
      <c r="BB45" s="113"/>
      <c r="BC45" s="113"/>
      <c r="BD45" s="113"/>
    </row>
    <row r="46" spans="1:56" s="155" customFormat="1" ht="26" hidden="1" customHeight="1" thickBot="1">
      <c r="A46" s="117"/>
      <c r="B46" s="450"/>
      <c r="C46" s="128" t="s">
        <v>2714</v>
      </c>
      <c r="D46" s="136" t="s">
        <v>2715</v>
      </c>
      <c r="E46" s="137" t="str">
        <f t="shared" si="2"/>
        <v>Hospital Anxiety and Depression Scale (HADS)</v>
      </c>
      <c r="F46" s="137" t="s">
        <v>2636</v>
      </c>
      <c r="G46" s="162" t="s">
        <v>2719</v>
      </c>
      <c r="H46" s="137" t="s">
        <v>2667</v>
      </c>
      <c r="I46" s="162" t="s">
        <v>2720</v>
      </c>
      <c r="J46" s="138" t="str">
        <f t="shared" si="0"/>
        <v>OLS; Tobit; response mapping</v>
      </c>
      <c r="K46" s="182" t="s">
        <v>2626</v>
      </c>
      <c r="L46" s="136"/>
      <c r="M46" s="136"/>
      <c r="N46" s="139"/>
      <c r="O46" s="139"/>
      <c r="P46" s="183" t="s">
        <v>2631</v>
      </c>
      <c r="Q46" s="183" t="s">
        <v>2632</v>
      </c>
      <c r="R46" s="139"/>
      <c r="S46" s="140"/>
      <c r="T46" s="140"/>
      <c r="U46" s="139"/>
      <c r="V46" s="471"/>
      <c r="W46" s="113"/>
      <c r="X46" s="113"/>
      <c r="Y46" s="113"/>
      <c r="Z46" s="113"/>
      <c r="AA46" s="113"/>
      <c r="AB46" s="113"/>
      <c r="AC46" s="113"/>
      <c r="AD46" s="113"/>
      <c r="AE46" s="113"/>
      <c r="AF46" s="113"/>
      <c r="AG46" s="113"/>
      <c r="AH46" s="113"/>
      <c r="AI46" s="113"/>
      <c r="AJ46" s="113"/>
      <c r="AK46" s="113"/>
      <c r="AL46" s="113"/>
      <c r="AM46" s="113"/>
      <c r="AN46" s="113"/>
      <c r="AO46" s="113"/>
      <c r="AP46" s="113"/>
      <c r="AQ46" s="113"/>
      <c r="AR46" s="113"/>
      <c r="AS46" s="113"/>
      <c r="AT46" s="113"/>
      <c r="AU46" s="113"/>
      <c r="AV46" s="113"/>
      <c r="AW46" s="113"/>
      <c r="AX46" s="113"/>
      <c r="AY46" s="113"/>
      <c r="AZ46" s="113"/>
      <c r="BA46" s="113"/>
      <c r="BB46" s="113"/>
      <c r="BC46" s="113"/>
      <c r="BD46" s="113"/>
    </row>
    <row r="47" spans="1:56" s="155" customFormat="1" ht="26" hidden="1" customHeight="1" thickBot="1">
      <c r="A47" s="117"/>
      <c r="B47" s="450"/>
      <c r="C47" s="128" t="s">
        <v>2714</v>
      </c>
      <c r="D47" s="136" t="s">
        <v>2715</v>
      </c>
      <c r="E47" s="137" t="str">
        <f t="shared" si="2"/>
        <v>Hospital Anxiety and Depression Scale (HADS)</v>
      </c>
      <c r="F47" s="137" t="s">
        <v>2651</v>
      </c>
      <c r="G47" s="137" t="s">
        <v>2716</v>
      </c>
      <c r="H47" s="137" t="s">
        <v>2667</v>
      </c>
      <c r="I47" s="162" t="s">
        <v>2717</v>
      </c>
      <c r="J47" s="138" t="str">
        <f t="shared" si="0"/>
        <v>OLS</v>
      </c>
      <c r="K47" s="182" t="s">
        <v>2626</v>
      </c>
      <c r="L47" s="136"/>
      <c r="M47" s="136"/>
      <c r="N47" s="139"/>
      <c r="O47" s="139"/>
      <c r="P47" s="139"/>
      <c r="Q47" s="139"/>
      <c r="R47" s="139"/>
      <c r="S47" s="140"/>
      <c r="T47" s="140"/>
      <c r="U47" s="139"/>
      <c r="V47" s="471"/>
      <c r="W47" s="113"/>
      <c r="X47" s="113"/>
      <c r="Y47" s="113"/>
      <c r="Z47" s="113"/>
      <c r="AA47" s="113"/>
      <c r="AB47" s="113"/>
      <c r="AC47" s="113"/>
      <c r="AD47" s="113"/>
      <c r="AE47" s="113"/>
      <c r="AF47" s="113"/>
      <c r="AG47" s="113"/>
      <c r="AH47" s="113"/>
      <c r="AI47" s="113"/>
      <c r="AJ47" s="113"/>
      <c r="AK47" s="113"/>
      <c r="AL47" s="113"/>
      <c r="AM47" s="113"/>
      <c r="AN47" s="113"/>
      <c r="AO47" s="113"/>
      <c r="AP47" s="113"/>
      <c r="AQ47" s="113"/>
      <c r="AR47" s="113"/>
      <c r="AS47" s="113"/>
      <c r="AT47" s="113"/>
      <c r="AU47" s="113"/>
      <c r="AV47" s="113"/>
      <c r="AW47" s="113"/>
      <c r="AX47" s="113"/>
      <c r="AY47" s="113"/>
      <c r="AZ47" s="113"/>
      <c r="BA47" s="113"/>
      <c r="BB47" s="113"/>
      <c r="BC47" s="113"/>
      <c r="BD47" s="113"/>
    </row>
    <row r="48" spans="1:56" s="155" customFormat="1" ht="39" hidden="1" customHeight="1" thickBot="1">
      <c r="A48" s="117"/>
      <c r="B48" s="450"/>
      <c r="C48" s="128" t="s">
        <v>2714</v>
      </c>
      <c r="D48" s="182" t="s">
        <v>2721</v>
      </c>
      <c r="E48" s="137" t="str">
        <f t="shared" si="2"/>
        <v>Patient Health Questionnaire 9-item depression module (PHQ-9)</v>
      </c>
      <c r="F48" s="137" t="s">
        <v>2651</v>
      </c>
      <c r="G48" s="162" t="s">
        <v>2722</v>
      </c>
      <c r="H48" s="137" t="s">
        <v>2667</v>
      </c>
      <c r="I48" s="162" t="s">
        <v>2723</v>
      </c>
      <c r="J48" s="138" t="str">
        <f t="shared" si="0"/>
        <v>OLS; Tobit; response mapping</v>
      </c>
      <c r="K48" s="182" t="s">
        <v>2626</v>
      </c>
      <c r="L48" s="136"/>
      <c r="M48" s="136"/>
      <c r="N48" s="139"/>
      <c r="O48" s="139"/>
      <c r="P48" s="183" t="s">
        <v>2631</v>
      </c>
      <c r="Q48" s="183" t="s">
        <v>2632</v>
      </c>
      <c r="R48" s="139"/>
      <c r="S48" s="140"/>
      <c r="T48" s="140"/>
      <c r="U48" s="139"/>
      <c r="V48" s="471"/>
      <c r="W48" s="113"/>
      <c r="X48" s="113"/>
      <c r="Y48" s="113"/>
      <c r="Z48" s="113"/>
      <c r="AA48" s="113"/>
      <c r="AB48" s="113"/>
      <c r="AC48" s="113"/>
      <c r="AD48" s="113"/>
      <c r="AE48" s="113"/>
      <c r="AF48" s="113"/>
      <c r="AG48" s="113"/>
      <c r="AH48" s="113"/>
      <c r="AI48" s="113"/>
      <c r="AJ48" s="113"/>
      <c r="AK48" s="113"/>
      <c r="AL48" s="113"/>
      <c r="AM48" s="113"/>
      <c r="AN48" s="113"/>
      <c r="AO48" s="113"/>
      <c r="AP48" s="113"/>
      <c r="AQ48" s="113"/>
      <c r="AR48" s="113"/>
      <c r="AS48" s="113"/>
      <c r="AT48" s="113"/>
      <c r="AU48" s="113"/>
      <c r="AV48" s="113"/>
      <c r="AW48" s="113"/>
      <c r="AX48" s="113"/>
      <c r="AY48" s="113"/>
      <c r="AZ48" s="113"/>
      <c r="BA48" s="113"/>
      <c r="BB48" s="113"/>
      <c r="BC48" s="113"/>
      <c r="BD48" s="113"/>
    </row>
    <row r="49" spans="1:56" s="155" customFormat="1" ht="26" hidden="1" customHeight="1" thickBot="1">
      <c r="A49" s="117"/>
      <c r="B49" s="450"/>
      <c r="C49" s="128" t="s">
        <v>2714</v>
      </c>
      <c r="D49" s="136" t="s">
        <v>2724</v>
      </c>
      <c r="E49" s="137" t="str">
        <f t="shared" si="2"/>
        <v>Generalised Anxiety Disorder Assessment (GAD-7)</v>
      </c>
      <c r="F49" s="162" t="s">
        <v>2651</v>
      </c>
      <c r="G49" s="162" t="s">
        <v>2722</v>
      </c>
      <c r="H49" s="137" t="s">
        <v>2667</v>
      </c>
      <c r="I49" s="162" t="s">
        <v>2723</v>
      </c>
      <c r="J49" s="138" t="str">
        <f t="shared" si="0"/>
        <v>Tobit; response mapping</v>
      </c>
      <c r="K49" s="136"/>
      <c r="L49" s="136"/>
      <c r="M49" s="136"/>
      <c r="N49" s="139"/>
      <c r="O49" s="139"/>
      <c r="P49" s="183" t="s">
        <v>2631</v>
      </c>
      <c r="Q49" s="183" t="s">
        <v>2632</v>
      </c>
      <c r="R49" s="139"/>
      <c r="S49" s="140"/>
      <c r="T49" s="140"/>
      <c r="U49" s="139"/>
      <c r="V49" s="471"/>
      <c r="W49" s="113"/>
      <c r="X49" s="113"/>
      <c r="Y49" s="113"/>
      <c r="Z49" s="113"/>
      <c r="AA49" s="113"/>
      <c r="AB49" s="113"/>
      <c r="AC49" s="113"/>
      <c r="AD49" s="113"/>
      <c r="AE49" s="113"/>
      <c r="AF49" s="113"/>
      <c r="AG49" s="113"/>
      <c r="AH49" s="113"/>
      <c r="AI49" s="113"/>
      <c r="AJ49" s="113"/>
      <c r="AK49" s="113"/>
      <c r="AL49" s="113"/>
      <c r="AM49" s="113"/>
      <c r="AN49" s="113"/>
      <c r="AO49" s="113"/>
      <c r="AP49" s="113"/>
      <c r="AQ49" s="113"/>
      <c r="AR49" s="113"/>
      <c r="AS49" s="113"/>
      <c r="AT49" s="113"/>
      <c r="AU49" s="113"/>
      <c r="AV49" s="113"/>
      <c r="AW49" s="113"/>
      <c r="AX49" s="113"/>
      <c r="AY49" s="113"/>
      <c r="AZ49" s="113"/>
      <c r="BA49" s="113"/>
      <c r="BB49" s="113"/>
      <c r="BC49" s="113"/>
      <c r="BD49" s="113"/>
    </row>
    <row r="50" spans="1:56" s="155" customFormat="1" ht="52" hidden="1" customHeight="1" thickBot="1">
      <c r="A50" s="117"/>
      <c r="B50" s="450"/>
      <c r="C50" s="128" t="s">
        <v>2714</v>
      </c>
      <c r="D50" s="136" t="s">
        <v>2725</v>
      </c>
      <c r="E50" s="137" t="str">
        <f t="shared" si="2"/>
        <v>Generalised Anxiety Disorder Assessment (GAD-7) and Patient Health Questionnaire (PHQ-9)</v>
      </c>
      <c r="F50" s="162" t="s">
        <v>2651</v>
      </c>
      <c r="G50" s="162" t="s">
        <v>2722</v>
      </c>
      <c r="H50" s="137" t="s">
        <v>2667</v>
      </c>
      <c r="I50" s="162" t="s">
        <v>2723</v>
      </c>
      <c r="J50" s="184" t="s">
        <v>2677</v>
      </c>
      <c r="K50" s="136"/>
      <c r="L50" s="136"/>
      <c r="M50" s="136"/>
      <c r="N50" s="139"/>
      <c r="O50" s="139"/>
      <c r="P50" s="139"/>
      <c r="Q50" s="139"/>
      <c r="R50" s="139"/>
      <c r="S50" s="140"/>
      <c r="T50" s="140"/>
      <c r="U50" s="139"/>
      <c r="V50" s="471"/>
      <c r="W50" s="113"/>
      <c r="X50" s="113"/>
      <c r="Y50" s="113"/>
      <c r="Z50" s="113"/>
      <c r="AA50" s="113"/>
      <c r="AB50" s="113"/>
      <c r="AC50" s="113"/>
      <c r="AD50" s="113"/>
      <c r="AE50" s="113"/>
      <c r="AF50" s="113"/>
      <c r="AG50" s="113"/>
      <c r="AH50" s="113"/>
      <c r="AI50" s="113"/>
      <c r="AJ50" s="113"/>
      <c r="AK50" s="113"/>
      <c r="AL50" s="113"/>
      <c r="AM50" s="113"/>
      <c r="AN50" s="113"/>
      <c r="AO50" s="113"/>
      <c r="AP50" s="113"/>
      <c r="AQ50" s="113"/>
      <c r="AR50" s="113"/>
      <c r="AS50" s="113"/>
      <c r="AT50" s="113"/>
      <c r="AU50" s="113"/>
      <c r="AV50" s="113"/>
      <c r="AW50" s="113"/>
      <c r="AX50" s="113"/>
      <c r="AY50" s="113"/>
      <c r="AZ50" s="113"/>
      <c r="BA50" s="113"/>
      <c r="BB50" s="113"/>
      <c r="BC50" s="113"/>
      <c r="BD50" s="113"/>
    </row>
    <row r="51" spans="1:56" s="127" customFormat="1" ht="39" hidden="1" customHeight="1" thickBot="1">
      <c r="A51" s="117"/>
      <c r="B51" s="450"/>
      <c r="C51" s="128" t="s">
        <v>2714</v>
      </c>
      <c r="D51" s="136" t="s">
        <v>2726</v>
      </c>
      <c r="E51" s="137" t="str">
        <f t="shared" si="2"/>
        <v>Clinical Outcomes in Routine Evaluation – Outcome Measure (CORE-OM)</v>
      </c>
      <c r="F51" s="162" t="s">
        <v>2651</v>
      </c>
      <c r="G51" s="162" t="s">
        <v>2722</v>
      </c>
      <c r="H51" s="137" t="s">
        <v>2667</v>
      </c>
      <c r="I51" s="162" t="s">
        <v>2723</v>
      </c>
      <c r="J51" s="138" t="str">
        <f>CONCATENATE(IF(K51="","",CONCATENATE(K51,IF(COUNTA(K51:R51)=COUNTA(K51),"","; "))),IF(L51="","",CONCATENATE(L51,IF(COUNTA(K51:R51)=COUNTA(K51:L51),"","; "))),IF(M51="","",CONCATENATE(M51,IF(COUNTA(K51:R51)=COUNTA(K51:M51),"","; "))),IF(N51="","",CONCATENATE(N51,IF(COUNTA(K51:R51)=COUNTA(K51:N51),"","; "))),IF(O51="","",CONCATENATE(O51,IF(COUNTA(K51:R51)=COUNTA(K51:O51),"","; "))),IF(P51="","",CONCATENATE(P51,IF(COUNTA(K51:R51)=COUNTA(K51:P51),"","; "))),IF(Q51="","",CONCATENATE(Q51,IF(COUNTA(K51:R51)=COUNTA(K51:Q51),"","; "))),IF(R51="","",R51))</f>
        <v>OLS; Tobit; response mapping</v>
      </c>
      <c r="K51" s="182" t="s">
        <v>2626</v>
      </c>
      <c r="L51" s="136"/>
      <c r="M51" s="136"/>
      <c r="N51" s="139"/>
      <c r="O51" s="139"/>
      <c r="P51" s="183" t="s">
        <v>2631</v>
      </c>
      <c r="Q51" s="183" t="s">
        <v>2632</v>
      </c>
      <c r="R51" s="139"/>
      <c r="S51" s="140"/>
      <c r="T51" s="140"/>
      <c r="U51" s="139"/>
      <c r="V51" s="143" t="s">
        <v>2727</v>
      </c>
      <c r="W51" s="113"/>
      <c r="X51" s="113"/>
      <c r="Y51" s="113"/>
      <c r="Z51" s="113"/>
      <c r="AA51" s="113"/>
      <c r="AB51" s="113"/>
      <c r="AC51" s="113"/>
      <c r="AD51" s="113"/>
      <c r="AE51" s="113"/>
      <c r="AF51" s="113"/>
      <c r="AG51" s="113"/>
      <c r="AH51" s="113"/>
      <c r="AI51" s="113"/>
      <c r="AJ51" s="113"/>
      <c r="AK51" s="113"/>
      <c r="AL51" s="113"/>
      <c r="AM51" s="113"/>
      <c r="AN51" s="113"/>
      <c r="AO51" s="113"/>
      <c r="AP51" s="113"/>
      <c r="AQ51" s="113"/>
      <c r="AR51" s="113"/>
      <c r="AS51" s="113"/>
      <c r="AT51" s="113"/>
      <c r="AU51" s="113"/>
      <c r="AV51" s="113"/>
      <c r="AW51" s="113"/>
      <c r="AX51" s="113"/>
      <c r="AY51" s="113"/>
      <c r="AZ51" s="113"/>
      <c r="BA51" s="113"/>
      <c r="BB51" s="113"/>
      <c r="BC51" s="113"/>
      <c r="BD51" s="113"/>
    </row>
    <row r="52" spans="1:56" s="127" customFormat="1" ht="26" hidden="1" customHeight="1" thickBot="1">
      <c r="A52" s="117"/>
      <c r="B52" s="455"/>
      <c r="C52" s="128" t="s">
        <v>2714</v>
      </c>
      <c r="D52" s="185" t="s">
        <v>2728</v>
      </c>
      <c r="E52" s="164" t="str">
        <f t="shared" si="2"/>
        <v>General Health Questionnaire (GHQ-12)</v>
      </c>
      <c r="F52" s="146" t="s">
        <v>2651</v>
      </c>
      <c r="G52" s="146" t="s">
        <v>2729</v>
      </c>
      <c r="H52" s="146" t="s">
        <v>2667</v>
      </c>
      <c r="I52" s="166" t="s">
        <v>2730</v>
      </c>
      <c r="J52" s="147" t="str">
        <f>CONCATENATE(IF(K52="","",CONCATENATE(K52,IF(COUNTA(K52:R52)=COUNTA(K52),"","; "))),IF(L52="","",CONCATENATE(L52,IF(COUNTA(K52:R52)=COUNTA(K52:L52),"","; "))),IF(M52="","",CONCATENATE(M52,IF(COUNTA(K52:R52)=COUNTA(K52:M52),"","; "))),IF(N52="","",CONCATENATE(N52,IF(COUNTA(K52:R52)=COUNTA(K52:N52),"","; "))),IF(O52="","",CONCATENATE(O52,IF(COUNTA(K52:R52)=COUNTA(K52:O52),"","; "))),IF(P52="","",CONCATENATE(P52,IF(COUNTA(K52:R52)=COUNTA(K52:P52),"","; "))),IF(Q52="","",CONCATENATE(Q52,IF(COUNTA(K52:R52)=COUNTA(K52:Q52),"","; "))),IF(R52="","",R52))</f>
        <v>OLS; response mapping</v>
      </c>
      <c r="K52" s="186" t="s">
        <v>2626</v>
      </c>
      <c r="L52" s="145"/>
      <c r="M52" s="145"/>
      <c r="N52" s="148"/>
      <c r="O52" s="148"/>
      <c r="P52" s="148"/>
      <c r="Q52" s="159" t="s">
        <v>2632</v>
      </c>
      <c r="R52" s="148"/>
      <c r="S52" s="149"/>
      <c r="T52" s="149"/>
      <c r="U52" s="148"/>
      <c r="V52" s="187"/>
      <c r="W52" s="113"/>
      <c r="X52" s="113"/>
      <c r="Y52" s="113"/>
      <c r="Z52" s="113"/>
      <c r="AA52" s="113"/>
      <c r="AB52" s="113"/>
      <c r="AC52" s="113"/>
      <c r="AD52" s="113"/>
      <c r="AE52" s="113"/>
      <c r="AF52" s="113"/>
      <c r="AG52" s="113"/>
      <c r="AH52" s="113"/>
      <c r="AI52" s="113"/>
      <c r="AJ52" s="113"/>
      <c r="AK52" s="113"/>
      <c r="AL52" s="113"/>
      <c r="AM52" s="113"/>
      <c r="AN52" s="113"/>
      <c r="AO52" s="113"/>
      <c r="AP52" s="113"/>
      <c r="AQ52" s="113"/>
      <c r="AR52" s="113"/>
      <c r="AS52" s="113"/>
      <c r="AT52" s="113"/>
      <c r="AU52" s="113"/>
      <c r="AV52" s="113"/>
      <c r="AW52" s="113"/>
      <c r="AX52" s="113"/>
      <c r="AY52" s="113"/>
      <c r="AZ52" s="113"/>
      <c r="BA52" s="113"/>
      <c r="BB52" s="113"/>
      <c r="BC52" s="113"/>
      <c r="BD52" s="113"/>
    </row>
    <row r="53" spans="1:56" s="127" customFormat="1" ht="39" hidden="1" customHeight="1" thickBot="1">
      <c r="A53" s="117"/>
      <c r="B53" s="118" t="s">
        <v>2731</v>
      </c>
      <c r="C53" s="119" t="s">
        <v>2732</v>
      </c>
      <c r="D53" s="120" t="s">
        <v>2733</v>
      </c>
      <c r="E53" s="130" t="str">
        <f t="shared" si="2"/>
        <v>Oral Health Impact Profile (OHIP)</v>
      </c>
      <c r="F53" s="121" t="s">
        <v>2636</v>
      </c>
      <c r="G53" s="121" t="s">
        <v>2734</v>
      </c>
      <c r="H53" s="121" t="s">
        <v>2735</v>
      </c>
      <c r="I53" s="121">
        <v>250</v>
      </c>
      <c r="J53" s="122" t="str">
        <f t="shared" si="0"/>
        <v>Tobit</v>
      </c>
      <c r="K53" s="120"/>
      <c r="L53" s="120"/>
      <c r="M53" s="120"/>
      <c r="N53" s="169"/>
      <c r="O53" s="169"/>
      <c r="P53" s="170" t="s">
        <v>2631</v>
      </c>
      <c r="Q53" s="169"/>
      <c r="R53" s="169"/>
      <c r="S53" s="125"/>
      <c r="T53" s="125"/>
      <c r="U53" s="169"/>
      <c r="V53" s="126"/>
      <c r="W53" s="113"/>
      <c r="X53" s="113"/>
      <c r="Y53" s="113"/>
      <c r="Z53" s="113"/>
      <c r="AA53" s="113"/>
      <c r="AB53" s="113"/>
      <c r="AC53" s="113"/>
      <c r="AD53" s="113"/>
      <c r="AE53" s="113"/>
      <c r="AF53" s="113"/>
      <c r="AG53" s="113"/>
      <c r="AH53" s="113"/>
      <c r="AI53" s="113"/>
      <c r="AJ53" s="113"/>
      <c r="AK53" s="113"/>
      <c r="AL53" s="113"/>
      <c r="AM53" s="113"/>
      <c r="AN53" s="113"/>
      <c r="AO53" s="113"/>
      <c r="AP53" s="113"/>
      <c r="AQ53" s="113"/>
      <c r="AR53" s="113"/>
      <c r="AS53" s="113"/>
      <c r="AT53" s="113"/>
      <c r="AU53" s="113"/>
      <c r="AV53" s="113"/>
      <c r="AW53" s="113"/>
      <c r="AX53" s="113"/>
      <c r="AY53" s="113"/>
      <c r="AZ53" s="113"/>
      <c r="BA53" s="113"/>
      <c r="BB53" s="113"/>
      <c r="BC53" s="113"/>
      <c r="BD53" s="113"/>
    </row>
    <row r="54" spans="1:56" s="127" customFormat="1" ht="20.25" hidden="1" customHeight="1" thickBot="1">
      <c r="A54" s="117"/>
      <c r="B54" s="472" t="s">
        <v>2736</v>
      </c>
      <c r="C54" s="188" t="s">
        <v>2737</v>
      </c>
      <c r="D54" s="129" t="s">
        <v>2738</v>
      </c>
      <c r="E54" s="456" t="str">
        <f t="shared" si="2"/>
        <v>25-item Visual Functioning Questionnaire (VFQ-25)</v>
      </c>
      <c r="F54" s="130" t="s">
        <v>2636</v>
      </c>
      <c r="G54" s="130" t="s">
        <v>2739</v>
      </c>
      <c r="H54" s="130" t="s">
        <v>2740</v>
      </c>
      <c r="I54" s="189" t="s">
        <v>2741</v>
      </c>
      <c r="J54" s="131" t="str">
        <f t="shared" si="0"/>
        <v>OLS; CLAD; Tobit</v>
      </c>
      <c r="K54" s="129" t="s">
        <v>2626</v>
      </c>
      <c r="L54" s="129"/>
      <c r="M54" s="129"/>
      <c r="N54" s="132"/>
      <c r="O54" s="190" t="s">
        <v>2630</v>
      </c>
      <c r="P54" s="190" t="s">
        <v>2631</v>
      </c>
      <c r="Q54" s="190"/>
      <c r="R54" s="190"/>
      <c r="S54" s="133"/>
      <c r="T54" s="133"/>
      <c r="U54" s="132"/>
      <c r="V54" s="474"/>
      <c r="W54" s="113"/>
      <c r="X54" s="113"/>
      <c r="Y54" s="113"/>
      <c r="Z54" s="113"/>
      <c r="AA54" s="113"/>
      <c r="AB54" s="113"/>
      <c r="AC54" s="113"/>
      <c r="AD54" s="113"/>
      <c r="AE54" s="113"/>
      <c r="AF54" s="113"/>
      <c r="AG54" s="113"/>
      <c r="AH54" s="113"/>
      <c r="AI54" s="113"/>
      <c r="AJ54" s="113"/>
      <c r="AK54" s="113"/>
      <c r="AL54" s="113"/>
      <c r="AM54" s="113"/>
      <c r="AN54" s="113"/>
      <c r="AO54" s="113"/>
      <c r="AP54" s="113"/>
      <c r="AQ54" s="113"/>
      <c r="AR54" s="113"/>
      <c r="AS54" s="113"/>
      <c r="AT54" s="113"/>
      <c r="AU54" s="113"/>
      <c r="AV54" s="113"/>
      <c r="AW54" s="113"/>
      <c r="AX54" s="113"/>
      <c r="AY54" s="113"/>
      <c r="AZ54" s="113"/>
      <c r="BA54" s="113"/>
      <c r="BB54" s="113"/>
      <c r="BC54" s="113"/>
      <c r="BD54" s="113"/>
    </row>
    <row r="55" spans="1:56" s="127" customFormat="1" ht="18.75" hidden="1" customHeight="1" thickBot="1">
      <c r="A55" s="117"/>
      <c r="B55" s="473"/>
      <c r="C55" s="191" t="s">
        <v>2737</v>
      </c>
      <c r="D55" s="145" t="s">
        <v>2738</v>
      </c>
      <c r="E55" s="453"/>
      <c r="F55" s="146" t="s">
        <v>2651</v>
      </c>
      <c r="G55" s="146" t="s">
        <v>2739</v>
      </c>
      <c r="H55" s="146" t="s">
        <v>2740</v>
      </c>
      <c r="I55" s="192" t="s">
        <v>2742</v>
      </c>
      <c r="J55" s="147" t="str">
        <f t="shared" si="0"/>
        <v>OLS; CLAD; Tobit</v>
      </c>
      <c r="K55" s="129" t="s">
        <v>2626</v>
      </c>
      <c r="L55" s="129"/>
      <c r="M55" s="129"/>
      <c r="N55" s="132"/>
      <c r="O55" s="190" t="s">
        <v>2630</v>
      </c>
      <c r="P55" s="190" t="s">
        <v>2631</v>
      </c>
      <c r="Q55" s="151"/>
      <c r="R55" s="148"/>
      <c r="S55" s="149"/>
      <c r="T55" s="149"/>
      <c r="U55" s="148"/>
      <c r="V55" s="475"/>
      <c r="W55" s="113"/>
      <c r="X55" s="113"/>
      <c r="Y55" s="113"/>
      <c r="Z55" s="113"/>
      <c r="AA55" s="113"/>
      <c r="AB55" s="113"/>
      <c r="AC55" s="113"/>
      <c r="AD55" s="113"/>
      <c r="AE55" s="113"/>
      <c r="AF55" s="113"/>
      <c r="AG55" s="113"/>
      <c r="AH55" s="113"/>
      <c r="AI55" s="113"/>
      <c r="AJ55" s="113"/>
      <c r="AK55" s="113"/>
      <c r="AL55" s="113"/>
      <c r="AM55" s="113"/>
      <c r="AN55" s="113"/>
      <c r="AO55" s="113"/>
      <c r="AP55" s="113"/>
      <c r="AQ55" s="113"/>
      <c r="AR55" s="113"/>
      <c r="AS55" s="113"/>
      <c r="AT55" s="113"/>
      <c r="AU55" s="113"/>
      <c r="AV55" s="113"/>
      <c r="AW55" s="113"/>
      <c r="AX55" s="113"/>
      <c r="AY55" s="113"/>
      <c r="AZ55" s="113"/>
      <c r="BA55" s="113"/>
      <c r="BB55" s="113"/>
      <c r="BC55" s="113"/>
      <c r="BD55" s="113"/>
    </row>
    <row r="56" spans="1:56" s="127" customFormat="1" ht="26" hidden="1" customHeight="1" thickBot="1">
      <c r="A56" s="117"/>
      <c r="B56" s="472" t="s">
        <v>2743</v>
      </c>
      <c r="C56" s="188" t="s">
        <v>2744</v>
      </c>
      <c r="D56" s="129" t="s">
        <v>2745</v>
      </c>
      <c r="E56" s="193" t="str">
        <f t="shared" ref="E56:E61" si="3">D56</f>
        <v>Inflammatory Bowel Disease Questionnaire (IBDQ)</v>
      </c>
      <c r="F56" s="130" t="s">
        <v>2636</v>
      </c>
      <c r="G56" s="130" t="s">
        <v>2746</v>
      </c>
      <c r="H56" s="130" t="s">
        <v>2747</v>
      </c>
      <c r="I56" s="189">
        <v>3320</v>
      </c>
      <c r="J56" s="131" t="str">
        <f t="shared" si="0"/>
        <v>Linear mixed models</v>
      </c>
      <c r="K56" s="129" t="s">
        <v>2748</v>
      </c>
      <c r="L56" s="129"/>
      <c r="M56" s="129"/>
      <c r="N56" s="132"/>
      <c r="O56" s="132"/>
      <c r="P56" s="132"/>
      <c r="Q56" s="190"/>
      <c r="R56" s="194"/>
      <c r="S56" s="133"/>
      <c r="T56" s="133"/>
      <c r="U56" s="132"/>
      <c r="V56" s="474"/>
      <c r="W56" s="113"/>
      <c r="X56" s="113"/>
      <c r="Y56" s="113"/>
      <c r="Z56" s="113"/>
      <c r="AA56" s="113"/>
      <c r="AB56" s="113"/>
      <c r="AC56" s="113"/>
      <c r="AD56" s="113"/>
      <c r="AE56" s="113"/>
      <c r="AF56" s="113"/>
      <c r="AG56" s="113"/>
      <c r="AH56" s="113"/>
      <c r="AI56" s="113"/>
      <c r="AJ56" s="113"/>
      <c r="AK56" s="113"/>
      <c r="AL56" s="113"/>
      <c r="AM56" s="113"/>
      <c r="AN56" s="113"/>
      <c r="AO56" s="113"/>
      <c r="AP56" s="113"/>
      <c r="AQ56" s="113"/>
      <c r="AR56" s="113"/>
      <c r="AS56" s="113"/>
      <c r="AT56" s="113"/>
      <c r="AU56" s="113"/>
      <c r="AV56" s="113"/>
      <c r="AW56" s="113"/>
      <c r="AX56" s="113"/>
      <c r="AY56" s="113"/>
      <c r="AZ56" s="113"/>
      <c r="BA56" s="113"/>
      <c r="BB56" s="113"/>
      <c r="BC56" s="113"/>
      <c r="BD56" s="113"/>
    </row>
    <row r="57" spans="1:56" s="127" customFormat="1" ht="26" hidden="1" customHeight="1" thickBot="1">
      <c r="A57" s="117"/>
      <c r="B57" s="476"/>
      <c r="C57" s="195" t="s">
        <v>2744</v>
      </c>
      <c r="D57" s="136" t="s">
        <v>2749</v>
      </c>
      <c r="E57" s="137" t="str">
        <f t="shared" si="3"/>
        <v>Crohn's Disease Activity Index (CDAI)</v>
      </c>
      <c r="F57" s="137" t="s">
        <v>2636</v>
      </c>
      <c r="G57" s="137" t="s">
        <v>2746</v>
      </c>
      <c r="H57" s="137" t="s">
        <v>2747</v>
      </c>
      <c r="I57" s="137">
        <v>3575</v>
      </c>
      <c r="J57" s="138" t="str">
        <f t="shared" si="0"/>
        <v>Linear mixed models</v>
      </c>
      <c r="K57" s="129" t="s">
        <v>2748</v>
      </c>
      <c r="L57" s="136"/>
      <c r="M57" s="136"/>
      <c r="N57" s="139"/>
      <c r="O57" s="139"/>
      <c r="P57" s="139"/>
      <c r="Q57" s="139"/>
      <c r="R57" s="196"/>
      <c r="S57" s="140"/>
      <c r="T57" s="140"/>
      <c r="U57" s="139"/>
      <c r="V57" s="477"/>
      <c r="W57" s="113"/>
      <c r="X57" s="113"/>
      <c r="Y57" s="113"/>
      <c r="Z57" s="113"/>
      <c r="AA57" s="113"/>
      <c r="AB57" s="113"/>
      <c r="AC57" s="113"/>
      <c r="AD57" s="113"/>
      <c r="AE57" s="113"/>
      <c r="AF57" s="113"/>
      <c r="AG57" s="113"/>
      <c r="AH57" s="113"/>
      <c r="AI57" s="113"/>
      <c r="AJ57" s="113"/>
      <c r="AK57" s="113"/>
      <c r="AL57" s="113"/>
      <c r="AM57" s="113"/>
      <c r="AN57" s="113"/>
      <c r="AO57" s="113"/>
      <c r="AP57" s="113"/>
      <c r="AQ57" s="113"/>
      <c r="AR57" s="113"/>
      <c r="AS57" s="113"/>
      <c r="AT57" s="113"/>
      <c r="AU57" s="113"/>
      <c r="AV57" s="113"/>
      <c r="AW57" s="113"/>
      <c r="AX57" s="113"/>
      <c r="AY57" s="113"/>
      <c r="AZ57" s="113"/>
      <c r="BA57" s="113"/>
      <c r="BB57" s="113"/>
      <c r="BC57" s="113"/>
      <c r="BD57" s="113"/>
    </row>
    <row r="58" spans="1:56" s="127" customFormat="1" ht="26" hidden="1" customHeight="1" thickBot="1">
      <c r="A58" s="117"/>
      <c r="B58" s="476"/>
      <c r="C58" s="195" t="s">
        <v>2744</v>
      </c>
      <c r="D58" s="136" t="s">
        <v>2745</v>
      </c>
      <c r="E58" s="137" t="str">
        <f t="shared" si="3"/>
        <v>Inflammatory Bowel Disease Questionnaire (IBDQ)</v>
      </c>
      <c r="F58" s="137" t="s">
        <v>2651</v>
      </c>
      <c r="G58" s="137" t="s">
        <v>2746</v>
      </c>
      <c r="H58" s="137" t="s">
        <v>2747</v>
      </c>
      <c r="I58" s="197">
        <v>3230</v>
      </c>
      <c r="J58" s="138" t="str">
        <f t="shared" si="0"/>
        <v>Linear mixed models</v>
      </c>
      <c r="K58" s="129" t="s">
        <v>2748</v>
      </c>
      <c r="L58" s="136"/>
      <c r="M58" s="136"/>
      <c r="N58" s="139"/>
      <c r="O58" s="139"/>
      <c r="P58" s="139"/>
      <c r="Q58" s="198"/>
      <c r="R58" s="196"/>
      <c r="S58" s="140"/>
      <c r="T58" s="140"/>
      <c r="U58" s="139"/>
      <c r="V58" s="477"/>
      <c r="W58" s="113"/>
      <c r="X58" s="113"/>
      <c r="Y58" s="113"/>
      <c r="Z58" s="113"/>
      <c r="AA58" s="113"/>
      <c r="AB58" s="113"/>
      <c r="AC58" s="113"/>
      <c r="AD58" s="113"/>
      <c r="AE58" s="113"/>
      <c r="AF58" s="113"/>
      <c r="AG58" s="113"/>
      <c r="AH58" s="113"/>
      <c r="AI58" s="113"/>
      <c r="AJ58" s="113"/>
      <c r="AK58" s="113"/>
      <c r="AL58" s="113"/>
      <c r="AM58" s="113"/>
      <c r="AN58" s="113"/>
      <c r="AO58" s="113"/>
      <c r="AP58" s="113"/>
      <c r="AQ58" s="113"/>
      <c r="AR58" s="113"/>
      <c r="AS58" s="113"/>
      <c r="AT58" s="113"/>
      <c r="AU58" s="113"/>
      <c r="AV58" s="113"/>
      <c r="AW58" s="113"/>
      <c r="AX58" s="113"/>
      <c r="AY58" s="113"/>
      <c r="AZ58" s="113"/>
      <c r="BA58" s="113"/>
      <c r="BB58" s="113"/>
      <c r="BC58" s="113"/>
      <c r="BD58" s="113"/>
    </row>
    <row r="59" spans="1:56" s="127" customFormat="1" ht="26" hidden="1" customHeight="1" thickBot="1">
      <c r="A59" s="117"/>
      <c r="B59" s="473"/>
      <c r="C59" s="191" t="s">
        <v>2744</v>
      </c>
      <c r="D59" s="145" t="s">
        <v>2749</v>
      </c>
      <c r="E59" s="164" t="str">
        <f t="shared" si="3"/>
        <v>Crohn's Disease Activity Index (CDAI)</v>
      </c>
      <c r="F59" s="146" t="s">
        <v>2651</v>
      </c>
      <c r="G59" s="146" t="s">
        <v>2746</v>
      </c>
      <c r="H59" s="146" t="s">
        <v>2747</v>
      </c>
      <c r="I59" s="146">
        <v>3640</v>
      </c>
      <c r="J59" s="147" t="str">
        <f t="shared" si="0"/>
        <v>Linear mixed models</v>
      </c>
      <c r="K59" s="129" t="s">
        <v>2748</v>
      </c>
      <c r="L59" s="145"/>
      <c r="M59" s="145"/>
      <c r="N59" s="148"/>
      <c r="O59" s="148"/>
      <c r="P59" s="148"/>
      <c r="Q59" s="148"/>
      <c r="R59" s="199"/>
      <c r="S59" s="149"/>
      <c r="T59" s="149"/>
      <c r="U59" s="148"/>
      <c r="V59" s="475"/>
      <c r="W59" s="113"/>
      <c r="X59" s="113"/>
      <c r="Y59" s="113"/>
      <c r="Z59" s="113"/>
      <c r="AA59" s="113"/>
      <c r="AB59" s="113"/>
      <c r="AC59" s="113"/>
      <c r="AD59" s="113"/>
      <c r="AE59" s="113"/>
      <c r="AF59" s="113"/>
      <c r="AG59" s="113"/>
      <c r="AH59" s="113"/>
      <c r="AI59" s="113"/>
      <c r="AJ59" s="113"/>
      <c r="AK59" s="113"/>
      <c r="AL59" s="113"/>
      <c r="AM59" s="113"/>
      <c r="AN59" s="113"/>
      <c r="AO59" s="113"/>
      <c r="AP59" s="113"/>
      <c r="AQ59" s="113"/>
      <c r="AR59" s="113"/>
      <c r="AS59" s="113"/>
      <c r="AT59" s="113"/>
      <c r="AU59" s="113"/>
      <c r="AV59" s="113"/>
      <c r="AW59" s="113"/>
      <c r="AX59" s="113"/>
      <c r="AY59" s="113"/>
      <c r="AZ59" s="113"/>
      <c r="BA59" s="113"/>
      <c r="BB59" s="113"/>
      <c r="BC59" s="113"/>
      <c r="BD59" s="113"/>
    </row>
    <row r="60" spans="1:56" s="127" customFormat="1" ht="52" hidden="1" customHeight="1" thickBot="1">
      <c r="A60" s="117"/>
      <c r="B60" s="200" t="s">
        <v>2750</v>
      </c>
      <c r="C60" s="201" t="s">
        <v>2751</v>
      </c>
      <c r="D60" s="202" t="s">
        <v>2752</v>
      </c>
      <c r="E60" s="193" t="str">
        <f t="shared" si="3"/>
        <v>Minnesota Living with Heart Failure Questionnaire (MLWHF)</v>
      </c>
      <c r="F60" s="203" t="s">
        <v>2636</v>
      </c>
      <c r="G60" s="203" t="s">
        <v>2753</v>
      </c>
      <c r="H60" s="203" t="s">
        <v>2665</v>
      </c>
      <c r="I60" s="203" t="s">
        <v>2754</v>
      </c>
      <c r="J60" s="204" t="str">
        <f t="shared" si="0"/>
        <v>Linear mixed models</v>
      </c>
      <c r="K60" s="202" t="s">
        <v>2748</v>
      </c>
      <c r="L60" s="202"/>
      <c r="M60" s="202"/>
      <c r="N60" s="205"/>
      <c r="O60" s="205"/>
      <c r="P60" s="205"/>
      <c r="Q60" s="205"/>
      <c r="R60" s="206"/>
      <c r="S60" s="207"/>
      <c r="T60" s="207"/>
      <c r="U60" s="205"/>
      <c r="V60" s="208"/>
      <c r="W60" s="113"/>
      <c r="X60" s="113"/>
      <c r="Y60" s="113"/>
      <c r="Z60" s="113"/>
      <c r="AA60" s="113"/>
      <c r="AB60" s="113"/>
      <c r="AC60" s="113"/>
      <c r="AD60" s="113"/>
      <c r="AE60" s="113"/>
      <c r="AF60" s="113"/>
      <c r="AG60" s="113"/>
      <c r="AH60" s="113"/>
      <c r="AI60" s="113"/>
      <c r="AJ60" s="113"/>
      <c r="AK60" s="113"/>
      <c r="AL60" s="113"/>
      <c r="AM60" s="113"/>
      <c r="AN60" s="113"/>
      <c r="AO60" s="113"/>
      <c r="AP60" s="113"/>
      <c r="AQ60" s="113"/>
      <c r="AR60" s="113"/>
      <c r="AS60" s="113"/>
      <c r="AT60" s="113"/>
      <c r="AU60" s="113"/>
      <c r="AV60" s="113"/>
      <c r="AW60" s="113"/>
      <c r="AX60" s="113"/>
      <c r="AY60" s="113"/>
      <c r="AZ60" s="113"/>
      <c r="BA60" s="113"/>
      <c r="BB60" s="113"/>
      <c r="BC60" s="113"/>
      <c r="BD60" s="113"/>
    </row>
    <row r="61" spans="1:56" s="127" customFormat="1" ht="26" hidden="1" customHeight="1">
      <c r="A61" s="117"/>
      <c r="B61" s="472" t="s">
        <v>2755</v>
      </c>
      <c r="C61" s="188" t="s">
        <v>2756</v>
      </c>
      <c r="D61" s="129" t="s">
        <v>2689</v>
      </c>
      <c r="E61" s="456" t="str">
        <f t="shared" si="3"/>
        <v>Health Assessment Questionnaire Disability Index (HAQ-DI)</v>
      </c>
      <c r="F61" s="130" t="s">
        <v>2636</v>
      </c>
      <c r="G61" s="130" t="s">
        <v>2643</v>
      </c>
      <c r="H61" s="130" t="s">
        <v>2644</v>
      </c>
      <c r="I61" s="189">
        <v>235</v>
      </c>
      <c r="J61" s="131" t="str">
        <f t="shared" si="0"/>
        <v>OLS</v>
      </c>
      <c r="K61" s="129" t="s">
        <v>2626</v>
      </c>
      <c r="L61" s="129"/>
      <c r="M61" s="129"/>
      <c r="N61" s="132"/>
      <c r="O61" s="132"/>
      <c r="P61" s="132"/>
      <c r="Q61" s="190"/>
      <c r="R61" s="132"/>
      <c r="S61" s="133"/>
      <c r="T61" s="133"/>
      <c r="U61" s="132"/>
      <c r="V61" s="474"/>
      <c r="W61" s="113"/>
      <c r="X61" s="113"/>
      <c r="Y61" s="113"/>
      <c r="Z61" s="113"/>
      <c r="AA61" s="113"/>
      <c r="AB61" s="113"/>
      <c r="AC61" s="113"/>
      <c r="AD61" s="113"/>
      <c r="AE61" s="113"/>
      <c r="AF61" s="113"/>
      <c r="AG61" s="113"/>
      <c r="AH61" s="113"/>
      <c r="AI61" s="113"/>
      <c r="AJ61" s="113"/>
      <c r="AK61" s="113"/>
      <c r="AL61" s="113"/>
      <c r="AM61" s="113"/>
      <c r="AN61" s="113"/>
      <c r="AO61" s="113"/>
      <c r="AP61" s="113"/>
      <c r="AQ61" s="113"/>
      <c r="AR61" s="113"/>
      <c r="AS61" s="113"/>
      <c r="AT61" s="113"/>
      <c r="AU61" s="113"/>
      <c r="AV61" s="113"/>
      <c r="AW61" s="113"/>
      <c r="AX61" s="113"/>
      <c r="AY61" s="113"/>
      <c r="AZ61" s="113"/>
      <c r="BA61" s="113"/>
      <c r="BB61" s="113"/>
      <c r="BC61" s="113"/>
      <c r="BD61" s="113"/>
    </row>
    <row r="62" spans="1:56" s="127" customFormat="1" ht="26" hidden="1" customHeight="1" thickBot="1">
      <c r="A62" s="117"/>
      <c r="B62" s="473"/>
      <c r="C62" s="191" t="s">
        <v>2756</v>
      </c>
      <c r="D62" s="145" t="s">
        <v>2689</v>
      </c>
      <c r="E62" s="453"/>
      <c r="F62" s="146" t="s">
        <v>2757</v>
      </c>
      <c r="G62" s="146" t="s">
        <v>2643</v>
      </c>
      <c r="H62" s="146" t="s">
        <v>2644</v>
      </c>
      <c r="I62" s="192">
        <v>206</v>
      </c>
      <c r="J62" s="147" t="str">
        <f t="shared" si="0"/>
        <v>OLS</v>
      </c>
      <c r="K62" s="145" t="s">
        <v>2626</v>
      </c>
      <c r="L62" s="145"/>
      <c r="M62" s="145"/>
      <c r="N62" s="148"/>
      <c r="O62" s="148"/>
      <c r="P62" s="148"/>
      <c r="Q62" s="151"/>
      <c r="R62" s="148"/>
      <c r="S62" s="149"/>
      <c r="T62" s="149"/>
      <c r="U62" s="148"/>
      <c r="V62" s="475"/>
      <c r="W62" s="113"/>
      <c r="X62" s="113"/>
      <c r="Y62" s="113"/>
      <c r="Z62" s="113"/>
      <c r="AA62" s="113"/>
      <c r="AB62" s="113"/>
      <c r="AC62" s="113"/>
      <c r="AD62" s="113"/>
      <c r="AE62" s="113"/>
      <c r="AF62" s="113"/>
      <c r="AG62" s="113"/>
      <c r="AH62" s="113"/>
      <c r="AI62" s="113"/>
      <c r="AJ62" s="113"/>
      <c r="AK62" s="113"/>
      <c r="AL62" s="113"/>
      <c r="AM62" s="113"/>
      <c r="AN62" s="113"/>
      <c r="AO62" s="113"/>
      <c r="AP62" s="113"/>
      <c r="AQ62" s="113"/>
      <c r="AR62" s="113"/>
      <c r="AS62" s="113"/>
      <c r="AT62" s="113"/>
      <c r="AU62" s="113"/>
      <c r="AV62" s="113"/>
      <c r="AW62" s="113"/>
      <c r="AX62" s="113"/>
      <c r="AY62" s="113"/>
      <c r="AZ62" s="113"/>
      <c r="BA62" s="113"/>
      <c r="BB62" s="113"/>
      <c r="BC62" s="113"/>
      <c r="BD62" s="113"/>
    </row>
    <row r="63" spans="1:56" s="127" customFormat="1" ht="65" hidden="1" customHeight="1" thickBot="1">
      <c r="A63" s="117"/>
      <c r="B63" s="209" t="s">
        <v>2758</v>
      </c>
      <c r="C63" s="210" t="s">
        <v>2759</v>
      </c>
      <c r="D63" s="172" t="s">
        <v>2760</v>
      </c>
      <c r="E63" s="193" t="str">
        <f>D63</f>
        <v>University of Washington Quality of Life questionnaire version 4 (UW QOL v4)</v>
      </c>
      <c r="F63" s="203" t="s">
        <v>2636</v>
      </c>
      <c r="G63" s="211" t="s">
        <v>2761</v>
      </c>
      <c r="H63" s="211" t="s">
        <v>721</v>
      </c>
      <c r="I63" s="212">
        <v>89</v>
      </c>
      <c r="J63" s="204" t="str">
        <f t="shared" si="0"/>
        <v>OLS</v>
      </c>
      <c r="K63" s="213" t="s">
        <v>2626</v>
      </c>
      <c r="L63" s="202"/>
      <c r="M63" s="202"/>
      <c r="N63" s="205"/>
      <c r="O63" s="205"/>
      <c r="P63" s="205"/>
      <c r="Q63" s="214"/>
      <c r="R63" s="205"/>
      <c r="S63" s="207"/>
      <c r="T63" s="207"/>
      <c r="U63" s="205" t="s">
        <v>2762</v>
      </c>
      <c r="V63" s="200" t="s">
        <v>2763</v>
      </c>
      <c r="W63" s="113"/>
      <c r="X63" s="113"/>
      <c r="Y63" s="113"/>
      <c r="Z63" s="113"/>
      <c r="AA63" s="113"/>
      <c r="AB63" s="113"/>
      <c r="AC63" s="113"/>
      <c r="AD63" s="113"/>
      <c r="AE63" s="113"/>
      <c r="AF63" s="113"/>
      <c r="AG63" s="113"/>
      <c r="AH63" s="113"/>
      <c r="AI63" s="113"/>
      <c r="AJ63" s="113"/>
      <c r="AK63" s="113"/>
      <c r="AL63" s="113"/>
      <c r="AM63" s="113"/>
      <c r="AN63" s="113"/>
      <c r="AO63" s="113"/>
      <c r="AP63" s="113"/>
      <c r="AQ63" s="113"/>
      <c r="AR63" s="113"/>
      <c r="AS63" s="113"/>
      <c r="AT63" s="113"/>
      <c r="AU63" s="113"/>
      <c r="AV63" s="113"/>
      <c r="AW63" s="113"/>
      <c r="AX63" s="113"/>
      <c r="AY63" s="113"/>
      <c r="AZ63" s="113"/>
      <c r="BA63" s="113"/>
      <c r="BB63" s="113"/>
      <c r="BC63" s="113"/>
      <c r="BD63" s="113"/>
    </row>
    <row r="64" spans="1:56" s="127" customFormat="1" ht="26" hidden="1" customHeight="1" thickBot="1">
      <c r="A64" s="117"/>
      <c r="B64" s="472" t="s">
        <v>2764</v>
      </c>
      <c r="C64" s="210" t="s">
        <v>2765</v>
      </c>
      <c r="D64" s="215" t="s">
        <v>2766</v>
      </c>
      <c r="E64" s="456" t="str">
        <f>D64</f>
        <v>AUDIT-C Scores</v>
      </c>
      <c r="F64" s="130" t="s">
        <v>2636</v>
      </c>
      <c r="G64" s="157" t="s">
        <v>2767</v>
      </c>
      <c r="H64" s="157" t="s">
        <v>2768</v>
      </c>
      <c r="I64" s="216">
        <v>17440</v>
      </c>
      <c r="J64" s="478" t="str">
        <f t="shared" si="0"/>
        <v>GLM; Method of recycled predictions applied to obtain average adjusted mean preference weights</v>
      </c>
      <c r="K64" s="158"/>
      <c r="L64" s="172" t="s">
        <v>2627</v>
      </c>
      <c r="M64" s="172"/>
      <c r="N64" s="175"/>
      <c r="O64" s="175"/>
      <c r="P64" s="175"/>
      <c r="Q64" s="174"/>
      <c r="R64" s="174" t="s">
        <v>2769</v>
      </c>
      <c r="S64" s="486"/>
      <c r="T64" s="486"/>
      <c r="U64" s="175"/>
      <c r="V64" s="454"/>
      <c r="W64" s="113"/>
      <c r="X64" s="113"/>
      <c r="Y64" s="113"/>
      <c r="Z64" s="113"/>
      <c r="AA64" s="113"/>
      <c r="AB64" s="113"/>
      <c r="AC64" s="113"/>
      <c r="AD64" s="113"/>
      <c r="AE64" s="113"/>
      <c r="AF64" s="113"/>
      <c r="AG64" s="113"/>
      <c r="AH64" s="113"/>
      <c r="AI64" s="113"/>
      <c r="AJ64" s="113"/>
      <c r="AK64" s="113"/>
      <c r="AL64" s="113"/>
      <c r="AM64" s="113"/>
      <c r="AN64" s="113"/>
      <c r="AO64" s="113"/>
      <c r="AP64" s="113"/>
      <c r="AQ64" s="113"/>
      <c r="AR64" s="113"/>
      <c r="AS64" s="113"/>
      <c r="AT64" s="113"/>
      <c r="AU64" s="113"/>
      <c r="AV64" s="113"/>
      <c r="AW64" s="113"/>
      <c r="AX64" s="113"/>
      <c r="AY64" s="113"/>
      <c r="AZ64" s="113"/>
      <c r="BA64" s="113"/>
      <c r="BB64" s="113"/>
      <c r="BC64" s="113"/>
      <c r="BD64" s="113"/>
    </row>
    <row r="65" spans="1:56" s="127" customFormat="1" ht="39" hidden="1" customHeight="1" thickBot="1">
      <c r="A65" s="117"/>
      <c r="B65" s="473"/>
      <c r="C65" s="217" t="s">
        <v>2765</v>
      </c>
      <c r="D65" s="123" t="s">
        <v>2766</v>
      </c>
      <c r="E65" s="453"/>
      <c r="F65" s="218" t="s">
        <v>2651</v>
      </c>
      <c r="G65" s="166" t="s">
        <v>2767</v>
      </c>
      <c r="H65" s="166" t="s">
        <v>2768</v>
      </c>
      <c r="I65" s="219">
        <v>17440</v>
      </c>
      <c r="J65" s="480"/>
      <c r="K65" s="186"/>
      <c r="L65" s="145" t="s">
        <v>2627</v>
      </c>
      <c r="M65" s="145"/>
      <c r="N65" s="148"/>
      <c r="O65" s="148"/>
      <c r="P65" s="148"/>
      <c r="Q65" s="151"/>
      <c r="R65" s="170" t="s">
        <v>2769</v>
      </c>
      <c r="S65" s="487"/>
      <c r="T65" s="487"/>
      <c r="U65" s="148"/>
      <c r="V65" s="455"/>
      <c r="W65" s="113"/>
      <c r="X65" s="113"/>
      <c r="Y65" s="113"/>
      <c r="Z65" s="113"/>
      <c r="AA65" s="113"/>
      <c r="AB65" s="113"/>
      <c r="AC65" s="113"/>
      <c r="AD65" s="113"/>
      <c r="AE65" s="113"/>
      <c r="AF65" s="113"/>
      <c r="AG65" s="113"/>
      <c r="AH65" s="113"/>
      <c r="AI65" s="113"/>
      <c r="AJ65" s="113"/>
      <c r="AK65" s="113"/>
      <c r="AL65" s="113"/>
      <c r="AM65" s="113"/>
      <c r="AN65" s="113"/>
      <c r="AO65" s="113"/>
      <c r="AP65" s="113"/>
      <c r="AQ65" s="113"/>
      <c r="AR65" s="113"/>
      <c r="AS65" s="113"/>
      <c r="AT65" s="113"/>
      <c r="AU65" s="113"/>
      <c r="AV65" s="113"/>
      <c r="AW65" s="113"/>
      <c r="AX65" s="113"/>
      <c r="AY65" s="113"/>
      <c r="AZ65" s="113"/>
      <c r="BA65" s="113"/>
      <c r="BB65" s="113"/>
      <c r="BC65" s="113"/>
      <c r="BD65" s="113"/>
    </row>
    <row r="66" spans="1:56" s="127" customFormat="1" ht="13" hidden="1" customHeight="1">
      <c r="A66" s="483"/>
      <c r="B66" s="476" t="s">
        <v>2770</v>
      </c>
      <c r="C66" s="201" t="s">
        <v>2771</v>
      </c>
      <c r="D66" s="220" t="s">
        <v>2772</v>
      </c>
      <c r="E66" s="452" t="str">
        <f>D66</f>
        <v>Diabetes-39 (D-39)</v>
      </c>
      <c r="F66" s="163" t="s">
        <v>2636</v>
      </c>
      <c r="G66" s="484" t="s">
        <v>2773</v>
      </c>
      <c r="H66" s="157" t="s">
        <v>2662</v>
      </c>
      <c r="I66" s="221">
        <v>924</v>
      </c>
      <c r="J66" s="479" t="str">
        <f t="shared" si="0"/>
        <v>OLS; GLM</v>
      </c>
      <c r="K66" s="213" t="s">
        <v>2626</v>
      </c>
      <c r="L66" s="213" t="s">
        <v>2627</v>
      </c>
      <c r="M66" s="202"/>
      <c r="N66" s="205"/>
      <c r="O66" s="205"/>
      <c r="P66" s="205"/>
      <c r="Q66" s="214"/>
      <c r="R66" s="205"/>
      <c r="S66" s="207"/>
      <c r="T66" s="207"/>
      <c r="U66" s="205"/>
      <c r="V66" s="452" t="s">
        <v>2774</v>
      </c>
      <c r="W66" s="113"/>
      <c r="X66" s="113"/>
      <c r="Y66" s="113"/>
      <c r="Z66" s="113"/>
      <c r="AA66" s="113"/>
      <c r="AB66" s="113"/>
      <c r="AC66" s="113"/>
      <c r="AD66" s="113"/>
      <c r="AE66" s="113"/>
      <c r="AF66" s="113"/>
      <c r="AG66" s="113"/>
      <c r="AH66" s="113"/>
      <c r="AI66" s="113"/>
      <c r="AJ66" s="113"/>
      <c r="AK66" s="113"/>
      <c r="AL66" s="113"/>
      <c r="AM66" s="113"/>
      <c r="AN66" s="113"/>
      <c r="AO66" s="113"/>
      <c r="AP66" s="113"/>
      <c r="AQ66" s="113"/>
      <c r="AR66" s="113"/>
      <c r="AS66" s="113"/>
      <c r="AT66" s="113"/>
      <c r="AU66" s="113"/>
      <c r="AV66" s="113"/>
      <c r="AW66" s="113"/>
      <c r="AX66" s="113"/>
      <c r="AY66" s="113"/>
      <c r="AZ66" s="113"/>
      <c r="BA66" s="113"/>
      <c r="BB66" s="113"/>
      <c r="BC66" s="113"/>
      <c r="BD66" s="113"/>
    </row>
    <row r="67" spans="1:56" s="127" customFormat="1" ht="13" hidden="1" customHeight="1">
      <c r="A67" s="483"/>
      <c r="B67" s="476"/>
      <c r="C67" s="201" t="s">
        <v>2771</v>
      </c>
      <c r="D67" s="220" t="s">
        <v>2772</v>
      </c>
      <c r="E67" s="452"/>
      <c r="F67" s="162" t="s">
        <v>2651</v>
      </c>
      <c r="G67" s="484"/>
      <c r="H67" s="162" t="str">
        <f>H66</f>
        <v>Endocrine disorders</v>
      </c>
      <c r="I67" s="222">
        <v>924</v>
      </c>
      <c r="J67" s="479"/>
      <c r="K67" s="213" t="s">
        <v>2626</v>
      </c>
      <c r="L67" s="213" t="s">
        <v>2627</v>
      </c>
      <c r="M67" s="202"/>
      <c r="N67" s="205"/>
      <c r="O67" s="205"/>
      <c r="P67" s="205"/>
      <c r="Q67" s="214"/>
      <c r="R67" s="205"/>
      <c r="S67" s="207"/>
      <c r="T67" s="207"/>
      <c r="U67" s="205"/>
      <c r="V67" s="452"/>
      <c r="W67" s="113"/>
      <c r="X67" s="113"/>
      <c r="Y67" s="113"/>
      <c r="Z67" s="113"/>
      <c r="AA67" s="113"/>
      <c r="AB67" s="113"/>
      <c r="AC67" s="113"/>
      <c r="AD67" s="113"/>
      <c r="AE67" s="113"/>
      <c r="AF67" s="113"/>
      <c r="AG67" s="113"/>
      <c r="AH67" s="113"/>
      <c r="AI67" s="113"/>
      <c r="AJ67" s="113"/>
      <c r="AK67" s="113"/>
      <c r="AL67" s="113"/>
      <c r="AM67" s="113"/>
      <c r="AN67" s="113"/>
      <c r="AO67" s="113"/>
      <c r="AP67" s="113"/>
      <c r="AQ67" s="113"/>
      <c r="AR67" s="113"/>
      <c r="AS67" s="113"/>
      <c r="AT67" s="113"/>
      <c r="AU67" s="113"/>
      <c r="AV67" s="113"/>
      <c r="AW67" s="113"/>
      <c r="AX67" s="113"/>
      <c r="AY67" s="113"/>
      <c r="AZ67" s="113"/>
      <c r="BA67" s="113"/>
      <c r="BB67" s="113"/>
      <c r="BC67" s="113"/>
      <c r="BD67" s="113"/>
    </row>
    <row r="68" spans="1:56" s="127" customFormat="1" ht="13" hidden="1" customHeight="1">
      <c r="A68" s="483"/>
      <c r="B68" s="476"/>
      <c r="C68" s="201" t="s">
        <v>2771</v>
      </c>
      <c r="D68" s="220" t="s">
        <v>2772</v>
      </c>
      <c r="E68" s="452"/>
      <c r="F68" s="162" t="s">
        <v>2757</v>
      </c>
      <c r="G68" s="484"/>
      <c r="H68" s="162" t="str">
        <f t="shared" ref="H68:H71" si="4">H67</f>
        <v>Endocrine disorders</v>
      </c>
      <c r="I68" s="222">
        <v>924</v>
      </c>
      <c r="J68" s="479"/>
      <c r="K68" s="213" t="s">
        <v>2626</v>
      </c>
      <c r="L68" s="213" t="s">
        <v>2627</v>
      </c>
      <c r="M68" s="202"/>
      <c r="N68" s="205"/>
      <c r="O68" s="205"/>
      <c r="P68" s="205"/>
      <c r="Q68" s="214"/>
      <c r="R68" s="205"/>
      <c r="S68" s="207"/>
      <c r="T68" s="207"/>
      <c r="U68" s="205"/>
      <c r="V68" s="452"/>
      <c r="W68" s="113"/>
      <c r="X68" s="113"/>
      <c r="Y68" s="113"/>
      <c r="Z68" s="113"/>
      <c r="AA68" s="113"/>
      <c r="AB68" s="113"/>
      <c r="AC68" s="113"/>
      <c r="AD68" s="113"/>
      <c r="AE68" s="113"/>
      <c r="AF68" s="113"/>
      <c r="AG68" s="113"/>
      <c r="AH68" s="113"/>
      <c r="AI68" s="113"/>
      <c r="AJ68" s="113"/>
      <c r="AK68" s="113"/>
      <c r="AL68" s="113"/>
      <c r="AM68" s="113"/>
      <c r="AN68" s="113"/>
      <c r="AO68" s="113"/>
      <c r="AP68" s="113"/>
      <c r="AQ68" s="113"/>
      <c r="AR68" s="113"/>
      <c r="AS68" s="113"/>
      <c r="AT68" s="113"/>
      <c r="AU68" s="113"/>
      <c r="AV68" s="113"/>
      <c r="AW68" s="113"/>
      <c r="AX68" s="113"/>
      <c r="AY68" s="113"/>
      <c r="AZ68" s="113"/>
      <c r="BA68" s="113"/>
      <c r="BB68" s="113"/>
      <c r="BC68" s="113"/>
      <c r="BD68" s="113"/>
    </row>
    <row r="69" spans="1:56" s="127" customFormat="1" ht="13" hidden="1" customHeight="1">
      <c r="A69" s="483"/>
      <c r="B69" s="476"/>
      <c r="C69" s="201" t="s">
        <v>2771</v>
      </c>
      <c r="D69" s="220" t="s">
        <v>2772</v>
      </c>
      <c r="E69" s="452"/>
      <c r="F69" s="162" t="s">
        <v>2775</v>
      </c>
      <c r="G69" s="484"/>
      <c r="H69" s="162" t="str">
        <f t="shared" si="4"/>
        <v>Endocrine disorders</v>
      </c>
      <c r="I69" s="222">
        <v>924</v>
      </c>
      <c r="J69" s="479"/>
      <c r="K69" s="213" t="s">
        <v>2626</v>
      </c>
      <c r="L69" s="213" t="s">
        <v>2627</v>
      </c>
      <c r="M69" s="202"/>
      <c r="N69" s="205"/>
      <c r="O69" s="205"/>
      <c r="P69" s="205"/>
      <c r="Q69" s="214"/>
      <c r="R69" s="205"/>
      <c r="S69" s="207"/>
      <c r="T69" s="207"/>
      <c r="U69" s="205"/>
      <c r="V69" s="452"/>
      <c r="W69" s="113"/>
      <c r="X69" s="113"/>
      <c r="Y69" s="113"/>
      <c r="Z69" s="113"/>
      <c r="AA69" s="113"/>
      <c r="AB69" s="113"/>
      <c r="AC69" s="113"/>
      <c r="AD69" s="113"/>
      <c r="AE69" s="113"/>
      <c r="AF69" s="113"/>
      <c r="AG69" s="113"/>
      <c r="AH69" s="113"/>
      <c r="AI69" s="113"/>
      <c r="AJ69" s="113"/>
      <c r="AK69" s="113"/>
      <c r="AL69" s="113"/>
      <c r="AM69" s="113"/>
      <c r="AN69" s="113"/>
      <c r="AO69" s="113"/>
      <c r="AP69" s="113"/>
      <c r="AQ69" s="113"/>
      <c r="AR69" s="113"/>
      <c r="AS69" s="113"/>
      <c r="AT69" s="113"/>
      <c r="AU69" s="113"/>
      <c r="AV69" s="113"/>
      <c r="AW69" s="113"/>
      <c r="AX69" s="113"/>
      <c r="AY69" s="113"/>
      <c r="AZ69" s="113"/>
      <c r="BA69" s="113"/>
      <c r="BB69" s="113"/>
      <c r="BC69" s="113"/>
      <c r="BD69" s="113"/>
    </row>
    <row r="70" spans="1:56" s="127" customFormat="1" ht="13" hidden="1" customHeight="1">
      <c r="A70" s="483"/>
      <c r="B70" s="476"/>
      <c r="C70" s="201" t="s">
        <v>2771</v>
      </c>
      <c r="D70" s="220" t="s">
        <v>2772</v>
      </c>
      <c r="E70" s="452"/>
      <c r="F70" s="162" t="s">
        <v>2776</v>
      </c>
      <c r="G70" s="484"/>
      <c r="H70" s="162" t="str">
        <f t="shared" si="4"/>
        <v>Endocrine disorders</v>
      </c>
      <c r="I70" s="222">
        <v>924</v>
      </c>
      <c r="J70" s="479"/>
      <c r="K70" s="213" t="s">
        <v>2626</v>
      </c>
      <c r="L70" s="213" t="s">
        <v>2627</v>
      </c>
      <c r="M70" s="202"/>
      <c r="N70" s="205"/>
      <c r="O70" s="205"/>
      <c r="P70" s="205"/>
      <c r="Q70" s="214"/>
      <c r="R70" s="205"/>
      <c r="S70" s="207"/>
      <c r="T70" s="207"/>
      <c r="U70" s="205"/>
      <c r="V70" s="452"/>
      <c r="W70" s="113"/>
      <c r="X70" s="113"/>
      <c r="Y70" s="113"/>
      <c r="Z70" s="113"/>
      <c r="AA70" s="113"/>
      <c r="AB70" s="113"/>
      <c r="AC70" s="113"/>
      <c r="AD70" s="113"/>
      <c r="AE70" s="113"/>
      <c r="AF70" s="113"/>
      <c r="AG70" s="113"/>
      <c r="AH70" s="113"/>
      <c r="AI70" s="113"/>
      <c r="AJ70" s="113"/>
      <c r="AK70" s="113"/>
      <c r="AL70" s="113"/>
      <c r="AM70" s="113"/>
      <c r="AN70" s="113"/>
      <c r="AO70" s="113"/>
      <c r="AP70" s="113"/>
      <c r="AQ70" s="113"/>
      <c r="AR70" s="113"/>
      <c r="AS70" s="113"/>
      <c r="AT70" s="113"/>
      <c r="AU70" s="113"/>
      <c r="AV70" s="113"/>
      <c r="AW70" s="113"/>
      <c r="AX70" s="113"/>
      <c r="AY70" s="113"/>
      <c r="AZ70" s="113"/>
      <c r="BA70" s="113"/>
      <c r="BB70" s="113"/>
      <c r="BC70" s="113"/>
      <c r="BD70" s="113"/>
    </row>
    <row r="71" spans="1:56" s="127" customFormat="1" ht="13" hidden="1" customHeight="1" thickBot="1">
      <c r="A71" s="483"/>
      <c r="B71" s="473"/>
      <c r="C71" s="201" t="s">
        <v>2771</v>
      </c>
      <c r="D71" s="223" t="s">
        <v>2772</v>
      </c>
      <c r="E71" s="453"/>
      <c r="F71" s="165" t="s">
        <v>2777</v>
      </c>
      <c r="G71" s="485"/>
      <c r="H71" s="165" t="str">
        <f t="shared" si="4"/>
        <v>Endocrine disorders</v>
      </c>
      <c r="I71" s="224">
        <v>924</v>
      </c>
      <c r="J71" s="480"/>
      <c r="K71" s="213" t="s">
        <v>2626</v>
      </c>
      <c r="L71" s="213" t="s">
        <v>2627</v>
      </c>
      <c r="M71" s="202"/>
      <c r="N71" s="205"/>
      <c r="O71" s="205"/>
      <c r="P71" s="205"/>
      <c r="Q71" s="214"/>
      <c r="R71" s="205"/>
      <c r="S71" s="207"/>
      <c r="T71" s="207"/>
      <c r="U71" s="205"/>
      <c r="V71" s="453"/>
      <c r="W71" s="113"/>
      <c r="X71" s="113"/>
      <c r="Y71" s="113"/>
      <c r="Z71" s="113"/>
      <c r="AA71" s="113"/>
      <c r="AB71" s="113"/>
      <c r="AC71" s="113"/>
      <c r="AD71" s="113"/>
      <c r="AE71" s="113"/>
      <c r="AF71" s="113"/>
      <c r="AG71" s="113"/>
      <c r="AH71" s="113"/>
      <c r="AI71" s="113"/>
      <c r="AJ71" s="113"/>
      <c r="AK71" s="113"/>
      <c r="AL71" s="113"/>
      <c r="AM71" s="113"/>
      <c r="AN71" s="113"/>
      <c r="AO71" s="113"/>
      <c r="AP71" s="113"/>
      <c r="AQ71" s="113"/>
      <c r="AR71" s="113"/>
      <c r="AS71" s="113"/>
      <c r="AT71" s="113"/>
      <c r="AU71" s="113"/>
      <c r="AV71" s="113"/>
      <c r="AW71" s="113"/>
      <c r="AX71" s="113"/>
      <c r="AY71" s="113"/>
      <c r="AZ71" s="113"/>
      <c r="BA71" s="113"/>
      <c r="BB71" s="113"/>
      <c r="BC71" s="113"/>
      <c r="BD71" s="113"/>
    </row>
    <row r="72" spans="1:56" s="127" customFormat="1" ht="13" hidden="1" customHeight="1" thickBot="1">
      <c r="A72" s="117"/>
      <c r="B72" s="472" t="s">
        <v>2778</v>
      </c>
      <c r="C72" s="188" t="s">
        <v>2779</v>
      </c>
      <c r="D72" s="129" t="s">
        <v>2780</v>
      </c>
      <c r="E72" s="488" t="str">
        <f>D72</f>
        <v>MacNew Heart Disease Quality of Life Questionnaire (MacNew) instrument</v>
      </c>
      <c r="F72" s="157" t="s">
        <v>2636</v>
      </c>
      <c r="G72" s="490" t="s">
        <v>2781</v>
      </c>
      <c r="H72" s="157" t="s">
        <v>2665</v>
      </c>
      <c r="I72" s="216">
        <v>943</v>
      </c>
      <c r="J72" s="493" t="str">
        <f t="shared" si="0"/>
        <v>OLS; GLM; robust MM-estimator</v>
      </c>
      <c r="K72" s="180" t="s">
        <v>2626</v>
      </c>
      <c r="L72" s="180" t="s">
        <v>2627</v>
      </c>
      <c r="M72" s="129"/>
      <c r="N72" s="132"/>
      <c r="O72" s="132"/>
      <c r="P72" s="132"/>
      <c r="Q72" s="190"/>
      <c r="R72" s="181" t="s">
        <v>2782</v>
      </c>
      <c r="S72" s="133"/>
      <c r="T72" s="133"/>
      <c r="U72" s="132"/>
      <c r="V72" s="470" t="s">
        <v>2774</v>
      </c>
      <c r="W72" s="113"/>
      <c r="X72" s="113"/>
      <c r="Y72" s="113"/>
      <c r="Z72" s="113"/>
      <c r="AA72" s="113"/>
      <c r="AB72" s="113"/>
      <c r="AC72" s="113"/>
      <c r="AD72" s="113"/>
      <c r="AE72" s="113"/>
      <c r="AF72" s="113"/>
      <c r="AG72" s="113"/>
      <c r="AH72" s="113"/>
      <c r="AI72" s="113"/>
      <c r="AJ72" s="113"/>
      <c r="AK72" s="113"/>
      <c r="AL72" s="113"/>
      <c r="AM72" s="113"/>
      <c r="AN72" s="113"/>
      <c r="AO72" s="113"/>
      <c r="AP72" s="113"/>
      <c r="AQ72" s="113"/>
      <c r="AR72" s="113"/>
      <c r="AS72" s="113"/>
      <c r="AT72" s="113"/>
      <c r="AU72" s="113"/>
      <c r="AV72" s="113"/>
      <c r="AW72" s="113"/>
      <c r="AX72" s="113"/>
      <c r="AY72" s="113"/>
      <c r="AZ72" s="113"/>
      <c r="BA72" s="113"/>
      <c r="BB72" s="113"/>
      <c r="BC72" s="113"/>
      <c r="BD72" s="113"/>
    </row>
    <row r="73" spans="1:56" s="127" customFormat="1" ht="13" hidden="1" customHeight="1" thickBot="1">
      <c r="A73" s="117"/>
      <c r="B73" s="476"/>
      <c r="C73" s="195" t="s">
        <v>2779</v>
      </c>
      <c r="D73" s="136" t="s">
        <v>2780</v>
      </c>
      <c r="E73" s="468"/>
      <c r="F73" s="162" t="s">
        <v>2651</v>
      </c>
      <c r="G73" s="491"/>
      <c r="H73" s="162" t="str">
        <f>H72</f>
        <v>Cardiovascular</v>
      </c>
      <c r="I73" s="222">
        <v>943</v>
      </c>
      <c r="J73" s="494"/>
      <c r="K73" s="180" t="s">
        <v>2626</v>
      </c>
      <c r="L73" s="180" t="s">
        <v>2627</v>
      </c>
      <c r="M73" s="129"/>
      <c r="N73" s="132"/>
      <c r="O73" s="132"/>
      <c r="P73" s="132"/>
      <c r="Q73" s="190"/>
      <c r="R73" s="181" t="s">
        <v>2782</v>
      </c>
      <c r="S73" s="140"/>
      <c r="T73" s="140"/>
      <c r="U73" s="139"/>
      <c r="V73" s="471"/>
      <c r="W73" s="113"/>
      <c r="X73" s="113"/>
      <c r="Y73" s="113"/>
      <c r="Z73" s="113"/>
      <c r="AA73" s="113"/>
      <c r="AB73" s="113"/>
      <c r="AC73" s="113"/>
      <c r="AD73" s="113"/>
      <c r="AE73" s="113"/>
      <c r="AF73" s="113"/>
      <c r="AG73" s="113"/>
      <c r="AH73" s="113"/>
      <c r="AI73" s="113"/>
      <c r="AJ73" s="113"/>
      <c r="AK73" s="113"/>
      <c r="AL73" s="113"/>
      <c r="AM73" s="113"/>
      <c r="AN73" s="113"/>
      <c r="AO73" s="113"/>
      <c r="AP73" s="113"/>
      <c r="AQ73" s="113"/>
      <c r="AR73" s="113"/>
      <c r="AS73" s="113"/>
      <c r="AT73" s="113"/>
      <c r="AU73" s="113"/>
      <c r="AV73" s="113"/>
      <c r="AW73" s="113"/>
      <c r="AX73" s="113"/>
      <c r="AY73" s="113"/>
      <c r="AZ73" s="113"/>
      <c r="BA73" s="113"/>
      <c r="BB73" s="113"/>
      <c r="BC73" s="113"/>
      <c r="BD73" s="113"/>
    </row>
    <row r="74" spans="1:56" s="127" customFormat="1" ht="13" hidden="1" customHeight="1" thickBot="1">
      <c r="A74" s="117"/>
      <c r="B74" s="476"/>
      <c r="C74" s="195" t="s">
        <v>2779</v>
      </c>
      <c r="D74" s="136" t="s">
        <v>2780</v>
      </c>
      <c r="E74" s="468"/>
      <c r="F74" s="162" t="s">
        <v>2757</v>
      </c>
      <c r="G74" s="491"/>
      <c r="H74" s="162" t="str">
        <f t="shared" ref="H74:H77" si="5">H73</f>
        <v>Cardiovascular</v>
      </c>
      <c r="I74" s="222">
        <v>943</v>
      </c>
      <c r="J74" s="494"/>
      <c r="K74" s="180" t="s">
        <v>2626</v>
      </c>
      <c r="L74" s="180" t="s">
        <v>2627</v>
      </c>
      <c r="M74" s="129"/>
      <c r="N74" s="132"/>
      <c r="O74" s="132"/>
      <c r="P74" s="132"/>
      <c r="Q74" s="190"/>
      <c r="R74" s="181" t="s">
        <v>2782</v>
      </c>
      <c r="S74" s="140"/>
      <c r="T74" s="140"/>
      <c r="U74" s="139"/>
      <c r="V74" s="471"/>
      <c r="W74" s="113"/>
      <c r="X74" s="113"/>
      <c r="Y74" s="113"/>
      <c r="Z74" s="113"/>
      <c r="AA74" s="113"/>
      <c r="AB74" s="113"/>
      <c r="AC74" s="113"/>
      <c r="AD74" s="113"/>
      <c r="AE74" s="113"/>
      <c r="AF74" s="113"/>
      <c r="AG74" s="113"/>
      <c r="AH74" s="113"/>
      <c r="AI74" s="113"/>
      <c r="AJ74" s="113"/>
      <c r="AK74" s="113"/>
      <c r="AL74" s="113"/>
      <c r="AM74" s="113"/>
      <c r="AN74" s="113"/>
      <c r="AO74" s="113"/>
      <c r="AP74" s="113"/>
      <c r="AQ74" s="113"/>
      <c r="AR74" s="113"/>
      <c r="AS74" s="113"/>
      <c r="AT74" s="113"/>
      <c r="AU74" s="113"/>
      <c r="AV74" s="113"/>
      <c r="AW74" s="113"/>
      <c r="AX74" s="113"/>
      <c r="AY74" s="113"/>
      <c r="AZ74" s="113"/>
      <c r="BA74" s="113"/>
      <c r="BB74" s="113"/>
      <c r="BC74" s="113"/>
      <c r="BD74" s="113"/>
    </row>
    <row r="75" spans="1:56" s="127" customFormat="1" ht="13" hidden="1" customHeight="1" thickBot="1">
      <c r="A75" s="117"/>
      <c r="B75" s="476"/>
      <c r="C75" s="195" t="s">
        <v>2779</v>
      </c>
      <c r="D75" s="136" t="s">
        <v>2780</v>
      </c>
      <c r="E75" s="468"/>
      <c r="F75" s="162" t="s">
        <v>2775</v>
      </c>
      <c r="G75" s="491"/>
      <c r="H75" s="162" t="str">
        <f t="shared" si="5"/>
        <v>Cardiovascular</v>
      </c>
      <c r="I75" s="222">
        <v>640</v>
      </c>
      <c r="J75" s="494"/>
      <c r="K75" s="180" t="s">
        <v>2626</v>
      </c>
      <c r="L75" s="180" t="s">
        <v>2627</v>
      </c>
      <c r="M75" s="129"/>
      <c r="N75" s="132"/>
      <c r="O75" s="132"/>
      <c r="P75" s="132"/>
      <c r="Q75" s="190"/>
      <c r="R75" s="181" t="s">
        <v>2782</v>
      </c>
      <c r="S75" s="140"/>
      <c r="T75" s="140"/>
      <c r="U75" s="139"/>
      <c r="V75" s="471"/>
      <c r="W75" s="113"/>
      <c r="X75" s="113"/>
      <c r="Y75" s="113"/>
      <c r="Z75" s="113"/>
      <c r="AA75" s="113"/>
      <c r="AB75" s="113"/>
      <c r="AC75" s="113"/>
      <c r="AD75" s="113"/>
      <c r="AE75" s="113"/>
      <c r="AF75" s="113"/>
      <c r="AG75" s="113"/>
      <c r="AH75" s="113"/>
      <c r="AI75" s="113"/>
      <c r="AJ75" s="113"/>
      <c r="AK75" s="113"/>
      <c r="AL75" s="113"/>
      <c r="AM75" s="113"/>
      <c r="AN75" s="113"/>
      <c r="AO75" s="113"/>
      <c r="AP75" s="113"/>
      <c r="AQ75" s="113"/>
      <c r="AR75" s="113"/>
      <c r="AS75" s="113"/>
      <c r="AT75" s="113"/>
      <c r="AU75" s="113"/>
      <c r="AV75" s="113"/>
      <c r="AW75" s="113"/>
      <c r="AX75" s="113"/>
      <c r="AY75" s="113"/>
      <c r="AZ75" s="113"/>
      <c r="BA75" s="113"/>
      <c r="BB75" s="113"/>
      <c r="BC75" s="113"/>
      <c r="BD75" s="113"/>
    </row>
    <row r="76" spans="1:56" s="127" customFormat="1" ht="13" hidden="1" customHeight="1" thickBot="1">
      <c r="A76" s="117"/>
      <c r="B76" s="476"/>
      <c r="C76" s="195" t="s">
        <v>2779</v>
      </c>
      <c r="D76" s="136" t="s">
        <v>2780</v>
      </c>
      <c r="E76" s="468"/>
      <c r="F76" s="162" t="s">
        <v>2776</v>
      </c>
      <c r="G76" s="491"/>
      <c r="H76" s="162" t="str">
        <f t="shared" si="5"/>
        <v>Cardiovascular</v>
      </c>
      <c r="I76" s="222">
        <v>943</v>
      </c>
      <c r="J76" s="494"/>
      <c r="K76" s="180" t="s">
        <v>2626</v>
      </c>
      <c r="L76" s="180" t="s">
        <v>2627</v>
      </c>
      <c r="M76" s="129"/>
      <c r="N76" s="132"/>
      <c r="O76" s="132"/>
      <c r="P76" s="132"/>
      <c r="Q76" s="190"/>
      <c r="R76" s="181" t="s">
        <v>2782</v>
      </c>
      <c r="S76" s="140"/>
      <c r="T76" s="140"/>
      <c r="U76" s="139"/>
      <c r="V76" s="471"/>
      <c r="W76" s="113"/>
      <c r="X76" s="113"/>
      <c r="Y76" s="113"/>
      <c r="Z76" s="113"/>
      <c r="AA76" s="113"/>
      <c r="AB76" s="113"/>
      <c r="AC76" s="113"/>
      <c r="AD76" s="113"/>
      <c r="AE76" s="113"/>
      <c r="AF76" s="113"/>
      <c r="AG76" s="113"/>
      <c r="AH76" s="113"/>
      <c r="AI76" s="113"/>
      <c r="AJ76" s="113"/>
      <c r="AK76" s="113"/>
      <c r="AL76" s="113"/>
      <c r="AM76" s="113"/>
      <c r="AN76" s="113"/>
      <c r="AO76" s="113"/>
      <c r="AP76" s="113"/>
      <c r="AQ76" s="113"/>
      <c r="AR76" s="113"/>
      <c r="AS76" s="113"/>
      <c r="AT76" s="113"/>
      <c r="AU76" s="113"/>
      <c r="AV76" s="113"/>
      <c r="AW76" s="113"/>
      <c r="AX76" s="113"/>
      <c r="AY76" s="113"/>
      <c r="AZ76" s="113"/>
      <c r="BA76" s="113"/>
      <c r="BB76" s="113"/>
      <c r="BC76" s="113"/>
      <c r="BD76" s="113"/>
    </row>
    <row r="77" spans="1:56" s="127" customFormat="1" ht="13" hidden="1" customHeight="1" thickBot="1">
      <c r="A77" s="117"/>
      <c r="B77" s="473"/>
      <c r="C77" s="225" t="s">
        <v>2779</v>
      </c>
      <c r="D77" s="226" t="s">
        <v>2780</v>
      </c>
      <c r="E77" s="489"/>
      <c r="F77" s="165" t="s">
        <v>2777</v>
      </c>
      <c r="G77" s="492"/>
      <c r="H77" s="165" t="str">
        <f t="shared" si="5"/>
        <v>Cardiovascular</v>
      </c>
      <c r="I77" s="224">
        <v>943</v>
      </c>
      <c r="J77" s="495"/>
      <c r="K77" s="180" t="s">
        <v>2626</v>
      </c>
      <c r="L77" s="180" t="s">
        <v>2627</v>
      </c>
      <c r="M77" s="129"/>
      <c r="N77" s="132"/>
      <c r="O77" s="132"/>
      <c r="P77" s="132"/>
      <c r="Q77" s="190"/>
      <c r="R77" s="181" t="s">
        <v>2782</v>
      </c>
      <c r="S77" s="227"/>
      <c r="T77" s="227"/>
      <c r="U77" s="228"/>
      <c r="V77" s="496"/>
      <c r="W77" s="113"/>
      <c r="X77" s="113"/>
      <c r="Y77" s="113"/>
      <c r="Z77" s="113"/>
      <c r="AA77" s="113"/>
      <c r="AB77" s="113"/>
      <c r="AC77" s="113"/>
      <c r="AD77" s="113"/>
      <c r="AE77" s="113"/>
      <c r="AF77" s="113"/>
      <c r="AG77" s="113"/>
      <c r="AH77" s="113"/>
      <c r="AI77" s="113"/>
      <c r="AJ77" s="113"/>
      <c r="AK77" s="113"/>
      <c r="AL77" s="113"/>
      <c r="AM77" s="113"/>
      <c r="AN77" s="113"/>
      <c r="AO77" s="113"/>
      <c r="AP77" s="113"/>
      <c r="AQ77" s="113"/>
      <c r="AR77" s="113"/>
      <c r="AS77" s="113"/>
      <c r="AT77" s="113"/>
      <c r="AU77" s="113"/>
      <c r="AV77" s="113"/>
      <c r="AW77" s="113"/>
      <c r="AX77" s="113"/>
      <c r="AY77" s="113"/>
      <c r="AZ77" s="113"/>
      <c r="BA77" s="113"/>
      <c r="BB77" s="113"/>
      <c r="BC77" s="113"/>
      <c r="BD77" s="113"/>
    </row>
    <row r="78" spans="1:56" s="127" customFormat="1" ht="65" hidden="1" customHeight="1" thickBot="1">
      <c r="A78" s="117"/>
      <c r="B78" s="340" t="s">
        <v>2783</v>
      </c>
      <c r="C78" s="119" t="s">
        <v>2784</v>
      </c>
      <c r="D78" s="120" t="s">
        <v>2785</v>
      </c>
      <c r="E78" s="342" t="str">
        <f>D78</f>
        <v xml:space="preserve">Functional Assessment of Cancer Therapy - Breast (FACT-B) </v>
      </c>
      <c r="F78" s="203" t="s">
        <v>2786</v>
      </c>
      <c r="G78" s="342" t="s">
        <v>2787</v>
      </c>
      <c r="H78" s="342" t="s">
        <v>721</v>
      </c>
      <c r="I78" s="342">
        <v>238</v>
      </c>
      <c r="J78" s="344" t="str">
        <f>CONCATENATE(IF(K78="","",CONCATENATE(K78,IF(COUNTA(K78:R78)=COUNTA(K78),"","; "))),IF(L78="","",CONCATENATE(L78,IF(COUNTA(K78:R78)=COUNTA(K78:L78),"","; "))),IF(M78="","",CONCATENATE(M78,IF(COUNTA(K78:R78)=COUNTA(K78:M78),"","; "))),IF(N78="","",CONCATENATE(N78,IF(COUNTA(K78:R78)=COUNTA(K78:N78),"","; "))),IF(O78="","",CONCATENATE(O78,IF(COUNTA(K78:R78)=COUNTA(K78:O78),"","; "))),IF(P78="","",CONCATENATE(P78,IF(COUNTA(K78:R78)=COUNTA(K78:P78),"","; "))),IF(Q78="","",CONCATENATE(Q78,IF(COUNTA(K78:R78)=COUNTA(K78:Q78),"","; "))),IF(R78="","",R78))</f>
        <v>OLS; CLAD ; Tobit</v>
      </c>
      <c r="K78" s="350" t="s">
        <v>2626</v>
      </c>
      <c r="L78" s="350"/>
      <c r="M78" s="350"/>
      <c r="N78" s="355"/>
      <c r="O78" s="355" t="s">
        <v>2788</v>
      </c>
      <c r="P78" s="357" t="s">
        <v>2631</v>
      </c>
      <c r="Q78" s="359"/>
      <c r="R78" s="359"/>
      <c r="S78" s="347"/>
      <c r="T78" s="347"/>
      <c r="U78" s="359"/>
      <c r="V78" s="362"/>
      <c r="W78" s="113"/>
      <c r="X78" s="113"/>
      <c r="Y78" s="113"/>
      <c r="Z78" s="113"/>
      <c r="AA78" s="113"/>
      <c r="AB78" s="113"/>
      <c r="AC78" s="113"/>
      <c r="AD78" s="113"/>
      <c r="AE78" s="113"/>
      <c r="AF78" s="113"/>
      <c r="AG78" s="113"/>
      <c r="AH78" s="113"/>
      <c r="AI78" s="113"/>
      <c r="AJ78" s="113"/>
      <c r="AK78" s="113"/>
      <c r="AL78" s="113"/>
      <c r="AM78" s="113"/>
      <c r="AN78" s="113"/>
      <c r="AO78" s="113"/>
      <c r="AP78" s="113"/>
      <c r="AQ78" s="113"/>
      <c r="AR78" s="113"/>
      <c r="AS78" s="113"/>
      <c r="AT78" s="113"/>
      <c r="AU78" s="113"/>
      <c r="AV78" s="113"/>
      <c r="AW78" s="113"/>
      <c r="AX78" s="113"/>
      <c r="AY78" s="113"/>
      <c r="AZ78" s="113"/>
      <c r="BA78" s="113"/>
      <c r="BB78" s="113"/>
      <c r="BC78" s="113"/>
      <c r="BD78" s="113"/>
    </row>
    <row r="79" spans="1:56" ht="52" customHeight="1" thickBot="1">
      <c r="B79" s="397" t="s">
        <v>2789</v>
      </c>
      <c r="C79" s="378" t="s">
        <v>2790</v>
      </c>
      <c r="D79" s="371" t="s">
        <v>2791</v>
      </c>
      <c r="E79" s="392" t="str">
        <f>D79</f>
        <v>Functional Assessment of Cancer Therapy - General (FACT-G)</v>
      </c>
      <c r="F79" s="392" t="s">
        <v>2636</v>
      </c>
      <c r="G79" s="392" t="s">
        <v>721</v>
      </c>
      <c r="H79" s="392" t="s">
        <v>721</v>
      </c>
      <c r="I79" s="398">
        <v>572</v>
      </c>
      <c r="J79" s="392" t="str">
        <f>CONCATENATE(IF(K79="","",CONCATENATE(K79,IF(COUNTA(K79:R79)=COUNTA(K79),"","; "))),IF(L79="","",CONCATENATE(L79,IF(COUNTA(K79:R79)=COUNTA(K79:L79),"","; "))),IF(M79="","",CONCATENATE(M79,IF(COUNTA(K79:R79)=COUNTA(K79:M79),"","; "))),IF(N79="","",CONCATENATE(N79,IF(COUNTA(K79:R79)=COUNTA(K79:N79),"","; "))),IF(O79="","",CONCATENATE(O79,IF(COUNTA(K79:R79)=COUNTA(K79:O79),"","; "))),IF(P79="","",CONCATENATE(P79,IF(COUNTA(K79:R79)=COUNTA(K79:P79),"","; "))),IF(Q79="","",CONCATENATE(Q79,IF(COUNTA(K79:R79)=COUNTA(K79:Q79),"","; "))),IF(R79="","",R79))</f>
        <v>OLS; CLAD</v>
      </c>
      <c r="K79" s="392" t="s">
        <v>2626</v>
      </c>
      <c r="L79" s="392"/>
      <c r="M79" s="392"/>
      <c r="N79" s="399"/>
      <c r="O79" s="400" t="s">
        <v>2630</v>
      </c>
      <c r="P79" s="400"/>
      <c r="Q79" s="400"/>
      <c r="R79" s="400"/>
      <c r="S79" s="399"/>
      <c r="T79" s="399"/>
      <c r="U79" s="399" t="s">
        <v>2792</v>
      </c>
      <c r="V79" s="401" t="s">
        <v>2793</v>
      </c>
      <c r="X79" s="336" t="s">
        <v>28</v>
      </c>
      <c r="Y79" s="336" t="s">
        <v>0</v>
      </c>
      <c r="Z79" s="336" t="s">
        <v>3363</v>
      </c>
      <c r="AA79" s="153" t="s">
        <v>8</v>
      </c>
    </row>
    <row r="80" spans="1:56" s="127" customFormat="1" ht="39" hidden="1" customHeight="1" thickBot="1">
      <c r="A80" s="117"/>
      <c r="B80" s="343" t="s">
        <v>2794</v>
      </c>
      <c r="C80" s="119" t="s">
        <v>2795</v>
      </c>
      <c r="D80" s="120" t="s">
        <v>2796</v>
      </c>
      <c r="E80" s="164" t="str">
        <f t="shared" ref="E80:E86" si="6">D80</f>
        <v>8-item Parkinson’s Disease Questionnaire (PDQ-8)</v>
      </c>
      <c r="F80" s="339" t="s">
        <v>2636</v>
      </c>
      <c r="G80" s="339" t="s">
        <v>2797</v>
      </c>
      <c r="H80" s="339" t="s">
        <v>2798</v>
      </c>
      <c r="I80" s="192">
        <v>162</v>
      </c>
      <c r="J80" s="345" t="str">
        <f t="shared" si="0"/>
        <v>OLS; CLAD</v>
      </c>
      <c r="K80" s="351" t="s">
        <v>2626</v>
      </c>
      <c r="L80" s="351"/>
      <c r="M80" s="351"/>
      <c r="N80" s="354"/>
      <c r="O80" s="364" t="s">
        <v>2630</v>
      </c>
      <c r="P80" s="354"/>
      <c r="Q80" s="364"/>
      <c r="R80" s="354"/>
      <c r="S80" s="348"/>
      <c r="T80" s="348"/>
      <c r="U80" s="354"/>
      <c r="V80" s="349"/>
      <c r="W80" s="113"/>
      <c r="X80" s="113"/>
      <c r="Y80" s="113"/>
      <c r="Z80" s="113"/>
      <c r="AA80" s="113"/>
      <c r="AB80" s="113"/>
      <c r="AC80" s="113"/>
      <c r="AD80" s="113"/>
      <c r="AE80" s="113"/>
      <c r="AF80" s="113"/>
      <c r="AG80" s="113"/>
      <c r="AH80" s="113"/>
      <c r="AI80" s="113"/>
      <c r="AJ80" s="113"/>
      <c r="AK80" s="113"/>
      <c r="AL80" s="113"/>
      <c r="AM80" s="113"/>
      <c r="AN80" s="113"/>
      <c r="AO80" s="113"/>
      <c r="AP80" s="113"/>
      <c r="AQ80" s="113"/>
      <c r="AR80" s="113"/>
      <c r="AS80" s="113"/>
      <c r="AT80" s="113"/>
      <c r="AU80" s="113"/>
      <c r="AV80" s="113"/>
      <c r="AW80" s="113"/>
      <c r="AX80" s="113"/>
      <c r="AY80" s="113"/>
      <c r="AZ80" s="113"/>
      <c r="BA80" s="113"/>
      <c r="BB80" s="113"/>
      <c r="BC80" s="113"/>
      <c r="BD80" s="113"/>
    </row>
    <row r="81" spans="1:56" s="127" customFormat="1" ht="52" hidden="1" customHeight="1" thickBot="1">
      <c r="A81" s="117"/>
      <c r="B81" s="229" t="s">
        <v>2799</v>
      </c>
      <c r="C81" s="119" t="s">
        <v>2800</v>
      </c>
      <c r="D81" s="158" t="s">
        <v>2801</v>
      </c>
      <c r="E81" s="130" t="str">
        <f t="shared" si="6"/>
        <v>SF-12</v>
      </c>
      <c r="F81" s="230" t="s">
        <v>2636</v>
      </c>
      <c r="G81" s="147" t="s">
        <v>2735</v>
      </c>
      <c r="H81" s="147" t="s">
        <v>2735</v>
      </c>
      <c r="I81" s="231">
        <v>7120</v>
      </c>
      <c r="J81" s="122" t="str">
        <f t="shared" si="0"/>
        <v>OLS; 2-part; Finite mixture models</v>
      </c>
      <c r="K81" s="120" t="s">
        <v>2626</v>
      </c>
      <c r="L81" s="120"/>
      <c r="M81" s="120"/>
      <c r="N81" s="170" t="s">
        <v>2629</v>
      </c>
      <c r="O81" s="170"/>
      <c r="P81" s="170"/>
      <c r="Q81" s="170"/>
      <c r="R81" s="179" t="s">
        <v>2802</v>
      </c>
      <c r="S81" s="125"/>
      <c r="T81" s="125"/>
      <c r="U81" s="169"/>
      <c r="V81" s="126"/>
      <c r="W81" s="113"/>
      <c r="X81" s="113"/>
      <c r="Y81" s="113"/>
      <c r="Z81" s="113"/>
      <c r="AA81" s="113"/>
      <c r="AB81" s="113"/>
      <c r="AC81" s="113"/>
      <c r="AD81" s="113"/>
      <c r="AE81" s="113"/>
      <c r="AF81" s="113"/>
      <c r="AG81" s="113"/>
      <c r="AH81" s="113"/>
      <c r="AI81" s="113"/>
      <c r="AJ81" s="113"/>
      <c r="AK81" s="113"/>
      <c r="AL81" s="113"/>
      <c r="AM81" s="113"/>
      <c r="AN81" s="113"/>
      <c r="AO81" s="113"/>
      <c r="AP81" s="113"/>
      <c r="AQ81" s="113"/>
      <c r="AR81" s="113"/>
      <c r="AS81" s="113"/>
      <c r="AT81" s="113"/>
      <c r="AU81" s="113"/>
      <c r="AV81" s="113"/>
      <c r="AW81" s="113"/>
      <c r="AX81" s="113"/>
      <c r="AY81" s="113"/>
      <c r="AZ81" s="113"/>
      <c r="BA81" s="113"/>
      <c r="BB81" s="113"/>
      <c r="BC81" s="113"/>
      <c r="BD81" s="113"/>
    </row>
    <row r="82" spans="1:56" s="127" customFormat="1" ht="91" hidden="1" customHeight="1" thickBot="1">
      <c r="A82" s="117"/>
      <c r="B82" s="167" t="s">
        <v>2803</v>
      </c>
      <c r="C82" s="119" t="s">
        <v>2804</v>
      </c>
      <c r="D82" s="129" t="s">
        <v>2805</v>
      </c>
      <c r="E82" s="130" t="str">
        <f t="shared" si="6"/>
        <v>EORTC Quality of Life Questionnaire (QLQ-C30)</v>
      </c>
      <c r="F82" s="121" t="s">
        <v>2636</v>
      </c>
      <c r="G82" s="121" t="s">
        <v>2787</v>
      </c>
      <c r="H82" s="121" t="s">
        <v>721</v>
      </c>
      <c r="I82" s="168" t="s">
        <v>2806</v>
      </c>
      <c r="J82" s="122" t="str">
        <f t="shared" si="0"/>
        <v>OLS</v>
      </c>
      <c r="K82" s="120" t="s">
        <v>2626</v>
      </c>
      <c r="L82" s="120"/>
      <c r="M82" s="120"/>
      <c r="N82" s="169"/>
      <c r="O82" s="169"/>
      <c r="P82" s="169"/>
      <c r="Q82" s="170"/>
      <c r="R82" s="169"/>
      <c r="S82" s="125"/>
      <c r="T82" s="232" t="s">
        <v>2807</v>
      </c>
      <c r="U82" s="170" t="s">
        <v>2808</v>
      </c>
      <c r="V82" s="118" t="s">
        <v>2809</v>
      </c>
      <c r="W82" s="113"/>
      <c r="X82" s="113"/>
      <c r="Y82" s="113"/>
      <c r="Z82" s="113"/>
      <c r="AA82" s="113"/>
      <c r="AB82" s="113"/>
      <c r="AC82" s="113"/>
      <c r="AD82" s="113"/>
      <c r="AE82" s="113"/>
      <c r="AF82" s="113"/>
      <c r="AG82" s="113"/>
      <c r="AH82" s="113"/>
      <c r="AI82" s="113"/>
      <c r="AJ82" s="113"/>
      <c r="AK82" s="113"/>
      <c r="AL82" s="113"/>
      <c r="AM82" s="113"/>
      <c r="AN82" s="113"/>
      <c r="AO82" s="113"/>
      <c r="AP82" s="113"/>
      <c r="AQ82" s="113"/>
      <c r="AR82" s="113"/>
      <c r="AS82" s="113"/>
      <c r="AT82" s="113"/>
      <c r="AU82" s="113"/>
      <c r="AV82" s="113"/>
      <c r="AW82" s="113"/>
      <c r="AX82" s="113"/>
      <c r="AY82" s="113"/>
      <c r="AZ82" s="113"/>
      <c r="BA82" s="113"/>
      <c r="BB82" s="113"/>
      <c r="BC82" s="113"/>
      <c r="BD82" s="113"/>
    </row>
    <row r="83" spans="1:56" s="127" customFormat="1" ht="39" hidden="1" customHeight="1" thickBot="1">
      <c r="A83" s="117"/>
      <c r="B83" s="167" t="s">
        <v>2810</v>
      </c>
      <c r="C83" s="233" t="s">
        <v>2811</v>
      </c>
      <c r="D83" s="129" t="s">
        <v>2812</v>
      </c>
      <c r="E83" s="130" t="str">
        <f t="shared" si="6"/>
        <v>Dermatology Life Quality Index (DLQI)</v>
      </c>
      <c r="F83" s="193" t="s">
        <v>2636</v>
      </c>
      <c r="G83" s="193" t="s">
        <v>2707</v>
      </c>
      <c r="H83" s="193" t="s">
        <v>2708</v>
      </c>
      <c r="I83" s="234">
        <v>94</v>
      </c>
      <c r="J83" s="122" t="str">
        <f t="shared" si="0"/>
        <v>Not stated</v>
      </c>
      <c r="K83" s="172"/>
      <c r="L83" s="172"/>
      <c r="M83" s="172"/>
      <c r="N83" s="175"/>
      <c r="O83" s="175"/>
      <c r="P83" s="175"/>
      <c r="Q83" s="174"/>
      <c r="R83" s="174" t="s">
        <v>2678</v>
      </c>
      <c r="S83" s="235"/>
      <c r="T83" s="173" t="s">
        <v>2813</v>
      </c>
      <c r="U83" s="174" t="s">
        <v>2813</v>
      </c>
      <c r="V83" s="171" t="s">
        <v>2814</v>
      </c>
      <c r="W83" s="113"/>
      <c r="X83" s="113"/>
      <c r="Y83" s="113"/>
      <c r="Z83" s="113"/>
      <c r="AA83" s="113"/>
      <c r="AB83" s="113"/>
      <c r="AC83" s="113"/>
      <c r="AD83" s="113"/>
      <c r="AE83" s="113"/>
      <c r="AF83" s="113"/>
      <c r="AG83" s="113"/>
      <c r="AH83" s="113"/>
      <c r="AI83" s="113"/>
      <c r="AJ83" s="113"/>
      <c r="AK83" s="113"/>
      <c r="AL83" s="113"/>
      <c r="AM83" s="113"/>
      <c r="AN83" s="113"/>
      <c r="AO83" s="113"/>
      <c r="AP83" s="113"/>
      <c r="AQ83" s="113"/>
      <c r="AR83" s="113"/>
      <c r="AS83" s="113"/>
      <c r="AT83" s="113"/>
      <c r="AU83" s="113"/>
      <c r="AV83" s="113"/>
      <c r="AW83" s="113"/>
      <c r="AX83" s="113"/>
      <c r="AY83" s="113"/>
      <c r="AZ83" s="113"/>
      <c r="BA83" s="113"/>
      <c r="BB83" s="113"/>
      <c r="BC83" s="113"/>
      <c r="BD83" s="113"/>
    </row>
    <row r="84" spans="1:56" s="127" customFormat="1" ht="127" hidden="1" customHeight="1" thickBot="1">
      <c r="A84" s="117"/>
      <c r="B84" s="167" t="s">
        <v>2815</v>
      </c>
      <c r="C84" s="119" t="s">
        <v>2816</v>
      </c>
      <c r="D84" s="120" t="s">
        <v>2817</v>
      </c>
      <c r="E84" s="130" t="str">
        <f t="shared" si="6"/>
        <v>Oxford Knee Score (OKS)</v>
      </c>
      <c r="F84" s="121" t="s">
        <v>2636</v>
      </c>
      <c r="G84" s="121" t="s">
        <v>2818</v>
      </c>
      <c r="H84" s="121" t="s">
        <v>2644</v>
      </c>
      <c r="I84" s="168">
        <v>134269</v>
      </c>
      <c r="J84" s="122" t="str">
        <f t="shared" si="0"/>
        <v>OLS; GLM; 2-part; response mapping; 3-part</v>
      </c>
      <c r="K84" s="120" t="s">
        <v>2626</v>
      </c>
      <c r="L84" s="120" t="s">
        <v>2627</v>
      </c>
      <c r="M84" s="120"/>
      <c r="N84" s="169" t="s">
        <v>2629</v>
      </c>
      <c r="O84" s="169"/>
      <c r="P84" s="169"/>
      <c r="Q84" s="170" t="s">
        <v>2632</v>
      </c>
      <c r="R84" s="169" t="s">
        <v>2819</v>
      </c>
      <c r="S84" s="125" t="s">
        <v>2820</v>
      </c>
      <c r="T84" s="232" t="s">
        <v>2821</v>
      </c>
      <c r="U84" s="170" t="s">
        <v>2821</v>
      </c>
      <c r="V84" s="118" t="s">
        <v>2822</v>
      </c>
      <c r="W84" s="113"/>
      <c r="X84" s="113"/>
      <c r="Y84" s="113"/>
      <c r="Z84" s="113"/>
      <c r="AA84" s="113"/>
      <c r="AB84" s="113"/>
      <c r="AC84" s="113"/>
      <c r="AD84" s="113"/>
      <c r="AE84" s="113"/>
      <c r="AF84" s="113"/>
      <c r="AG84" s="113"/>
      <c r="AH84" s="113"/>
      <c r="AI84" s="113"/>
      <c r="AJ84" s="113"/>
      <c r="AK84" s="113"/>
      <c r="AL84" s="113"/>
      <c r="AM84" s="113"/>
      <c r="AN84" s="113"/>
      <c r="AO84" s="113"/>
      <c r="AP84" s="113"/>
      <c r="AQ84" s="113"/>
      <c r="AR84" s="113"/>
      <c r="AS84" s="113"/>
      <c r="AT84" s="113"/>
      <c r="AU84" s="113"/>
      <c r="AV84" s="113"/>
      <c r="AW84" s="113"/>
      <c r="AX84" s="113"/>
      <c r="AY84" s="113"/>
      <c r="AZ84" s="113"/>
      <c r="BA84" s="113"/>
      <c r="BB84" s="113"/>
      <c r="BC84" s="113"/>
      <c r="BD84" s="113"/>
    </row>
    <row r="85" spans="1:56" s="127" customFormat="1" ht="39" hidden="1" customHeight="1" thickBot="1">
      <c r="A85" s="117"/>
      <c r="B85" s="472" t="s">
        <v>2823</v>
      </c>
      <c r="C85" s="119" t="s">
        <v>2824</v>
      </c>
      <c r="D85" s="120" t="s">
        <v>2825</v>
      </c>
      <c r="E85" s="130" t="str">
        <f t="shared" si="6"/>
        <v>Unified Parkinson’s Disease Rating Scale (UPDRS)</v>
      </c>
      <c r="F85" s="130" t="s">
        <v>2636</v>
      </c>
      <c r="G85" s="130" t="s">
        <v>2826</v>
      </c>
      <c r="H85" s="130" t="s">
        <v>2798</v>
      </c>
      <c r="I85" s="189">
        <v>121</v>
      </c>
      <c r="J85" s="478" t="str">
        <f t="shared" si="0"/>
        <v>OLS; fractional polynomial regression; logarithmic function</v>
      </c>
      <c r="K85" s="120" t="s">
        <v>2626</v>
      </c>
      <c r="L85" s="120"/>
      <c r="M85" s="120"/>
      <c r="N85" s="169"/>
      <c r="O85" s="169"/>
      <c r="P85" s="169"/>
      <c r="Q85" s="170"/>
      <c r="R85" s="169" t="s">
        <v>2827</v>
      </c>
      <c r="S85" s="125"/>
      <c r="T85" s="232"/>
      <c r="U85" s="460" t="s">
        <v>2828</v>
      </c>
      <c r="V85" s="454" t="str">
        <f>U85</f>
        <v>External validation reported in the same paper</v>
      </c>
      <c r="W85" s="113"/>
      <c r="X85" s="113"/>
      <c r="Y85" s="113"/>
      <c r="Z85" s="113"/>
      <c r="AA85" s="113"/>
      <c r="AB85" s="113"/>
      <c r="AC85" s="113"/>
      <c r="AD85" s="113"/>
      <c r="AE85" s="113"/>
      <c r="AF85" s="113"/>
      <c r="AG85" s="113"/>
      <c r="AH85" s="113"/>
      <c r="AI85" s="113"/>
      <c r="AJ85" s="113"/>
      <c r="AK85" s="113"/>
      <c r="AL85" s="113"/>
      <c r="AM85" s="113"/>
      <c r="AN85" s="113"/>
      <c r="AO85" s="113"/>
      <c r="AP85" s="113"/>
      <c r="AQ85" s="113"/>
      <c r="AR85" s="113"/>
      <c r="AS85" s="113"/>
      <c r="AT85" s="113"/>
      <c r="AU85" s="113"/>
      <c r="AV85" s="113"/>
      <c r="AW85" s="113"/>
      <c r="AX85" s="113"/>
      <c r="AY85" s="113"/>
      <c r="AZ85" s="113"/>
      <c r="BA85" s="113"/>
      <c r="BB85" s="113"/>
      <c r="BC85" s="113"/>
      <c r="BD85" s="113"/>
    </row>
    <row r="86" spans="1:56" s="127" customFormat="1" ht="26" hidden="1" customHeight="1" thickBot="1">
      <c r="A86" s="117"/>
      <c r="B86" s="473"/>
      <c r="C86" s="119" t="s">
        <v>2824</v>
      </c>
      <c r="D86" s="120" t="s">
        <v>2796</v>
      </c>
      <c r="E86" s="164" t="str">
        <f t="shared" si="6"/>
        <v>8-item Parkinson’s Disease Questionnaire (PDQ-8)</v>
      </c>
      <c r="F86" s="146" t="s">
        <v>2636</v>
      </c>
      <c r="G86" s="146" t="s">
        <v>2826</v>
      </c>
      <c r="H86" s="146" t="s">
        <v>2798</v>
      </c>
      <c r="I86" s="192">
        <v>121</v>
      </c>
      <c r="J86" s="480"/>
      <c r="K86" s="120" t="s">
        <v>2626</v>
      </c>
      <c r="L86" s="120"/>
      <c r="M86" s="120"/>
      <c r="N86" s="169"/>
      <c r="O86" s="169"/>
      <c r="P86" s="169"/>
      <c r="Q86" s="170"/>
      <c r="R86" s="169" t="s">
        <v>2827</v>
      </c>
      <c r="S86" s="125"/>
      <c r="T86" s="232"/>
      <c r="U86" s="462"/>
      <c r="V86" s="455"/>
      <c r="W86" s="113"/>
      <c r="X86" s="113"/>
      <c r="Y86" s="113"/>
      <c r="Z86" s="113"/>
      <c r="AA86" s="113"/>
      <c r="AB86" s="113"/>
      <c r="AC86" s="113"/>
      <c r="AD86" s="113"/>
      <c r="AE86" s="113"/>
      <c r="AF86" s="113"/>
      <c r="AG86" s="113"/>
      <c r="AH86" s="113"/>
      <c r="AI86" s="113"/>
      <c r="AJ86" s="113"/>
      <c r="AK86" s="113"/>
      <c r="AL86" s="113"/>
      <c r="AM86" s="113"/>
      <c r="AN86" s="113"/>
      <c r="AO86" s="113"/>
      <c r="AP86" s="113"/>
      <c r="AQ86" s="113"/>
      <c r="AR86" s="113"/>
      <c r="AS86" s="113"/>
      <c r="AT86" s="113"/>
      <c r="AU86" s="113"/>
      <c r="AV86" s="113"/>
      <c r="AW86" s="113"/>
      <c r="AX86" s="113"/>
      <c r="AY86" s="113"/>
      <c r="AZ86" s="113"/>
      <c r="BA86" s="113"/>
      <c r="BB86" s="113"/>
      <c r="BC86" s="113"/>
      <c r="BD86" s="113"/>
    </row>
    <row r="87" spans="1:56" s="127" customFormat="1" ht="52" hidden="1" customHeight="1" thickBot="1">
      <c r="A87" s="117"/>
      <c r="B87" s="118" t="s">
        <v>2829</v>
      </c>
      <c r="C87" s="119" t="s">
        <v>2830</v>
      </c>
      <c r="D87" s="120" t="s">
        <v>2831</v>
      </c>
      <c r="E87" s="121" t="str">
        <f>D87</f>
        <v>Functional Assessment of Cancer Therapy - Prostate (FACT-P)</v>
      </c>
      <c r="F87" s="121" t="s">
        <v>2636</v>
      </c>
      <c r="G87" s="121" t="s">
        <v>2832</v>
      </c>
      <c r="H87" s="121" t="s">
        <v>721</v>
      </c>
      <c r="I87" s="121">
        <v>602</v>
      </c>
      <c r="J87" s="122" t="str">
        <f>CONCATENATE(IF(K87="","",CONCATENATE(K87,IF(COUNTA(K87:R87)=COUNTA(K87),"","; "))),IF(L87="","",CONCATENATE(L87,IF(COUNTA(K87:R87)=COUNTA(K87:L87),"","; "))),IF(M87="","",CONCATENATE(M87,IF(COUNTA(K87:R87)=COUNTA(K87:M87),"","; "))),IF(N87="","",CONCATENATE(N87,IF(COUNTA(K87:R87)=COUNTA(K87:N87),"","; "))),IF(O87="","",CONCATENATE(O87,IF(COUNTA(K87:R87)=COUNTA(K87:O87),"","; "))),IF(P87="","",CONCATENATE(P87,IF(COUNTA(K87:R87)=COUNTA(K87:P87),"","; "))),IF(Q87="","",CONCATENATE(Q87,IF(COUNTA(K87:R87)=COUNTA(K87:Q87),"","; "))),IF(R87="","",R87))</f>
        <v>OLS; GLM; Tobit; Median regression</v>
      </c>
      <c r="K87" s="120" t="s">
        <v>2626</v>
      </c>
      <c r="L87" s="120" t="s">
        <v>2627</v>
      </c>
      <c r="M87" s="120"/>
      <c r="N87" s="170"/>
      <c r="O87" s="169"/>
      <c r="P87" s="124" t="s">
        <v>2631</v>
      </c>
      <c r="Q87" s="169"/>
      <c r="R87" s="123" t="s">
        <v>2833</v>
      </c>
      <c r="S87" s="125"/>
      <c r="T87" s="125"/>
      <c r="U87" s="169"/>
      <c r="V87" s="126"/>
      <c r="W87" s="113"/>
      <c r="X87" s="113"/>
      <c r="Y87" s="113"/>
      <c r="Z87" s="113"/>
      <c r="AA87" s="113"/>
      <c r="AB87" s="113"/>
      <c r="AC87" s="113"/>
      <c r="AD87" s="113"/>
      <c r="AE87" s="113"/>
      <c r="AF87" s="113"/>
      <c r="AG87" s="113"/>
      <c r="AH87" s="113"/>
      <c r="AI87" s="113"/>
      <c r="AJ87" s="113"/>
      <c r="AK87" s="113"/>
      <c r="AL87" s="113"/>
      <c r="AM87" s="113"/>
      <c r="AN87" s="113"/>
      <c r="AO87" s="113"/>
      <c r="AP87" s="113"/>
      <c r="AQ87" s="113"/>
      <c r="AR87" s="113"/>
      <c r="AS87" s="113"/>
      <c r="AT87" s="113"/>
      <c r="AU87" s="113"/>
      <c r="AV87" s="113"/>
      <c r="AW87" s="113"/>
      <c r="AX87" s="113"/>
      <c r="AY87" s="113"/>
      <c r="AZ87" s="113"/>
      <c r="BA87" s="113"/>
      <c r="BB87" s="113"/>
      <c r="BC87" s="113"/>
      <c r="BD87" s="113"/>
    </row>
    <row r="88" spans="1:56" s="127" customFormat="1" ht="52" hidden="1" customHeight="1" thickBot="1">
      <c r="A88" s="117"/>
      <c r="B88" s="118" t="s">
        <v>2834</v>
      </c>
      <c r="C88" s="119" t="s">
        <v>2835</v>
      </c>
      <c r="D88" s="177" t="s">
        <v>2836</v>
      </c>
      <c r="E88" s="193" t="str">
        <f>D88</f>
        <v>Macular Degeneration Quality of Life (MacDQoL)</v>
      </c>
      <c r="F88" s="178" t="s">
        <v>2636</v>
      </c>
      <c r="G88" s="178" t="s">
        <v>2837</v>
      </c>
      <c r="H88" s="121" t="s">
        <v>2740</v>
      </c>
      <c r="I88" s="178">
        <v>655</v>
      </c>
      <c r="J88" s="122" t="str">
        <f>CONCATENATE(IF(K88="","",CONCATENATE(K88,IF(COUNTA(K88:R88)=COUNTA(K88),"","; "))),IF(L88="","",CONCATENATE(L88,IF(COUNTA(K88:R88)=COUNTA(K88:L88),"","; "))),IF(M88="","",CONCATENATE(M88,IF(COUNTA(K88:R88)=COUNTA(K88:M88),"","; "))),IF(N88="","",CONCATENATE(N88,IF(COUNTA(K88:R88)=COUNTA(K88:N88),"","; "))),IF(O88="","",CONCATENATE(O88,IF(COUNTA(K88:R88)=COUNTA(K88:O88),"","; "))),IF(P88="","",CONCATENATE(P88,IF(COUNTA(K88:R88)=COUNTA(K88:P88),"","; "))),IF(Q88="","",CONCATENATE(Q88,IF(COUNTA(K88:R88)=COUNTA(K88:Q88),"","; "))),IF(R88="","",R88))</f>
        <v>OLS; 2-part; CLAD; Tobit</v>
      </c>
      <c r="K88" s="177" t="s">
        <v>2626</v>
      </c>
      <c r="L88" s="120"/>
      <c r="M88" s="120"/>
      <c r="N88" s="179" t="s">
        <v>2629</v>
      </c>
      <c r="O88" s="179" t="s">
        <v>2630</v>
      </c>
      <c r="P88" s="236" t="s">
        <v>2631</v>
      </c>
      <c r="Q88" s="169"/>
      <c r="R88" s="123"/>
      <c r="S88" s="125"/>
      <c r="T88" s="125"/>
      <c r="U88" s="169"/>
      <c r="V88" s="126"/>
      <c r="W88" s="113"/>
      <c r="X88" s="113"/>
      <c r="Y88" s="113"/>
      <c r="Z88" s="113"/>
      <c r="AA88" s="113"/>
      <c r="AB88" s="113"/>
      <c r="AC88" s="113"/>
      <c r="AD88" s="113"/>
      <c r="AE88" s="113"/>
      <c r="AF88" s="113"/>
      <c r="AG88" s="113"/>
      <c r="AH88" s="113"/>
      <c r="AI88" s="113"/>
      <c r="AJ88" s="113"/>
      <c r="AK88" s="113"/>
      <c r="AL88" s="113"/>
      <c r="AM88" s="113"/>
      <c r="AN88" s="113"/>
      <c r="AO88" s="113"/>
      <c r="AP88" s="113"/>
      <c r="AQ88" s="113"/>
      <c r="AR88" s="113"/>
      <c r="AS88" s="113"/>
      <c r="AT88" s="113"/>
      <c r="AU88" s="113"/>
      <c r="AV88" s="113"/>
      <c r="AW88" s="113"/>
      <c r="AX88" s="113"/>
      <c r="AY88" s="113"/>
      <c r="AZ88" s="113"/>
      <c r="BA88" s="113"/>
      <c r="BB88" s="113"/>
      <c r="BC88" s="113"/>
      <c r="BD88" s="113"/>
    </row>
    <row r="89" spans="1:56" s="127" customFormat="1" ht="39" hidden="1" customHeight="1" thickBot="1">
      <c r="A89" s="153"/>
      <c r="B89" s="167" t="s">
        <v>2838</v>
      </c>
      <c r="C89" s="119" t="s">
        <v>2839</v>
      </c>
      <c r="D89" s="120" t="s">
        <v>2752</v>
      </c>
      <c r="E89" s="130" t="str">
        <f>D89</f>
        <v>Minnesota Living with Heart Failure Questionnaire (MLWHF)</v>
      </c>
      <c r="F89" s="121" t="s">
        <v>2636</v>
      </c>
      <c r="G89" s="121" t="s">
        <v>2840</v>
      </c>
      <c r="H89" s="121" t="s">
        <v>2665</v>
      </c>
      <c r="I89" s="168">
        <v>22931</v>
      </c>
      <c r="J89" s="122" t="str">
        <f t="shared" ref="J89:J135" si="7">CONCATENATE(IF(K89="","",CONCATENATE(K89,IF(COUNTA(K89:R89)=COUNTA(K89),"","; "))),IF(L89="","",CONCATENATE(L89,IF(COUNTA(K89:R89)=COUNTA(K89:L89),"","; "))),IF(M89="","",CONCATENATE(M89,IF(COUNTA(K89:R89)=COUNTA(K89:M89),"","; "))),IF(N89="","",CONCATENATE(N89,IF(COUNTA(K89:R89)=COUNTA(K89:N89),"","; "))),IF(O89="","",CONCATENATE(O89,IF(COUNTA(K89:R89)=COUNTA(K89:O89),"","; "))),IF(P89="","",CONCATENATE(P89,IF(COUNTA(K89:R89)=COUNTA(K89:P89),"","; "))),IF(Q89="","",CONCATENATE(Q89,IF(COUNTA(K89:R89)=COUNTA(K89:Q89),"","; "))),IF(R89="","",R89))</f>
        <v>OLS; response mapping</v>
      </c>
      <c r="K89" s="120" t="s">
        <v>2626</v>
      </c>
      <c r="L89" s="120"/>
      <c r="M89" s="120"/>
      <c r="N89" s="169"/>
      <c r="O89" s="169"/>
      <c r="P89" s="169"/>
      <c r="Q89" s="170" t="s">
        <v>2632</v>
      </c>
      <c r="R89" s="169"/>
      <c r="S89" s="125" t="s">
        <v>2841</v>
      </c>
      <c r="T89" s="125"/>
      <c r="U89" s="169"/>
      <c r="V89" s="126"/>
      <c r="W89" s="113"/>
      <c r="X89" s="113"/>
      <c r="Y89" s="113"/>
      <c r="Z89" s="113"/>
      <c r="AA89" s="113"/>
      <c r="AB89" s="113"/>
      <c r="AC89" s="113"/>
      <c r="AD89" s="113"/>
      <c r="AE89" s="113"/>
      <c r="AF89" s="113"/>
      <c r="AG89" s="113"/>
      <c r="AH89" s="113"/>
      <c r="AI89" s="113"/>
      <c r="AJ89" s="113"/>
      <c r="AK89" s="113"/>
      <c r="AL89" s="113"/>
      <c r="AM89" s="113"/>
      <c r="AN89" s="113"/>
      <c r="AO89" s="113"/>
      <c r="AP89" s="113"/>
      <c r="AQ89" s="113"/>
      <c r="AR89" s="113"/>
      <c r="AS89" s="113"/>
      <c r="AT89" s="113"/>
      <c r="AU89" s="113"/>
      <c r="AV89" s="113"/>
      <c r="AW89" s="113"/>
      <c r="AX89" s="113"/>
      <c r="AY89" s="113"/>
      <c r="AZ89" s="113"/>
      <c r="BA89" s="113"/>
      <c r="BB89" s="113"/>
      <c r="BC89" s="113"/>
      <c r="BD89" s="113"/>
    </row>
    <row r="90" spans="1:56" s="127" customFormat="1" ht="26" hidden="1" customHeight="1">
      <c r="A90" s="117"/>
      <c r="B90" s="454" t="s">
        <v>2842</v>
      </c>
      <c r="C90" s="188" t="s">
        <v>2843</v>
      </c>
      <c r="D90" s="129" t="s">
        <v>2801</v>
      </c>
      <c r="E90" s="456" t="str">
        <f>D90</f>
        <v>SF-12</v>
      </c>
      <c r="F90" s="130" t="s">
        <v>2636</v>
      </c>
      <c r="G90" s="130" t="s">
        <v>2844</v>
      </c>
      <c r="H90" s="130" t="s">
        <v>2735</v>
      </c>
      <c r="I90" s="130">
        <v>240</v>
      </c>
      <c r="J90" s="131" t="str">
        <f t="shared" si="7"/>
        <v>OLS</v>
      </c>
      <c r="K90" s="129" t="s">
        <v>2626</v>
      </c>
      <c r="L90" s="129"/>
      <c r="M90" s="129"/>
      <c r="N90" s="132"/>
      <c r="O90" s="132"/>
      <c r="P90" s="132"/>
      <c r="Q90" s="132"/>
      <c r="R90" s="132"/>
      <c r="S90" s="133"/>
      <c r="T90" s="497" t="s">
        <v>2845</v>
      </c>
      <c r="U90" s="481" t="s">
        <v>2845</v>
      </c>
      <c r="V90" s="454" t="s">
        <v>2846</v>
      </c>
      <c r="W90" s="113"/>
      <c r="X90" s="113"/>
      <c r="Y90" s="113"/>
      <c r="Z90" s="113"/>
      <c r="AA90" s="113"/>
      <c r="AB90" s="113"/>
      <c r="AC90" s="113"/>
      <c r="AD90" s="113"/>
      <c r="AE90" s="113"/>
      <c r="AF90" s="113"/>
      <c r="AG90" s="113"/>
      <c r="AH90" s="113"/>
      <c r="AI90" s="113"/>
      <c r="AJ90" s="113"/>
      <c r="AK90" s="113"/>
      <c r="AL90" s="113"/>
      <c r="AM90" s="113"/>
      <c r="AN90" s="113"/>
      <c r="AO90" s="113"/>
      <c r="AP90" s="113"/>
      <c r="AQ90" s="113"/>
      <c r="AR90" s="113"/>
      <c r="AS90" s="113"/>
      <c r="AT90" s="113"/>
      <c r="AU90" s="113"/>
      <c r="AV90" s="113"/>
      <c r="AW90" s="113"/>
      <c r="AX90" s="113"/>
      <c r="AY90" s="113"/>
      <c r="AZ90" s="113"/>
      <c r="BA90" s="113"/>
      <c r="BB90" s="113"/>
      <c r="BC90" s="113"/>
      <c r="BD90" s="113"/>
    </row>
    <row r="91" spans="1:56" s="127" customFormat="1" ht="26" hidden="1" customHeight="1" thickBot="1">
      <c r="A91" s="117"/>
      <c r="B91" s="455"/>
      <c r="C91" s="225" t="s">
        <v>2843</v>
      </c>
      <c r="D91" s="226" t="s">
        <v>2801</v>
      </c>
      <c r="E91" s="453"/>
      <c r="F91" s="156" t="s">
        <v>2757</v>
      </c>
      <c r="G91" s="156" t="s">
        <v>2844</v>
      </c>
      <c r="H91" s="156" t="s">
        <v>2735</v>
      </c>
      <c r="I91" s="156">
        <v>240</v>
      </c>
      <c r="J91" s="237" t="str">
        <f t="shared" si="7"/>
        <v>OLS</v>
      </c>
      <c r="K91" s="226" t="s">
        <v>2626</v>
      </c>
      <c r="L91" s="226"/>
      <c r="M91" s="226"/>
      <c r="N91" s="228"/>
      <c r="O91" s="228"/>
      <c r="P91" s="228"/>
      <c r="Q91" s="228"/>
      <c r="R91" s="228"/>
      <c r="S91" s="227"/>
      <c r="T91" s="498"/>
      <c r="U91" s="482"/>
      <c r="V91" s="499"/>
      <c r="W91" s="113"/>
      <c r="X91" s="113"/>
      <c r="Y91" s="113"/>
      <c r="Z91" s="113"/>
      <c r="AA91" s="113"/>
      <c r="AB91" s="113"/>
      <c r="AC91" s="113"/>
      <c r="AD91" s="113"/>
      <c r="AE91" s="113"/>
      <c r="AF91" s="113"/>
      <c r="AG91" s="113"/>
      <c r="AH91" s="113"/>
      <c r="AI91" s="113"/>
      <c r="AJ91" s="113"/>
      <c r="AK91" s="113"/>
      <c r="AL91" s="113"/>
      <c r="AM91" s="113"/>
      <c r="AN91" s="113"/>
      <c r="AO91" s="113"/>
      <c r="AP91" s="113"/>
      <c r="AQ91" s="113"/>
      <c r="AR91" s="113"/>
      <c r="AS91" s="113"/>
      <c r="AT91" s="113"/>
      <c r="AU91" s="113"/>
      <c r="AV91" s="113"/>
      <c r="AW91" s="113"/>
      <c r="AX91" s="113"/>
      <c r="AY91" s="113"/>
      <c r="AZ91" s="113"/>
      <c r="BA91" s="113"/>
      <c r="BB91" s="113"/>
      <c r="BC91" s="113"/>
      <c r="BD91" s="113"/>
    </row>
    <row r="92" spans="1:56" s="127" customFormat="1" ht="78" hidden="1" customHeight="1" thickBot="1">
      <c r="A92" s="117"/>
      <c r="B92" s="200" t="s">
        <v>2847</v>
      </c>
      <c r="C92" s="238" t="s">
        <v>2848</v>
      </c>
      <c r="D92" s="202" t="s">
        <v>2801</v>
      </c>
      <c r="E92" s="193" t="str">
        <f t="shared" ref="E92:E113" si="8">D92</f>
        <v>SF-12</v>
      </c>
      <c r="F92" s="203" t="s">
        <v>2636</v>
      </c>
      <c r="G92" s="203" t="s">
        <v>2735</v>
      </c>
      <c r="H92" s="203" t="s">
        <v>2735</v>
      </c>
      <c r="I92" s="239">
        <v>12998</v>
      </c>
      <c r="J92" s="204" t="str">
        <f t="shared" si="7"/>
        <v>OLS</v>
      </c>
      <c r="K92" s="202" t="s">
        <v>2626</v>
      </c>
      <c r="L92" s="202"/>
      <c r="M92" s="202"/>
      <c r="N92" s="205"/>
      <c r="O92" s="205"/>
      <c r="P92" s="205"/>
      <c r="Q92" s="205"/>
      <c r="R92" s="205"/>
      <c r="S92" s="207"/>
      <c r="T92" s="240" t="s">
        <v>2849</v>
      </c>
      <c r="U92" s="214" t="s">
        <v>2849</v>
      </c>
      <c r="V92" s="200" t="s">
        <v>2850</v>
      </c>
      <c r="W92" s="113"/>
      <c r="X92" s="113"/>
      <c r="Y92" s="113"/>
      <c r="Z92" s="113"/>
      <c r="AA92" s="113"/>
      <c r="AB92" s="113"/>
      <c r="AC92" s="113"/>
      <c r="AD92" s="113"/>
      <c r="AE92" s="113"/>
      <c r="AF92" s="113"/>
      <c r="AG92" s="113"/>
      <c r="AH92" s="113"/>
      <c r="AI92" s="113"/>
      <c r="AJ92" s="113"/>
      <c r="AK92" s="113"/>
      <c r="AL92" s="113"/>
      <c r="AM92" s="113"/>
      <c r="AN92" s="113"/>
      <c r="AO92" s="113"/>
      <c r="AP92" s="113"/>
      <c r="AQ92" s="113"/>
      <c r="AR92" s="113"/>
      <c r="AS92" s="113"/>
      <c r="AT92" s="113"/>
      <c r="AU92" s="113"/>
      <c r="AV92" s="113"/>
      <c r="AW92" s="113"/>
      <c r="AX92" s="113"/>
      <c r="AY92" s="113"/>
      <c r="AZ92" s="113"/>
      <c r="BA92" s="113"/>
      <c r="BB92" s="113"/>
      <c r="BC92" s="113"/>
      <c r="BD92" s="113"/>
    </row>
    <row r="93" spans="1:56" s="127" customFormat="1" ht="52" hidden="1" customHeight="1" thickBot="1">
      <c r="A93" s="117"/>
      <c r="B93" s="118" t="s">
        <v>2851</v>
      </c>
      <c r="C93" s="119" t="s">
        <v>2852</v>
      </c>
      <c r="D93" s="120" t="s">
        <v>2853</v>
      </c>
      <c r="E93" s="121" t="str">
        <f t="shared" si="8"/>
        <v>St George's Respiratory Questionnaire (SGRQ)</v>
      </c>
      <c r="F93" s="121" t="s">
        <v>2636</v>
      </c>
      <c r="G93" s="193" t="s">
        <v>2854</v>
      </c>
      <c r="H93" s="193" t="s">
        <v>2638</v>
      </c>
      <c r="I93" s="234">
        <v>202</v>
      </c>
      <c r="J93" s="122" t="str">
        <f t="shared" si="7"/>
        <v>GLM; Mixture models; Restricted cubic splines fitted for examining non-linearity</v>
      </c>
      <c r="K93" s="120"/>
      <c r="L93" s="120" t="s">
        <v>2627</v>
      </c>
      <c r="M93" s="120"/>
      <c r="N93" s="169"/>
      <c r="O93" s="169"/>
      <c r="P93" s="169"/>
      <c r="Q93" s="169"/>
      <c r="R93" s="170" t="s">
        <v>2855</v>
      </c>
      <c r="S93" s="125"/>
      <c r="T93" s="232"/>
      <c r="U93" s="170"/>
      <c r="V93" s="118"/>
      <c r="W93" s="113"/>
      <c r="X93" s="113"/>
      <c r="Y93" s="113"/>
      <c r="Z93" s="113"/>
      <c r="AA93" s="113"/>
      <c r="AB93" s="113"/>
      <c r="AC93" s="113"/>
      <c r="AD93" s="113"/>
      <c r="AE93" s="113"/>
      <c r="AF93" s="113"/>
      <c r="AG93" s="113"/>
      <c r="AH93" s="113"/>
      <c r="AI93" s="113"/>
      <c r="AJ93" s="113"/>
      <c r="AK93" s="113"/>
      <c r="AL93" s="113"/>
      <c r="AM93" s="113"/>
      <c r="AN93" s="113"/>
      <c r="AO93" s="113"/>
      <c r="AP93" s="113"/>
      <c r="AQ93" s="113"/>
      <c r="AR93" s="113"/>
      <c r="AS93" s="113"/>
      <c r="AT93" s="113"/>
      <c r="AU93" s="113"/>
      <c r="AV93" s="113"/>
      <c r="AW93" s="113"/>
      <c r="AX93" s="113"/>
      <c r="AY93" s="113"/>
      <c r="AZ93" s="113"/>
      <c r="BA93" s="113"/>
      <c r="BB93" s="113"/>
      <c r="BC93" s="113"/>
      <c r="BD93" s="113"/>
    </row>
    <row r="94" spans="1:56" s="127" customFormat="1" ht="13" hidden="1" customHeight="1" thickBot="1">
      <c r="A94" s="483"/>
      <c r="B94" s="454" t="s">
        <v>2856</v>
      </c>
      <c r="C94" s="233" t="s">
        <v>2857</v>
      </c>
      <c r="D94" s="129" t="s">
        <v>2786</v>
      </c>
      <c r="E94" s="131" t="str">
        <f t="shared" si="8"/>
        <v>EQ-5D-5L</v>
      </c>
      <c r="F94" s="131" t="s">
        <v>2651</v>
      </c>
      <c r="G94" s="456" t="s">
        <v>2858</v>
      </c>
      <c r="H94" s="130" t="s">
        <v>2672</v>
      </c>
      <c r="I94" s="241">
        <v>7930</v>
      </c>
      <c r="J94" s="478" t="str">
        <f t="shared" si="7"/>
        <v>Quantile regression models for development of scale-dependent exchange rates</v>
      </c>
      <c r="K94" s="500"/>
      <c r="L94" s="500"/>
      <c r="M94" s="500"/>
      <c r="N94" s="507"/>
      <c r="O94" s="507"/>
      <c r="P94" s="507"/>
      <c r="Q94" s="507"/>
      <c r="R94" s="242" t="s">
        <v>2859</v>
      </c>
      <c r="S94" s="486"/>
      <c r="T94" s="504" t="s">
        <v>2860</v>
      </c>
      <c r="U94" s="174"/>
      <c r="V94" s="454" t="s">
        <v>2861</v>
      </c>
      <c r="W94" s="113"/>
      <c r="X94" s="113"/>
      <c r="Y94" s="113"/>
      <c r="Z94" s="113"/>
      <c r="AA94" s="113"/>
      <c r="AB94" s="113"/>
      <c r="AC94" s="113"/>
      <c r="AD94" s="113"/>
      <c r="AE94" s="113"/>
      <c r="AF94" s="113"/>
      <c r="AG94" s="113"/>
      <c r="AH94" s="113"/>
      <c r="AI94" s="113"/>
      <c r="AJ94" s="113"/>
      <c r="AK94" s="113"/>
      <c r="AL94" s="113"/>
      <c r="AM94" s="113"/>
      <c r="AN94" s="113"/>
      <c r="AO94" s="113"/>
      <c r="AP94" s="113"/>
      <c r="AQ94" s="113"/>
      <c r="AR94" s="113"/>
      <c r="AS94" s="113"/>
      <c r="AT94" s="113"/>
      <c r="AU94" s="113"/>
      <c r="AV94" s="113"/>
      <c r="AW94" s="113"/>
      <c r="AX94" s="113"/>
      <c r="AY94" s="113"/>
      <c r="AZ94" s="113"/>
      <c r="BA94" s="113"/>
      <c r="BB94" s="113"/>
      <c r="BC94" s="113"/>
      <c r="BD94" s="113"/>
    </row>
    <row r="95" spans="1:56" s="127" customFormat="1" ht="13" hidden="1" customHeight="1" thickBot="1">
      <c r="A95" s="483"/>
      <c r="B95" s="450"/>
      <c r="C95" s="238" t="s">
        <v>2857</v>
      </c>
      <c r="D95" s="136" t="s">
        <v>2651</v>
      </c>
      <c r="E95" s="137" t="str">
        <f t="shared" si="8"/>
        <v>SF-6D</v>
      </c>
      <c r="F95" s="243" t="s">
        <v>2786</v>
      </c>
      <c r="G95" s="452"/>
      <c r="H95" s="137" t="s">
        <v>2672</v>
      </c>
      <c r="I95" s="244">
        <v>7930</v>
      </c>
      <c r="J95" s="479"/>
      <c r="K95" s="501"/>
      <c r="L95" s="501"/>
      <c r="M95" s="501"/>
      <c r="N95" s="508"/>
      <c r="O95" s="508"/>
      <c r="P95" s="508"/>
      <c r="Q95" s="508"/>
      <c r="R95" s="242" t="s">
        <v>2859</v>
      </c>
      <c r="S95" s="503"/>
      <c r="T95" s="505"/>
      <c r="U95" s="214"/>
      <c r="V95" s="450"/>
      <c r="W95" s="113"/>
      <c r="X95" s="113"/>
      <c r="Y95" s="113"/>
      <c r="Z95" s="113"/>
      <c r="AA95" s="113"/>
      <c r="AB95" s="113"/>
      <c r="AC95" s="113"/>
      <c r="AD95" s="113"/>
      <c r="AE95" s="113"/>
      <c r="AF95" s="113"/>
      <c r="AG95" s="113"/>
      <c r="AH95" s="113"/>
      <c r="AI95" s="113"/>
      <c r="AJ95" s="113"/>
      <c r="AK95" s="113"/>
      <c r="AL95" s="113"/>
      <c r="AM95" s="113"/>
      <c r="AN95" s="113"/>
      <c r="AO95" s="113"/>
      <c r="AP95" s="113"/>
      <c r="AQ95" s="113"/>
      <c r="AR95" s="113"/>
      <c r="AS95" s="113"/>
      <c r="AT95" s="113"/>
      <c r="AU95" s="113"/>
      <c r="AV95" s="113"/>
      <c r="AW95" s="113"/>
      <c r="AX95" s="113"/>
      <c r="AY95" s="113"/>
      <c r="AZ95" s="113"/>
      <c r="BA95" s="113"/>
      <c r="BB95" s="113"/>
      <c r="BC95" s="113"/>
      <c r="BD95" s="113"/>
    </row>
    <row r="96" spans="1:56" s="127" customFormat="1" ht="13" hidden="1" customHeight="1" thickBot="1">
      <c r="A96" s="483"/>
      <c r="B96" s="450"/>
      <c r="C96" s="238" t="s">
        <v>2857</v>
      </c>
      <c r="D96" s="136" t="s">
        <v>2757</v>
      </c>
      <c r="E96" s="137" t="str">
        <f t="shared" si="8"/>
        <v>HUI3</v>
      </c>
      <c r="F96" s="243" t="s">
        <v>2786</v>
      </c>
      <c r="G96" s="452"/>
      <c r="H96" s="137" t="s">
        <v>2672</v>
      </c>
      <c r="I96" s="244">
        <v>7930</v>
      </c>
      <c r="J96" s="479"/>
      <c r="K96" s="501"/>
      <c r="L96" s="501"/>
      <c r="M96" s="501"/>
      <c r="N96" s="508"/>
      <c r="O96" s="508"/>
      <c r="P96" s="508"/>
      <c r="Q96" s="508"/>
      <c r="R96" s="242" t="s">
        <v>2859</v>
      </c>
      <c r="S96" s="503"/>
      <c r="T96" s="505"/>
      <c r="U96" s="214"/>
      <c r="V96" s="450"/>
      <c r="W96" s="113"/>
      <c r="X96" s="113"/>
      <c r="Y96" s="113"/>
      <c r="Z96" s="113"/>
      <c r="AA96" s="113"/>
      <c r="AB96" s="113"/>
      <c r="AC96" s="113"/>
      <c r="AD96" s="113"/>
      <c r="AE96" s="113"/>
      <c r="AF96" s="113"/>
      <c r="AG96" s="113"/>
      <c r="AH96" s="113"/>
      <c r="AI96" s="113"/>
      <c r="AJ96" s="113"/>
      <c r="AK96" s="113"/>
      <c r="AL96" s="113"/>
      <c r="AM96" s="113"/>
      <c r="AN96" s="113"/>
      <c r="AO96" s="113"/>
      <c r="AP96" s="113"/>
      <c r="AQ96" s="113"/>
      <c r="AR96" s="113"/>
      <c r="AS96" s="113"/>
      <c r="AT96" s="113"/>
      <c r="AU96" s="113"/>
      <c r="AV96" s="113"/>
      <c r="AW96" s="113"/>
      <c r="AX96" s="113"/>
      <c r="AY96" s="113"/>
      <c r="AZ96" s="113"/>
      <c r="BA96" s="113"/>
      <c r="BB96" s="113"/>
      <c r="BC96" s="113"/>
      <c r="BD96" s="113"/>
    </row>
    <row r="97" spans="1:56" s="127" customFormat="1" ht="13" hidden="1" customHeight="1" thickBot="1">
      <c r="A97" s="483"/>
      <c r="B97" s="450"/>
      <c r="C97" s="238" t="s">
        <v>2857</v>
      </c>
      <c r="D97" s="245" t="s">
        <v>2776</v>
      </c>
      <c r="E97" s="243" t="str">
        <f t="shared" si="8"/>
        <v>15D</v>
      </c>
      <c r="F97" s="243" t="s">
        <v>2786</v>
      </c>
      <c r="G97" s="452"/>
      <c r="H97" s="137" t="s">
        <v>2672</v>
      </c>
      <c r="I97" s="244">
        <v>7930</v>
      </c>
      <c r="J97" s="479"/>
      <c r="K97" s="501"/>
      <c r="L97" s="501"/>
      <c r="M97" s="501"/>
      <c r="N97" s="508"/>
      <c r="O97" s="508"/>
      <c r="P97" s="508"/>
      <c r="Q97" s="508"/>
      <c r="R97" s="242" t="s">
        <v>2859</v>
      </c>
      <c r="S97" s="503"/>
      <c r="T97" s="505"/>
      <c r="U97" s="214"/>
      <c r="V97" s="450"/>
      <c r="W97" s="113"/>
      <c r="X97" s="113"/>
      <c r="Y97" s="113"/>
      <c r="Z97" s="113"/>
      <c r="AA97" s="113"/>
      <c r="AB97" s="113"/>
      <c r="AC97" s="113"/>
      <c r="AD97" s="113"/>
      <c r="AE97" s="113"/>
      <c r="AF97" s="113"/>
      <c r="AG97" s="113"/>
      <c r="AH97" s="113"/>
      <c r="AI97" s="113"/>
      <c r="AJ97" s="113"/>
      <c r="AK97" s="113"/>
      <c r="AL97" s="113"/>
      <c r="AM97" s="113"/>
      <c r="AN97" s="113"/>
      <c r="AO97" s="113"/>
      <c r="AP97" s="113"/>
      <c r="AQ97" s="113"/>
      <c r="AR97" s="113"/>
      <c r="AS97" s="113"/>
      <c r="AT97" s="113"/>
      <c r="AU97" s="113"/>
      <c r="AV97" s="113"/>
      <c r="AW97" s="113"/>
      <c r="AX97" s="113"/>
      <c r="AY97" s="113"/>
      <c r="AZ97" s="113"/>
      <c r="BA97" s="113"/>
      <c r="BB97" s="113"/>
      <c r="BC97" s="113"/>
      <c r="BD97" s="113"/>
    </row>
    <row r="98" spans="1:56" s="127" customFormat="1" ht="13" hidden="1" customHeight="1" thickBot="1">
      <c r="A98" s="483"/>
      <c r="B98" s="450"/>
      <c r="C98" s="238" t="s">
        <v>2857</v>
      </c>
      <c r="D98" s="245" t="s">
        <v>2757</v>
      </c>
      <c r="E98" s="137" t="str">
        <f>D98</f>
        <v>HUI3</v>
      </c>
      <c r="F98" s="243" t="s">
        <v>2651</v>
      </c>
      <c r="G98" s="452"/>
      <c r="H98" s="137" t="s">
        <v>2672</v>
      </c>
      <c r="I98" s="244">
        <v>7930</v>
      </c>
      <c r="J98" s="479"/>
      <c r="K98" s="501"/>
      <c r="L98" s="501"/>
      <c r="M98" s="501"/>
      <c r="N98" s="508"/>
      <c r="O98" s="508"/>
      <c r="P98" s="508"/>
      <c r="Q98" s="508"/>
      <c r="R98" s="242" t="s">
        <v>2859</v>
      </c>
      <c r="S98" s="503"/>
      <c r="T98" s="505"/>
      <c r="U98" s="214"/>
      <c r="V98" s="450"/>
      <c r="W98" s="113"/>
      <c r="X98" s="113"/>
      <c r="Y98" s="113"/>
      <c r="Z98" s="113"/>
      <c r="AA98" s="113"/>
      <c r="AB98" s="113"/>
      <c r="AC98" s="113"/>
      <c r="AD98" s="113"/>
      <c r="AE98" s="113"/>
      <c r="AF98" s="113"/>
      <c r="AG98" s="113"/>
      <c r="AH98" s="113"/>
      <c r="AI98" s="113"/>
      <c r="AJ98" s="113"/>
      <c r="AK98" s="113"/>
      <c r="AL98" s="113"/>
      <c r="AM98" s="113"/>
      <c r="AN98" s="113"/>
      <c r="AO98" s="113"/>
      <c r="AP98" s="113"/>
      <c r="AQ98" s="113"/>
      <c r="AR98" s="113"/>
      <c r="AS98" s="113"/>
      <c r="AT98" s="113"/>
      <c r="AU98" s="113"/>
      <c r="AV98" s="113"/>
      <c r="AW98" s="113"/>
      <c r="AX98" s="113"/>
      <c r="AY98" s="113"/>
      <c r="AZ98" s="113"/>
      <c r="BA98" s="113"/>
      <c r="BB98" s="113"/>
      <c r="BC98" s="113"/>
      <c r="BD98" s="113"/>
    </row>
    <row r="99" spans="1:56" s="127" customFormat="1" ht="13" hidden="1" customHeight="1" thickBot="1">
      <c r="A99" s="483"/>
      <c r="B99" s="455"/>
      <c r="C99" s="144" t="s">
        <v>2857</v>
      </c>
      <c r="D99" s="226" t="s">
        <v>2776</v>
      </c>
      <c r="E99" s="156" t="str">
        <f t="shared" si="8"/>
        <v>15D</v>
      </c>
      <c r="F99" s="156" t="s">
        <v>2651</v>
      </c>
      <c r="G99" s="453"/>
      <c r="H99" s="156" t="s">
        <v>2672</v>
      </c>
      <c r="I99" s="246">
        <v>7930</v>
      </c>
      <c r="J99" s="480"/>
      <c r="K99" s="502"/>
      <c r="L99" s="502"/>
      <c r="M99" s="502"/>
      <c r="N99" s="509"/>
      <c r="O99" s="509"/>
      <c r="P99" s="509"/>
      <c r="Q99" s="509"/>
      <c r="R99" s="123" t="s">
        <v>2859</v>
      </c>
      <c r="S99" s="487"/>
      <c r="T99" s="506"/>
      <c r="U99" s="151"/>
      <c r="V99" s="455"/>
      <c r="W99" s="113"/>
      <c r="X99" s="113"/>
      <c r="Y99" s="113"/>
      <c r="Z99" s="113"/>
      <c r="AA99" s="113"/>
      <c r="AB99" s="113"/>
      <c r="AC99" s="113"/>
      <c r="AD99" s="113"/>
      <c r="AE99" s="113"/>
      <c r="AF99" s="113"/>
      <c r="AG99" s="113"/>
      <c r="AH99" s="113"/>
      <c r="AI99" s="113"/>
      <c r="AJ99" s="113"/>
      <c r="AK99" s="113"/>
      <c r="AL99" s="113"/>
      <c r="AM99" s="113"/>
      <c r="AN99" s="113"/>
      <c r="AO99" s="113"/>
      <c r="AP99" s="113"/>
      <c r="AQ99" s="113"/>
      <c r="AR99" s="113"/>
      <c r="AS99" s="113"/>
      <c r="AT99" s="113"/>
      <c r="AU99" s="113"/>
      <c r="AV99" s="113"/>
      <c r="AW99" s="113"/>
      <c r="AX99" s="113"/>
      <c r="AY99" s="113"/>
      <c r="AZ99" s="113"/>
      <c r="BA99" s="113"/>
      <c r="BB99" s="113"/>
      <c r="BC99" s="113"/>
      <c r="BD99" s="113"/>
    </row>
    <row r="100" spans="1:56" s="127" customFormat="1" ht="39" hidden="1" customHeight="1" thickBot="1">
      <c r="A100" s="117"/>
      <c r="B100" s="152" t="s">
        <v>2862</v>
      </c>
      <c r="C100" s="144" t="s">
        <v>2863</v>
      </c>
      <c r="D100" s="145" t="s">
        <v>2864</v>
      </c>
      <c r="E100" s="146" t="str">
        <f t="shared" si="8"/>
        <v>Stroke outcome measures not restricted to validated instruments</v>
      </c>
      <c r="F100" s="146" t="s">
        <v>2636</v>
      </c>
      <c r="G100" s="146" t="s">
        <v>2865</v>
      </c>
      <c r="H100" s="146" t="s">
        <v>2665</v>
      </c>
      <c r="I100" s="192">
        <v>272</v>
      </c>
      <c r="J100" s="147" t="str">
        <f t="shared" si="7"/>
        <v>OLS; CLAD; Tobit</v>
      </c>
      <c r="K100" s="145" t="s">
        <v>2626</v>
      </c>
      <c r="L100" s="145"/>
      <c r="M100" s="145"/>
      <c r="N100" s="148"/>
      <c r="O100" s="151" t="s">
        <v>2630</v>
      </c>
      <c r="P100" s="151" t="s">
        <v>2631</v>
      </c>
      <c r="Q100" s="148"/>
      <c r="R100" s="148"/>
      <c r="S100" s="149"/>
      <c r="T100" s="150"/>
      <c r="U100" s="151"/>
      <c r="V100" s="152"/>
      <c r="W100" s="113"/>
      <c r="X100" s="113"/>
      <c r="Y100" s="113"/>
      <c r="Z100" s="113"/>
      <c r="AA100" s="113"/>
      <c r="AB100" s="113"/>
      <c r="AC100" s="113"/>
      <c r="AD100" s="113"/>
      <c r="AE100" s="113"/>
      <c r="AF100" s="113"/>
      <c r="AG100" s="113"/>
      <c r="AH100" s="113"/>
      <c r="AI100" s="113"/>
      <c r="AJ100" s="113"/>
      <c r="AK100" s="113"/>
      <c r="AL100" s="113"/>
      <c r="AM100" s="113"/>
      <c r="AN100" s="113"/>
      <c r="AO100" s="113"/>
      <c r="AP100" s="113"/>
      <c r="AQ100" s="113"/>
      <c r="AR100" s="113"/>
      <c r="AS100" s="113"/>
      <c r="AT100" s="113"/>
      <c r="AU100" s="113"/>
      <c r="AV100" s="113"/>
      <c r="AW100" s="113"/>
      <c r="AX100" s="113"/>
      <c r="AY100" s="113"/>
      <c r="AZ100" s="113"/>
      <c r="BA100" s="113"/>
      <c r="BB100" s="113"/>
      <c r="BC100" s="113"/>
      <c r="BD100" s="113"/>
    </row>
    <row r="101" spans="1:56" s="127" customFormat="1" ht="26" hidden="1" customHeight="1">
      <c r="A101" s="117"/>
      <c r="B101" s="476" t="s">
        <v>2866</v>
      </c>
      <c r="C101" s="247" t="s">
        <v>2867</v>
      </c>
      <c r="D101" s="248" t="s">
        <v>2868</v>
      </c>
      <c r="E101" s="164" t="str">
        <f t="shared" si="8"/>
        <v>Headache Impact Test (HIT-6)</v>
      </c>
      <c r="F101" s="164" t="s">
        <v>2636</v>
      </c>
      <c r="G101" s="164" t="s">
        <v>2869</v>
      </c>
      <c r="H101" s="164" t="s">
        <v>2798</v>
      </c>
      <c r="I101" s="249">
        <v>6334</v>
      </c>
      <c r="J101" s="250" t="str">
        <f t="shared" si="7"/>
        <v>OLS</v>
      </c>
      <c r="K101" s="248" t="s">
        <v>2626</v>
      </c>
      <c r="L101" s="248"/>
      <c r="M101" s="248"/>
      <c r="N101" s="251"/>
      <c r="O101" s="251"/>
      <c r="P101" s="251"/>
      <c r="Q101" s="252"/>
      <c r="R101" s="251"/>
      <c r="S101" s="253"/>
      <c r="T101" s="253"/>
      <c r="U101" s="251"/>
      <c r="V101" s="477"/>
      <c r="W101" s="113"/>
      <c r="X101" s="113"/>
      <c r="Y101" s="113"/>
      <c r="Z101" s="113"/>
      <c r="AA101" s="113"/>
      <c r="AB101" s="113"/>
      <c r="AC101" s="113"/>
      <c r="AD101" s="113"/>
      <c r="AE101" s="113"/>
      <c r="AF101" s="113"/>
      <c r="AG101" s="113"/>
      <c r="AH101" s="113"/>
      <c r="AI101" s="113"/>
      <c r="AJ101" s="113"/>
      <c r="AK101" s="113"/>
      <c r="AL101" s="113"/>
      <c r="AM101" s="113"/>
      <c r="AN101" s="113"/>
      <c r="AO101" s="113"/>
      <c r="AP101" s="113"/>
      <c r="AQ101" s="113"/>
      <c r="AR101" s="113"/>
      <c r="AS101" s="113"/>
      <c r="AT101" s="113"/>
      <c r="AU101" s="113"/>
      <c r="AV101" s="113"/>
      <c r="AW101" s="113"/>
      <c r="AX101" s="113"/>
      <c r="AY101" s="113"/>
      <c r="AZ101" s="113"/>
      <c r="BA101" s="113"/>
      <c r="BB101" s="113"/>
      <c r="BC101" s="113"/>
      <c r="BD101" s="113"/>
    </row>
    <row r="102" spans="1:56" s="127" customFormat="1" ht="39" hidden="1" customHeight="1" thickBot="1">
      <c r="A102" s="117"/>
      <c r="B102" s="473"/>
      <c r="C102" s="191" t="s">
        <v>2867</v>
      </c>
      <c r="D102" s="145" t="s">
        <v>2870</v>
      </c>
      <c r="E102" s="164" t="str">
        <f t="shared" si="8"/>
        <v>Migraine-Specific Quality-of-Life Questionnaire version 2.1 (MSQ)</v>
      </c>
      <c r="F102" s="146" t="s">
        <v>2636</v>
      </c>
      <c r="G102" s="146" t="s">
        <v>2869</v>
      </c>
      <c r="H102" s="146" t="s">
        <v>2798</v>
      </c>
      <c r="I102" s="192">
        <v>6108</v>
      </c>
      <c r="J102" s="147" t="str">
        <f t="shared" si="7"/>
        <v>OLS</v>
      </c>
      <c r="K102" s="145" t="s">
        <v>2626</v>
      </c>
      <c r="L102" s="145"/>
      <c r="M102" s="145"/>
      <c r="N102" s="148"/>
      <c r="O102" s="148"/>
      <c r="P102" s="148"/>
      <c r="Q102" s="151"/>
      <c r="R102" s="148"/>
      <c r="S102" s="149"/>
      <c r="T102" s="149"/>
      <c r="U102" s="148"/>
      <c r="V102" s="475"/>
      <c r="W102" s="113"/>
      <c r="X102" s="113"/>
      <c r="Y102" s="113"/>
      <c r="Z102" s="113"/>
      <c r="AA102" s="113"/>
      <c r="AB102" s="113"/>
      <c r="AC102" s="113"/>
      <c r="AD102" s="113"/>
      <c r="AE102" s="113"/>
      <c r="AF102" s="113"/>
      <c r="AG102" s="113"/>
      <c r="AH102" s="113"/>
      <c r="AI102" s="113"/>
      <c r="AJ102" s="113"/>
      <c r="AK102" s="113"/>
      <c r="AL102" s="113"/>
      <c r="AM102" s="113"/>
      <c r="AN102" s="113"/>
      <c r="AO102" s="113"/>
      <c r="AP102" s="113"/>
      <c r="AQ102" s="113"/>
      <c r="AR102" s="113"/>
      <c r="AS102" s="113"/>
      <c r="AT102" s="113"/>
      <c r="AU102" s="113"/>
      <c r="AV102" s="113"/>
      <c r="AW102" s="113"/>
      <c r="AX102" s="113"/>
      <c r="AY102" s="113"/>
      <c r="AZ102" s="113"/>
      <c r="BA102" s="113"/>
      <c r="BB102" s="113"/>
      <c r="BC102" s="113"/>
      <c r="BD102" s="113"/>
    </row>
    <row r="103" spans="1:56" s="127" customFormat="1" ht="52" hidden="1" customHeight="1" thickBot="1">
      <c r="A103" s="117"/>
      <c r="B103" s="167" t="s">
        <v>2871</v>
      </c>
      <c r="C103" s="119" t="s">
        <v>2872</v>
      </c>
      <c r="D103" s="120" t="s">
        <v>2873</v>
      </c>
      <c r="E103" s="130" t="str">
        <f t="shared" si="8"/>
        <v>Clinical outcome measures and demographic variables, including Seattle Angina Questionnaire</v>
      </c>
      <c r="F103" s="121" t="s">
        <v>2636</v>
      </c>
      <c r="G103" s="121" t="s">
        <v>2664</v>
      </c>
      <c r="H103" s="121" t="s">
        <v>2665</v>
      </c>
      <c r="I103" s="168">
        <v>2855</v>
      </c>
      <c r="J103" s="122" t="str">
        <f t="shared" si="7"/>
        <v>OLS</v>
      </c>
      <c r="K103" s="120" t="s">
        <v>2626</v>
      </c>
      <c r="L103" s="120"/>
      <c r="M103" s="120"/>
      <c r="N103" s="169"/>
      <c r="O103" s="169"/>
      <c r="P103" s="169"/>
      <c r="Q103" s="170"/>
      <c r="R103" s="169"/>
      <c r="S103" s="125"/>
      <c r="T103" s="125"/>
      <c r="U103" s="169"/>
      <c r="V103" s="126"/>
      <c r="W103" s="113"/>
      <c r="X103" s="113"/>
      <c r="Y103" s="113"/>
      <c r="Z103" s="113"/>
      <c r="AA103" s="113"/>
      <c r="AB103" s="113"/>
      <c r="AC103" s="113"/>
      <c r="AD103" s="113"/>
      <c r="AE103" s="113"/>
      <c r="AF103" s="113"/>
      <c r="AG103" s="113"/>
      <c r="AH103" s="113"/>
      <c r="AI103" s="113"/>
      <c r="AJ103" s="113"/>
      <c r="AK103" s="113"/>
      <c r="AL103" s="113"/>
      <c r="AM103" s="113"/>
      <c r="AN103" s="113"/>
      <c r="AO103" s="113"/>
      <c r="AP103" s="113"/>
      <c r="AQ103" s="113"/>
      <c r="AR103" s="113"/>
      <c r="AS103" s="113"/>
      <c r="AT103" s="113"/>
      <c r="AU103" s="113"/>
      <c r="AV103" s="113"/>
      <c r="AW103" s="113"/>
      <c r="AX103" s="113"/>
      <c r="AY103" s="113"/>
      <c r="AZ103" s="113"/>
      <c r="BA103" s="113"/>
      <c r="BB103" s="113"/>
      <c r="BC103" s="113"/>
      <c r="BD103" s="113"/>
    </row>
    <row r="104" spans="1:56" s="127" customFormat="1" ht="39" hidden="1" customHeight="1" thickBot="1">
      <c r="A104" s="117"/>
      <c r="B104" s="167" t="s">
        <v>2874</v>
      </c>
      <c r="C104" s="119" t="s">
        <v>2875</v>
      </c>
      <c r="D104" s="120" t="s">
        <v>2876</v>
      </c>
      <c r="E104" s="130" t="str">
        <f t="shared" si="8"/>
        <v>Numerical rating scale (NRS) of pain severity</v>
      </c>
      <c r="F104" s="121" t="s">
        <v>2636</v>
      </c>
      <c r="G104" s="121" t="s">
        <v>2877</v>
      </c>
      <c r="H104" s="121" t="s">
        <v>2644</v>
      </c>
      <c r="I104" s="168">
        <v>284</v>
      </c>
      <c r="J104" s="122" t="str">
        <f t="shared" si="7"/>
        <v>GLM</v>
      </c>
      <c r="K104" s="120"/>
      <c r="L104" s="120" t="s">
        <v>2627</v>
      </c>
      <c r="M104" s="120"/>
      <c r="N104" s="169"/>
      <c r="O104" s="169"/>
      <c r="P104" s="169"/>
      <c r="Q104" s="170"/>
      <c r="R104" s="169"/>
      <c r="S104" s="125"/>
      <c r="T104" s="125"/>
      <c r="U104" s="169"/>
      <c r="V104" s="126"/>
      <c r="W104" s="113"/>
      <c r="X104" s="113"/>
      <c r="Y104" s="113"/>
      <c r="Z104" s="113"/>
      <c r="AA104" s="113"/>
      <c r="AB104" s="113"/>
      <c r="AC104" s="113"/>
      <c r="AD104" s="113"/>
      <c r="AE104" s="113"/>
      <c r="AF104" s="113"/>
      <c r="AG104" s="113"/>
      <c r="AH104" s="113"/>
      <c r="AI104" s="113"/>
      <c r="AJ104" s="113"/>
      <c r="AK104" s="113"/>
      <c r="AL104" s="113"/>
      <c r="AM104" s="113"/>
      <c r="AN104" s="113"/>
      <c r="AO104" s="113"/>
      <c r="AP104" s="113"/>
      <c r="AQ104" s="113"/>
      <c r="AR104" s="113"/>
      <c r="AS104" s="113"/>
      <c r="AT104" s="113"/>
      <c r="AU104" s="113"/>
      <c r="AV104" s="113"/>
      <c r="AW104" s="113"/>
      <c r="AX104" s="113"/>
      <c r="AY104" s="113"/>
      <c r="AZ104" s="113"/>
      <c r="BA104" s="113"/>
      <c r="BB104" s="113"/>
      <c r="BC104" s="113"/>
      <c r="BD104" s="113"/>
    </row>
    <row r="105" spans="1:56" s="127" customFormat="1" ht="117" hidden="1" customHeight="1" thickBot="1">
      <c r="A105" s="117"/>
      <c r="B105" s="254" t="s">
        <v>2878</v>
      </c>
      <c r="C105" s="119" t="s">
        <v>2879</v>
      </c>
      <c r="D105" s="120" t="s">
        <v>2801</v>
      </c>
      <c r="E105" s="130" t="str">
        <f t="shared" si="8"/>
        <v>SF-12</v>
      </c>
      <c r="F105" s="121" t="s">
        <v>2636</v>
      </c>
      <c r="G105" s="121" t="s">
        <v>2735</v>
      </c>
      <c r="H105" s="121" t="s">
        <v>2735</v>
      </c>
      <c r="I105" s="168">
        <v>12967</v>
      </c>
      <c r="J105" s="122" t="str">
        <f t="shared" si="7"/>
        <v>OLS; 2-part; response mapping</v>
      </c>
      <c r="K105" s="120" t="s">
        <v>2626</v>
      </c>
      <c r="L105" s="120"/>
      <c r="M105" s="120"/>
      <c r="N105" s="179" t="s">
        <v>2629</v>
      </c>
      <c r="O105" s="169"/>
      <c r="P105" s="169"/>
      <c r="Q105" s="170" t="s">
        <v>2632</v>
      </c>
      <c r="R105" s="169"/>
      <c r="S105" s="125" t="s">
        <v>2880</v>
      </c>
      <c r="T105" s="232" t="s">
        <v>2881</v>
      </c>
      <c r="U105" s="170" t="s">
        <v>2882</v>
      </c>
      <c r="V105" s="118" t="s">
        <v>2883</v>
      </c>
      <c r="W105" s="113"/>
      <c r="X105" s="113"/>
      <c r="Y105" s="113"/>
      <c r="Z105" s="113"/>
      <c r="AA105" s="113"/>
      <c r="AB105" s="113"/>
      <c r="AC105" s="113"/>
      <c r="AD105" s="113"/>
      <c r="AE105" s="113"/>
      <c r="AF105" s="113"/>
      <c r="AG105" s="113"/>
      <c r="AH105" s="113"/>
      <c r="AI105" s="113"/>
      <c r="AJ105" s="113"/>
      <c r="AK105" s="113"/>
      <c r="AL105" s="113"/>
      <c r="AM105" s="113"/>
      <c r="AN105" s="113"/>
      <c r="AO105" s="113"/>
      <c r="AP105" s="113"/>
      <c r="AQ105" s="113"/>
      <c r="AR105" s="113"/>
      <c r="AS105" s="113"/>
      <c r="AT105" s="113"/>
      <c r="AU105" s="113"/>
      <c r="AV105" s="113"/>
      <c r="AW105" s="113"/>
      <c r="AX105" s="113"/>
      <c r="AY105" s="113"/>
      <c r="AZ105" s="113"/>
      <c r="BA105" s="113"/>
      <c r="BB105" s="113"/>
      <c r="BC105" s="113"/>
      <c r="BD105" s="113"/>
    </row>
    <row r="106" spans="1:56" s="127" customFormat="1" ht="52" hidden="1" customHeight="1" thickBot="1">
      <c r="A106" s="117"/>
      <c r="B106" s="254" t="s">
        <v>2884</v>
      </c>
      <c r="C106" s="119" t="s">
        <v>2885</v>
      </c>
      <c r="D106" s="120" t="s">
        <v>2886</v>
      </c>
      <c r="E106" s="130" t="str">
        <f t="shared" si="8"/>
        <v>Beck Depression Inventory (BDI)</v>
      </c>
      <c r="F106" s="121" t="s">
        <v>2636</v>
      </c>
      <c r="G106" s="178" t="s">
        <v>2887</v>
      </c>
      <c r="H106" s="121" t="s">
        <v>2667</v>
      </c>
      <c r="I106" s="255">
        <v>1074</v>
      </c>
      <c r="J106" s="122" t="str">
        <f t="shared" si="7"/>
        <v>OLS; GLM; Tobit; MM-estimator</v>
      </c>
      <c r="K106" s="177" t="s">
        <v>2626</v>
      </c>
      <c r="L106" s="177" t="s">
        <v>2627</v>
      </c>
      <c r="M106" s="120"/>
      <c r="N106" s="179"/>
      <c r="O106" s="169"/>
      <c r="P106" s="179" t="s">
        <v>2631</v>
      </c>
      <c r="Q106" s="170"/>
      <c r="R106" s="170" t="s">
        <v>2888</v>
      </c>
      <c r="S106" s="125"/>
      <c r="T106" s="232"/>
      <c r="U106" s="170"/>
      <c r="V106" s="118"/>
      <c r="W106" s="113"/>
      <c r="X106" s="113"/>
      <c r="Y106" s="113"/>
      <c r="Z106" s="113"/>
      <c r="AA106" s="113"/>
      <c r="AB106" s="113"/>
      <c r="AC106" s="113"/>
      <c r="AD106" s="113"/>
      <c r="AE106" s="113"/>
      <c r="AF106" s="113"/>
      <c r="AG106" s="113"/>
      <c r="AH106" s="113"/>
      <c r="AI106" s="113"/>
      <c r="AJ106" s="113"/>
      <c r="AK106" s="113"/>
      <c r="AL106" s="113"/>
      <c r="AM106" s="113"/>
      <c r="AN106" s="113"/>
      <c r="AO106" s="113"/>
      <c r="AP106" s="113"/>
      <c r="AQ106" s="113"/>
      <c r="AR106" s="113"/>
      <c r="AS106" s="113"/>
      <c r="AT106" s="113"/>
      <c r="AU106" s="113"/>
      <c r="AV106" s="113"/>
      <c r="AW106" s="113"/>
      <c r="AX106" s="113"/>
      <c r="AY106" s="113"/>
      <c r="AZ106" s="113"/>
      <c r="BA106" s="113"/>
      <c r="BB106" s="113"/>
      <c r="BC106" s="113"/>
      <c r="BD106" s="113"/>
    </row>
    <row r="107" spans="1:56" s="127" customFormat="1" ht="52" hidden="1" customHeight="1" thickBot="1">
      <c r="A107" s="117"/>
      <c r="B107" s="118" t="s">
        <v>2889</v>
      </c>
      <c r="C107" s="119" t="s">
        <v>2890</v>
      </c>
      <c r="D107" s="120" t="s">
        <v>2891</v>
      </c>
      <c r="E107" s="130" t="str">
        <f t="shared" si="8"/>
        <v>Insomnia Severity Index (ISI)</v>
      </c>
      <c r="F107" s="121" t="s">
        <v>2636</v>
      </c>
      <c r="G107" s="121" t="s">
        <v>2892</v>
      </c>
      <c r="H107" s="121" t="s">
        <v>2667</v>
      </c>
      <c r="I107" s="121">
        <f>0.5*2842</f>
        <v>1421</v>
      </c>
      <c r="J107" s="122" t="str">
        <f t="shared" si="7"/>
        <v>GLM</v>
      </c>
      <c r="K107" s="120"/>
      <c r="L107" s="120" t="s">
        <v>2627</v>
      </c>
      <c r="M107" s="120"/>
      <c r="N107" s="169"/>
      <c r="O107" s="169"/>
      <c r="P107" s="169"/>
      <c r="Q107" s="169"/>
      <c r="R107" s="169"/>
      <c r="S107" s="125"/>
      <c r="T107" s="125"/>
      <c r="U107" s="169"/>
      <c r="V107" s="126"/>
      <c r="W107" s="113"/>
      <c r="X107" s="113"/>
      <c r="Y107" s="113"/>
      <c r="Z107" s="113"/>
      <c r="AA107" s="113"/>
      <c r="AB107" s="113"/>
      <c r="AC107" s="113"/>
      <c r="AD107" s="113"/>
      <c r="AE107" s="113"/>
      <c r="AF107" s="113"/>
      <c r="AG107" s="113"/>
      <c r="AH107" s="113"/>
      <c r="AI107" s="113"/>
      <c r="AJ107" s="113"/>
      <c r="AK107" s="113"/>
      <c r="AL107" s="113"/>
      <c r="AM107" s="113"/>
      <c r="AN107" s="113"/>
      <c r="AO107" s="113"/>
      <c r="AP107" s="113"/>
      <c r="AQ107" s="113"/>
      <c r="AR107" s="113"/>
      <c r="AS107" s="113"/>
      <c r="AT107" s="113"/>
      <c r="AU107" s="113"/>
      <c r="AV107" s="113"/>
      <c r="AW107" s="113"/>
      <c r="AX107" s="113"/>
      <c r="AY107" s="113"/>
      <c r="AZ107" s="113"/>
      <c r="BA107" s="113"/>
      <c r="BB107" s="113"/>
      <c r="BC107" s="113"/>
      <c r="BD107" s="113"/>
    </row>
    <row r="108" spans="1:56" s="127" customFormat="1" ht="65" hidden="1" customHeight="1" thickBot="1">
      <c r="A108" s="117"/>
      <c r="B108" s="118" t="s">
        <v>2893</v>
      </c>
      <c r="C108" s="119" t="s">
        <v>2894</v>
      </c>
      <c r="D108" s="120" t="s">
        <v>2895</v>
      </c>
      <c r="E108" s="130" t="str">
        <f t="shared" si="8"/>
        <v>11-point pain intensity numerical rating scale (PI-NRS-11)</v>
      </c>
      <c r="F108" s="121" t="s">
        <v>2636</v>
      </c>
      <c r="G108" s="121" t="s">
        <v>2896</v>
      </c>
      <c r="H108" s="121" t="s">
        <v>2644</v>
      </c>
      <c r="I108" s="256">
        <f>2719*0.7</f>
        <v>1903.3</v>
      </c>
      <c r="J108" s="122" t="str">
        <f t="shared" si="7"/>
        <v>OLS; response mapping</v>
      </c>
      <c r="K108" s="120" t="s">
        <v>2626</v>
      </c>
      <c r="L108" s="120"/>
      <c r="M108" s="120"/>
      <c r="N108" s="169"/>
      <c r="O108" s="169"/>
      <c r="P108" s="169"/>
      <c r="Q108" s="169" t="s">
        <v>2632</v>
      </c>
      <c r="R108" s="169"/>
      <c r="S108" s="125" t="s">
        <v>2897</v>
      </c>
      <c r="T108" s="125" t="s">
        <v>2898</v>
      </c>
      <c r="U108" s="169" t="s">
        <v>2898</v>
      </c>
      <c r="V108" s="118" t="s">
        <v>2899</v>
      </c>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row>
    <row r="109" spans="1:56" s="127" customFormat="1" ht="52" hidden="1" customHeight="1" thickBot="1">
      <c r="A109" s="117"/>
      <c r="B109" s="118" t="s">
        <v>2900</v>
      </c>
      <c r="C109" s="119" t="s">
        <v>2901</v>
      </c>
      <c r="D109" s="120" t="s">
        <v>2902</v>
      </c>
      <c r="E109" s="121" t="str">
        <f t="shared" si="8"/>
        <v xml:space="preserve">Patient Assessment of Constipation quality of life (PAC-QOL) </v>
      </c>
      <c r="F109" s="121" t="s">
        <v>2636</v>
      </c>
      <c r="G109" s="121" t="s">
        <v>2903</v>
      </c>
      <c r="H109" s="121" t="s">
        <v>2747</v>
      </c>
      <c r="I109" s="256">
        <v>438</v>
      </c>
      <c r="J109" s="122" t="str">
        <f t="shared" si="7"/>
        <v>GLM</v>
      </c>
      <c r="K109" s="120"/>
      <c r="L109" s="120" t="s">
        <v>2627</v>
      </c>
      <c r="M109" s="120"/>
      <c r="N109" s="169"/>
      <c r="O109" s="169"/>
      <c r="P109" s="169"/>
      <c r="Q109" s="169"/>
      <c r="R109" s="169"/>
      <c r="S109" s="125"/>
      <c r="T109" s="125" t="s">
        <v>2904</v>
      </c>
      <c r="U109" s="169" t="s">
        <v>2904</v>
      </c>
      <c r="V109" s="118"/>
      <c r="W109" s="113"/>
      <c r="X109" s="113"/>
      <c r="Y109" s="113"/>
      <c r="Z109" s="113"/>
      <c r="AA109" s="113"/>
      <c r="AB109" s="113"/>
      <c r="AC109" s="113"/>
      <c r="AD109" s="113"/>
      <c r="AE109" s="113"/>
      <c r="AF109" s="113"/>
      <c r="AG109" s="113"/>
      <c r="AH109" s="113"/>
      <c r="AI109" s="113"/>
      <c r="AJ109" s="113"/>
      <c r="AK109" s="113"/>
      <c r="AL109" s="113"/>
      <c r="AM109" s="113"/>
      <c r="AN109" s="113"/>
      <c r="AO109" s="113"/>
      <c r="AP109" s="113"/>
      <c r="AQ109" s="113"/>
      <c r="AR109" s="113"/>
      <c r="AS109" s="113"/>
      <c r="AT109" s="113"/>
      <c r="AU109" s="113"/>
      <c r="AV109" s="113"/>
      <c r="AW109" s="113"/>
      <c r="AX109" s="113"/>
      <c r="AY109" s="113"/>
      <c r="AZ109" s="113"/>
      <c r="BA109" s="113"/>
      <c r="BB109" s="113"/>
      <c r="BC109" s="113"/>
      <c r="BD109" s="113"/>
    </row>
    <row r="110" spans="1:56" s="127" customFormat="1" ht="26" hidden="1" customHeight="1" thickBot="1">
      <c r="A110" s="117"/>
      <c r="B110" s="454" t="s">
        <v>2905</v>
      </c>
      <c r="C110" s="128" t="s">
        <v>2906</v>
      </c>
      <c r="D110" s="180" t="s">
        <v>2642</v>
      </c>
      <c r="E110" s="130" t="str">
        <f t="shared" si="8"/>
        <v>Health Assessment Questionnaire (HAQ)</v>
      </c>
      <c r="F110" s="157" t="s">
        <v>2636</v>
      </c>
      <c r="G110" s="157" t="s">
        <v>2643</v>
      </c>
      <c r="H110" s="157" t="s">
        <v>2644</v>
      </c>
      <c r="I110" s="257">
        <v>139</v>
      </c>
      <c r="J110" s="131" t="str">
        <f t="shared" si="7"/>
        <v>Unclear</v>
      </c>
      <c r="K110" s="120"/>
      <c r="L110" s="120"/>
      <c r="M110" s="120"/>
      <c r="N110" s="169"/>
      <c r="O110" s="169"/>
      <c r="P110" s="169"/>
      <c r="Q110" s="169"/>
      <c r="R110" s="179" t="s">
        <v>2677</v>
      </c>
      <c r="S110" s="125"/>
      <c r="T110" s="125"/>
      <c r="U110" s="481" t="s">
        <v>2907</v>
      </c>
      <c r="V110" s="454" t="s">
        <v>2908</v>
      </c>
      <c r="W110" s="113"/>
      <c r="X110" s="113"/>
      <c r="Y110" s="113"/>
      <c r="Z110" s="113"/>
      <c r="AA110" s="113"/>
      <c r="AB110" s="113"/>
      <c r="AC110" s="113"/>
      <c r="AD110" s="113"/>
      <c r="AE110" s="113"/>
      <c r="AF110" s="113"/>
      <c r="AG110" s="113"/>
      <c r="AH110" s="113"/>
      <c r="AI110" s="113"/>
      <c r="AJ110" s="113"/>
      <c r="AK110" s="113"/>
      <c r="AL110" s="113"/>
      <c r="AM110" s="113"/>
      <c r="AN110" s="113"/>
      <c r="AO110" s="113"/>
      <c r="AP110" s="113"/>
      <c r="AQ110" s="113"/>
      <c r="AR110" s="113"/>
      <c r="AS110" s="113"/>
      <c r="AT110" s="113"/>
      <c r="AU110" s="113"/>
      <c r="AV110" s="113"/>
      <c r="AW110" s="113"/>
      <c r="AX110" s="113"/>
      <c r="AY110" s="113"/>
      <c r="AZ110" s="113"/>
      <c r="BA110" s="113"/>
      <c r="BB110" s="113"/>
      <c r="BC110" s="113"/>
      <c r="BD110" s="113"/>
    </row>
    <row r="111" spans="1:56" s="127" customFormat="1" ht="26" hidden="1" customHeight="1" thickBot="1">
      <c r="A111" s="117"/>
      <c r="B111" s="455"/>
      <c r="C111" s="144" t="s">
        <v>2906</v>
      </c>
      <c r="D111" s="186" t="s">
        <v>2642</v>
      </c>
      <c r="E111" s="164" t="str">
        <f t="shared" si="8"/>
        <v>Health Assessment Questionnaire (HAQ)</v>
      </c>
      <c r="F111" s="166" t="s">
        <v>2909</v>
      </c>
      <c r="G111" s="166" t="s">
        <v>2643</v>
      </c>
      <c r="H111" s="166" t="s">
        <v>2644</v>
      </c>
      <c r="I111" s="258">
        <v>139</v>
      </c>
      <c r="J111" s="147" t="str">
        <f t="shared" si="7"/>
        <v>Unclear</v>
      </c>
      <c r="K111" s="120"/>
      <c r="L111" s="120"/>
      <c r="M111" s="120"/>
      <c r="N111" s="169"/>
      <c r="O111" s="169"/>
      <c r="P111" s="169"/>
      <c r="Q111" s="169"/>
      <c r="R111" s="179" t="s">
        <v>2677</v>
      </c>
      <c r="S111" s="125"/>
      <c r="T111" s="125"/>
      <c r="U111" s="482"/>
      <c r="V111" s="455"/>
      <c r="W111" s="113"/>
      <c r="X111" s="113"/>
      <c r="Y111" s="113"/>
      <c r="Z111" s="113"/>
      <c r="AA111" s="113"/>
      <c r="AB111" s="113"/>
      <c r="AC111" s="113"/>
      <c r="AD111" s="113"/>
      <c r="AE111" s="113"/>
      <c r="AF111" s="113"/>
      <c r="AG111" s="113"/>
      <c r="AH111" s="113"/>
      <c r="AI111" s="113"/>
      <c r="AJ111" s="113"/>
      <c r="AK111" s="113"/>
      <c r="AL111" s="113"/>
      <c r="AM111" s="113"/>
      <c r="AN111" s="113"/>
      <c r="AO111" s="113"/>
      <c r="AP111" s="113"/>
      <c r="AQ111" s="113"/>
      <c r="AR111" s="113"/>
      <c r="AS111" s="113"/>
      <c r="AT111" s="113"/>
      <c r="AU111" s="113"/>
      <c r="AV111" s="113"/>
      <c r="AW111" s="113"/>
      <c r="AX111" s="113"/>
      <c r="AY111" s="113"/>
      <c r="AZ111" s="113"/>
      <c r="BA111" s="113"/>
      <c r="BB111" s="113"/>
      <c r="BC111" s="113"/>
      <c r="BD111" s="113"/>
    </row>
    <row r="112" spans="1:56" s="127" customFormat="1" ht="91" hidden="1" customHeight="1" thickBot="1">
      <c r="A112" s="117"/>
      <c r="B112" s="167" t="s">
        <v>2910</v>
      </c>
      <c r="C112" s="119" t="s">
        <v>2911</v>
      </c>
      <c r="D112" s="120" t="s">
        <v>2912</v>
      </c>
      <c r="E112" s="130" t="str">
        <f t="shared" si="8"/>
        <v>12-item Multiple Sclerosis Walking Scale (MSWS-12)</v>
      </c>
      <c r="F112" s="121" t="s">
        <v>2636</v>
      </c>
      <c r="G112" s="121" t="s">
        <v>2913</v>
      </c>
      <c r="H112" s="121" t="s">
        <v>2798</v>
      </c>
      <c r="I112" s="168">
        <v>560</v>
      </c>
      <c r="J112" s="122" t="str">
        <f t="shared" si="7"/>
        <v>OLS; 2-part; CLAD; Tobit; 3-part</v>
      </c>
      <c r="K112" s="120" t="s">
        <v>2626</v>
      </c>
      <c r="L112" s="120"/>
      <c r="M112" s="120"/>
      <c r="N112" s="170" t="s">
        <v>2629</v>
      </c>
      <c r="O112" s="170" t="s">
        <v>2630</v>
      </c>
      <c r="P112" s="170" t="s">
        <v>2631</v>
      </c>
      <c r="Q112" s="170"/>
      <c r="R112" s="170" t="s">
        <v>2819</v>
      </c>
      <c r="S112" s="125"/>
      <c r="T112" s="259" t="str">
        <f>U112</f>
        <v>Cost utility analysis results of this algorithm and that by {Sidovar, 2013 #327} are compared in {Limone, 2013 #326}</v>
      </c>
      <c r="U112" s="170" t="s">
        <v>2914</v>
      </c>
      <c r="V112" s="232" t="s">
        <v>2915</v>
      </c>
      <c r="W112" s="113"/>
      <c r="X112" s="113"/>
      <c r="Y112" s="113"/>
      <c r="Z112" s="113"/>
      <c r="AA112" s="113"/>
      <c r="AB112" s="113"/>
      <c r="AC112" s="113"/>
      <c r="AD112" s="113"/>
      <c r="AE112" s="113"/>
      <c r="AF112" s="113"/>
      <c r="AG112" s="113"/>
      <c r="AH112" s="113"/>
      <c r="AI112" s="113"/>
      <c r="AJ112" s="113"/>
      <c r="AK112" s="113"/>
      <c r="AL112" s="113"/>
      <c r="AM112" s="113"/>
      <c r="AN112" s="113"/>
      <c r="AO112" s="113"/>
      <c r="AP112" s="113"/>
      <c r="AQ112" s="113"/>
      <c r="AR112" s="113"/>
      <c r="AS112" s="113"/>
      <c r="AT112" s="113"/>
      <c r="AU112" s="113"/>
      <c r="AV112" s="113"/>
      <c r="AW112" s="113"/>
      <c r="AX112" s="113"/>
      <c r="AY112" s="113"/>
      <c r="AZ112" s="113"/>
      <c r="BA112" s="113"/>
      <c r="BB112" s="113"/>
      <c r="BC112" s="113"/>
      <c r="BD112" s="113"/>
    </row>
    <row r="113" spans="1:56" s="127" customFormat="1" ht="26" hidden="1" customHeight="1" thickBot="1">
      <c r="A113" s="117"/>
      <c r="B113" s="472" t="s">
        <v>2916</v>
      </c>
      <c r="C113" s="119" t="s">
        <v>2917</v>
      </c>
      <c r="D113" s="120" t="s">
        <v>2918</v>
      </c>
      <c r="E113" s="456" t="str">
        <f t="shared" si="8"/>
        <v>29-item Multiple Sclerosis Impact Scale (MSIS-29)</v>
      </c>
      <c r="F113" s="130" t="s">
        <v>2636</v>
      </c>
      <c r="G113" s="130" t="s">
        <v>2913</v>
      </c>
      <c r="H113" s="130" t="s">
        <v>2798</v>
      </c>
      <c r="I113" s="189">
        <v>672</v>
      </c>
      <c r="J113" s="131" t="str">
        <f t="shared" si="7"/>
        <v>OLS; CLAD; Tobit</v>
      </c>
      <c r="K113" s="129" t="s">
        <v>2626</v>
      </c>
      <c r="L113" s="129"/>
      <c r="M113" s="129"/>
      <c r="N113" s="190"/>
      <c r="O113" s="190" t="s">
        <v>2630</v>
      </c>
      <c r="P113" s="190" t="s">
        <v>2631</v>
      </c>
      <c r="Q113" s="190"/>
      <c r="R113" s="190"/>
      <c r="S113" s="133"/>
      <c r="T113" s="497" t="s">
        <v>2919</v>
      </c>
      <c r="U113" s="481" t="s">
        <v>2919</v>
      </c>
      <c r="V113" s="454" t="s">
        <v>2920</v>
      </c>
      <c r="W113" s="113"/>
      <c r="X113" s="113"/>
      <c r="Y113" s="113"/>
      <c r="Z113" s="113"/>
      <c r="AA113" s="113"/>
      <c r="AB113" s="113"/>
      <c r="AC113" s="113"/>
      <c r="AD113" s="113"/>
      <c r="AE113" s="113"/>
      <c r="AF113" s="113"/>
      <c r="AG113" s="113"/>
      <c r="AH113" s="113"/>
      <c r="AI113" s="113"/>
      <c r="AJ113" s="113"/>
      <c r="AK113" s="113"/>
      <c r="AL113" s="113"/>
      <c r="AM113" s="113"/>
      <c r="AN113" s="113"/>
      <c r="AO113" s="113"/>
      <c r="AP113" s="113"/>
      <c r="AQ113" s="113"/>
      <c r="AR113" s="113"/>
      <c r="AS113" s="113"/>
      <c r="AT113" s="113"/>
      <c r="AU113" s="113"/>
      <c r="AV113" s="113"/>
      <c r="AW113" s="113"/>
      <c r="AX113" s="113"/>
      <c r="AY113" s="113"/>
      <c r="AZ113" s="113"/>
      <c r="BA113" s="113"/>
      <c r="BB113" s="113"/>
      <c r="BC113" s="113"/>
      <c r="BD113" s="113"/>
    </row>
    <row r="114" spans="1:56" s="127" customFormat="1" ht="26" hidden="1" customHeight="1" thickBot="1">
      <c r="A114" s="117"/>
      <c r="B114" s="473"/>
      <c r="C114" s="119" t="s">
        <v>2917</v>
      </c>
      <c r="D114" s="120" t="s">
        <v>2918</v>
      </c>
      <c r="E114" s="453"/>
      <c r="F114" s="146" t="s">
        <v>2651</v>
      </c>
      <c r="G114" s="146" t="s">
        <v>2913</v>
      </c>
      <c r="H114" s="146" t="s">
        <v>2798</v>
      </c>
      <c r="I114" s="192">
        <v>495</v>
      </c>
      <c r="J114" s="147" t="str">
        <f t="shared" si="7"/>
        <v>OLS; CLAD; Tobit</v>
      </c>
      <c r="K114" s="145" t="s">
        <v>2626</v>
      </c>
      <c r="L114" s="145"/>
      <c r="M114" s="145"/>
      <c r="N114" s="151"/>
      <c r="O114" s="151" t="s">
        <v>2630</v>
      </c>
      <c r="P114" s="151" t="s">
        <v>2631</v>
      </c>
      <c r="Q114" s="151"/>
      <c r="R114" s="151"/>
      <c r="S114" s="149"/>
      <c r="T114" s="498"/>
      <c r="U114" s="482"/>
      <c r="V114" s="499"/>
      <c r="W114" s="113"/>
      <c r="X114" s="113"/>
      <c r="Y114" s="113"/>
      <c r="Z114" s="113"/>
      <c r="AA114" s="113"/>
      <c r="AB114" s="113"/>
      <c r="AC114" s="113"/>
      <c r="AD114" s="113"/>
      <c r="AE114" s="113"/>
      <c r="AF114" s="113"/>
      <c r="AG114" s="113"/>
      <c r="AH114" s="113"/>
      <c r="AI114" s="113"/>
      <c r="AJ114" s="113"/>
      <c r="AK114" s="113"/>
      <c r="AL114" s="113"/>
      <c r="AM114" s="113"/>
      <c r="AN114" s="113"/>
      <c r="AO114" s="113"/>
      <c r="AP114" s="113"/>
      <c r="AQ114" s="113"/>
      <c r="AR114" s="113"/>
      <c r="AS114" s="113"/>
      <c r="AT114" s="113"/>
      <c r="AU114" s="113"/>
      <c r="AV114" s="113"/>
      <c r="AW114" s="113"/>
      <c r="AX114" s="113"/>
      <c r="AY114" s="113"/>
      <c r="AZ114" s="113"/>
      <c r="BA114" s="113"/>
      <c r="BB114" s="113"/>
      <c r="BC114" s="113"/>
      <c r="BD114" s="113"/>
    </row>
    <row r="115" spans="1:56" s="127" customFormat="1" ht="26" hidden="1" customHeight="1" thickBot="1">
      <c r="A115" s="117"/>
      <c r="B115" s="472" t="s">
        <v>2921</v>
      </c>
      <c r="C115" s="119" t="s">
        <v>2922</v>
      </c>
      <c r="D115" s="120" t="s">
        <v>2812</v>
      </c>
      <c r="E115" s="130" t="str">
        <f>D115</f>
        <v>Dermatology Life Quality Index (DLQI)</v>
      </c>
      <c r="F115" s="157" t="s">
        <v>2636</v>
      </c>
      <c r="G115" s="157" t="s">
        <v>2707</v>
      </c>
      <c r="H115" s="130" t="s">
        <v>2708</v>
      </c>
      <c r="I115" s="216">
        <v>192</v>
      </c>
      <c r="J115" s="131" t="str">
        <f t="shared" si="7"/>
        <v>OLS</v>
      </c>
      <c r="K115" s="186" t="s">
        <v>2626</v>
      </c>
      <c r="L115" s="145"/>
      <c r="M115" s="145"/>
      <c r="N115" s="151"/>
      <c r="O115" s="151"/>
      <c r="P115" s="151"/>
      <c r="Q115" s="151"/>
      <c r="R115" s="151"/>
      <c r="S115" s="149"/>
      <c r="T115" s="260"/>
      <c r="U115" s="261"/>
      <c r="V115" s="474"/>
      <c r="W115" s="113"/>
      <c r="X115" s="113"/>
      <c r="Y115" s="113"/>
      <c r="Z115" s="113"/>
      <c r="AA115" s="113"/>
      <c r="AB115" s="113"/>
      <c r="AC115" s="113"/>
      <c r="AD115" s="113"/>
      <c r="AE115" s="113"/>
      <c r="AF115" s="113"/>
      <c r="AG115" s="113"/>
      <c r="AH115" s="113"/>
      <c r="AI115" s="113"/>
      <c r="AJ115" s="113"/>
      <c r="AK115" s="113"/>
      <c r="AL115" s="113"/>
      <c r="AM115" s="113"/>
      <c r="AN115" s="113"/>
      <c r="AO115" s="113"/>
      <c r="AP115" s="113"/>
      <c r="AQ115" s="113"/>
      <c r="AR115" s="113"/>
      <c r="AS115" s="113"/>
      <c r="AT115" s="113"/>
      <c r="AU115" s="113"/>
      <c r="AV115" s="113"/>
      <c r="AW115" s="113"/>
      <c r="AX115" s="113"/>
      <c r="AY115" s="113"/>
      <c r="AZ115" s="113"/>
      <c r="BA115" s="113"/>
      <c r="BB115" s="113"/>
      <c r="BC115" s="113"/>
      <c r="BD115" s="113"/>
    </row>
    <row r="116" spans="1:56" s="127" customFormat="1" ht="51.75" hidden="1" customHeight="1" thickBot="1">
      <c r="A116" s="117"/>
      <c r="B116" s="473"/>
      <c r="C116" s="119" t="s">
        <v>2922</v>
      </c>
      <c r="D116" s="120" t="s">
        <v>2923</v>
      </c>
      <c r="E116" s="164" t="str">
        <f>D116</f>
        <v>Dermatology Life Quality Index (DLQI), VAS for disease severity and clinical indicators</v>
      </c>
      <c r="F116" s="166" t="s">
        <v>2636</v>
      </c>
      <c r="G116" s="166" t="s">
        <v>2707</v>
      </c>
      <c r="H116" s="146" t="s">
        <v>2708</v>
      </c>
      <c r="I116" s="219">
        <v>192</v>
      </c>
      <c r="J116" s="147" t="str">
        <f t="shared" si="7"/>
        <v>OLS</v>
      </c>
      <c r="K116" s="186" t="s">
        <v>2626</v>
      </c>
      <c r="L116" s="145"/>
      <c r="M116" s="145"/>
      <c r="N116" s="151"/>
      <c r="O116" s="151"/>
      <c r="P116" s="151"/>
      <c r="Q116" s="151"/>
      <c r="R116" s="151"/>
      <c r="S116" s="149"/>
      <c r="T116" s="260"/>
      <c r="U116" s="261"/>
      <c r="V116" s="475"/>
      <c r="W116" s="113"/>
      <c r="X116" s="113"/>
      <c r="Y116" s="113"/>
      <c r="Z116" s="113"/>
      <c r="AA116" s="113"/>
      <c r="AB116" s="113"/>
      <c r="AC116" s="113"/>
      <c r="AD116" s="113"/>
      <c r="AE116" s="113"/>
      <c r="AF116" s="113"/>
      <c r="AG116" s="113"/>
      <c r="AH116" s="113"/>
      <c r="AI116" s="113"/>
      <c r="AJ116" s="113"/>
      <c r="AK116" s="113"/>
      <c r="AL116" s="113"/>
      <c r="AM116" s="113"/>
      <c r="AN116" s="113"/>
      <c r="AO116" s="113"/>
      <c r="AP116" s="113"/>
      <c r="AQ116" s="113"/>
      <c r="AR116" s="113"/>
      <c r="AS116" s="113"/>
      <c r="AT116" s="113"/>
      <c r="AU116" s="113"/>
      <c r="AV116" s="113"/>
      <c r="AW116" s="113"/>
      <c r="AX116" s="113"/>
      <c r="AY116" s="113"/>
      <c r="AZ116" s="113"/>
      <c r="BA116" s="113"/>
      <c r="BB116" s="113"/>
      <c r="BC116" s="113"/>
      <c r="BD116" s="113"/>
    </row>
    <row r="117" spans="1:56" s="127" customFormat="1" ht="51.75" hidden="1" customHeight="1">
      <c r="A117" s="117"/>
      <c r="B117" s="476" t="s">
        <v>2924</v>
      </c>
      <c r="C117" s="262" t="s">
        <v>2925</v>
      </c>
      <c r="D117" s="129" t="s">
        <v>2926</v>
      </c>
      <c r="E117" s="164" t="str">
        <f>D117</f>
        <v>EQ-5D-5L, Health Assessment Questionnaire (HAQ) and pain on VAS</v>
      </c>
      <c r="F117" s="163" t="s">
        <v>2636</v>
      </c>
      <c r="G117" s="163" t="s">
        <v>2643</v>
      </c>
      <c r="H117" s="164" t="s">
        <v>2644</v>
      </c>
      <c r="I117" s="249">
        <v>5192</v>
      </c>
      <c r="J117" s="493" t="str">
        <f>R117</f>
        <v>Multi-equation ordinal response model incorporating a copula specifcation with normal mixture marginals</v>
      </c>
      <c r="K117" s="263"/>
      <c r="L117" s="248"/>
      <c r="M117" s="248"/>
      <c r="N117" s="252"/>
      <c r="O117" s="252"/>
      <c r="P117" s="252"/>
      <c r="Q117" s="252"/>
      <c r="R117" s="252" t="s">
        <v>2927</v>
      </c>
      <c r="S117" s="253"/>
      <c r="T117" s="264"/>
      <c r="U117" s="265"/>
      <c r="V117" s="266"/>
      <c r="W117" s="113"/>
      <c r="X117" s="113"/>
      <c r="Y117" s="113"/>
      <c r="Z117" s="113"/>
      <c r="AA117" s="113"/>
      <c r="AB117" s="113"/>
      <c r="AC117" s="113"/>
      <c r="AD117" s="113"/>
      <c r="AE117" s="113"/>
      <c r="AF117" s="113"/>
      <c r="AG117" s="113"/>
      <c r="AH117" s="113"/>
      <c r="AI117" s="113"/>
      <c r="AJ117" s="113"/>
      <c r="AK117" s="113"/>
      <c r="AL117" s="113"/>
      <c r="AM117" s="113"/>
      <c r="AN117" s="113"/>
      <c r="AO117" s="113"/>
      <c r="AP117" s="113"/>
      <c r="AQ117" s="113"/>
      <c r="AR117" s="113"/>
      <c r="AS117" s="113"/>
      <c r="AT117" s="113"/>
      <c r="AU117" s="113"/>
      <c r="AV117" s="113"/>
      <c r="AW117" s="113"/>
      <c r="AX117" s="113"/>
      <c r="AY117" s="113"/>
      <c r="AZ117" s="113"/>
      <c r="BA117" s="113"/>
      <c r="BB117" s="113"/>
      <c r="BC117" s="113"/>
      <c r="BD117" s="113"/>
    </row>
    <row r="118" spans="1:56" s="127" customFormat="1" ht="51.75" hidden="1" customHeight="1" thickBot="1">
      <c r="A118" s="117"/>
      <c r="B118" s="476"/>
      <c r="C118" s="267" t="s">
        <v>2925</v>
      </c>
      <c r="D118" s="226" t="s">
        <v>2928</v>
      </c>
      <c r="E118" s="156" t="str">
        <f t="shared" ref="E118:E154" si="9">D118</f>
        <v>EQ-5D, Health Assessment Questionnaire (HAQ) and pain on VAS</v>
      </c>
      <c r="F118" s="165" t="s">
        <v>2786</v>
      </c>
      <c r="G118" s="165" t="s">
        <v>2643</v>
      </c>
      <c r="H118" s="156" t="s">
        <v>2644</v>
      </c>
      <c r="I118" s="224">
        <v>5192</v>
      </c>
      <c r="J118" s="510"/>
      <c r="K118" s="268"/>
      <c r="L118" s="226"/>
      <c r="M118" s="226"/>
      <c r="N118" s="269"/>
      <c r="O118" s="269"/>
      <c r="P118" s="269"/>
      <c r="Q118" s="269"/>
      <c r="R118" s="269" t="s">
        <v>2927</v>
      </c>
      <c r="S118" s="227"/>
      <c r="T118" s="270"/>
      <c r="U118" s="271"/>
      <c r="V118" s="272"/>
      <c r="W118" s="113"/>
      <c r="X118" s="113"/>
      <c r="Y118" s="113"/>
      <c r="Z118" s="113"/>
      <c r="AA118" s="113"/>
      <c r="AB118" s="113"/>
      <c r="AC118" s="113"/>
      <c r="AD118" s="113"/>
      <c r="AE118" s="113"/>
      <c r="AF118" s="113"/>
      <c r="AG118" s="113"/>
      <c r="AH118" s="113"/>
      <c r="AI118" s="113"/>
      <c r="AJ118" s="113"/>
      <c r="AK118" s="113"/>
      <c r="AL118" s="113"/>
      <c r="AM118" s="113"/>
      <c r="AN118" s="113"/>
      <c r="AO118" s="113"/>
      <c r="AP118" s="113"/>
      <c r="AQ118" s="113"/>
      <c r="AR118" s="113"/>
      <c r="AS118" s="113"/>
      <c r="AT118" s="113"/>
      <c r="AU118" s="113"/>
      <c r="AV118" s="113"/>
      <c r="AW118" s="113"/>
      <c r="AX118" s="113"/>
      <c r="AY118" s="113"/>
      <c r="AZ118" s="113"/>
      <c r="BA118" s="113"/>
      <c r="BB118" s="113"/>
      <c r="BC118" s="113"/>
      <c r="BD118" s="113"/>
    </row>
    <row r="119" spans="1:56" s="127" customFormat="1" ht="91" hidden="1" customHeight="1" thickBot="1">
      <c r="A119" s="117"/>
      <c r="B119" s="167" t="s">
        <v>2929</v>
      </c>
      <c r="C119" s="119" t="s">
        <v>2930</v>
      </c>
      <c r="D119" s="120" t="s">
        <v>2689</v>
      </c>
      <c r="E119" s="130" t="str">
        <f t="shared" si="9"/>
        <v>Health Assessment Questionnaire Disability Index (HAQ-DI)</v>
      </c>
      <c r="F119" s="121" t="s">
        <v>2636</v>
      </c>
      <c r="G119" s="121" t="s">
        <v>2643</v>
      </c>
      <c r="H119" s="121" t="s">
        <v>2644</v>
      </c>
      <c r="I119" s="168" t="s">
        <v>2931</v>
      </c>
      <c r="J119" s="122" t="str">
        <f t="shared" si="7"/>
        <v>OLS; Tobit; mixture model</v>
      </c>
      <c r="K119" s="120" t="s">
        <v>2626</v>
      </c>
      <c r="L119" s="120"/>
      <c r="M119" s="120"/>
      <c r="N119" s="170"/>
      <c r="O119" s="170"/>
      <c r="P119" s="170" t="s">
        <v>2631</v>
      </c>
      <c r="Q119" s="170"/>
      <c r="R119" s="170" t="s">
        <v>2932</v>
      </c>
      <c r="S119" s="125"/>
      <c r="T119" s="232" t="s">
        <v>2933</v>
      </c>
      <c r="U119" s="170" t="s">
        <v>2933</v>
      </c>
      <c r="V119" s="118" t="s">
        <v>2933</v>
      </c>
      <c r="W119" s="113"/>
      <c r="X119" s="113"/>
      <c r="Y119" s="113"/>
      <c r="Z119" s="113"/>
      <c r="AA119" s="113"/>
      <c r="AB119" s="113"/>
      <c r="AC119" s="113"/>
      <c r="AD119" s="113"/>
      <c r="AE119" s="113"/>
      <c r="AF119" s="113"/>
      <c r="AG119" s="113"/>
      <c r="AH119" s="113"/>
      <c r="AI119" s="113"/>
      <c r="AJ119" s="113"/>
      <c r="AK119" s="113"/>
      <c r="AL119" s="113"/>
      <c r="AM119" s="113"/>
      <c r="AN119" s="113"/>
      <c r="AO119" s="113"/>
      <c r="AP119" s="113"/>
      <c r="AQ119" s="113"/>
      <c r="AR119" s="113"/>
      <c r="AS119" s="113"/>
      <c r="AT119" s="113"/>
      <c r="AU119" s="113"/>
      <c r="AV119" s="113"/>
      <c r="AW119" s="113"/>
      <c r="AX119" s="113"/>
      <c r="AY119" s="113"/>
      <c r="AZ119" s="113"/>
      <c r="BA119" s="113"/>
      <c r="BB119" s="113"/>
      <c r="BC119" s="113"/>
      <c r="BD119" s="113"/>
    </row>
    <row r="120" spans="1:56" s="127" customFormat="1" ht="103" hidden="1" customHeight="1" thickBot="1">
      <c r="A120" s="117"/>
      <c r="B120" s="167" t="s">
        <v>2934</v>
      </c>
      <c r="C120" s="119" t="s">
        <v>2935</v>
      </c>
      <c r="D120" s="120" t="s">
        <v>2936</v>
      </c>
      <c r="E120" s="130" t="str">
        <f t="shared" si="9"/>
        <v>Health Assessment Questionnaire (HAQ) and pain on VAS</v>
      </c>
      <c r="F120" s="121" t="s">
        <v>2636</v>
      </c>
      <c r="G120" s="121" t="s">
        <v>2643</v>
      </c>
      <c r="H120" s="121" t="s">
        <v>2644</v>
      </c>
      <c r="I120" s="168">
        <f>103867-3469</f>
        <v>100398</v>
      </c>
      <c r="J120" s="122" t="str">
        <f t="shared" si="7"/>
        <v>OLS; response mapping; limited dependent variable mixture model. Response mapping conducted using generalised ordered probit</v>
      </c>
      <c r="K120" s="120" t="s">
        <v>2626</v>
      </c>
      <c r="L120" s="120"/>
      <c r="M120" s="120"/>
      <c r="N120" s="170"/>
      <c r="O120" s="170"/>
      <c r="P120" s="170"/>
      <c r="Q120" s="170" t="s">
        <v>2632</v>
      </c>
      <c r="R120" s="170" t="s">
        <v>2937</v>
      </c>
      <c r="S120" s="125"/>
      <c r="T120" s="125"/>
      <c r="U120" s="170" t="s">
        <v>2938</v>
      </c>
      <c r="V120" s="118" t="s">
        <v>2939</v>
      </c>
      <c r="W120" s="113"/>
      <c r="X120" s="113"/>
      <c r="Y120" s="113"/>
      <c r="Z120" s="113"/>
      <c r="AA120" s="113"/>
      <c r="AB120" s="113"/>
      <c r="AC120" s="113"/>
      <c r="AD120" s="113"/>
      <c r="AE120" s="113"/>
      <c r="AF120" s="113"/>
      <c r="AG120" s="113"/>
      <c r="AH120" s="113"/>
      <c r="AI120" s="113"/>
      <c r="AJ120" s="113"/>
      <c r="AK120" s="113"/>
      <c r="AL120" s="113"/>
      <c r="AM120" s="113"/>
      <c r="AN120" s="113"/>
      <c r="AO120" s="113"/>
      <c r="AP120" s="113"/>
      <c r="AQ120" s="113"/>
      <c r="AR120" s="113"/>
      <c r="AS120" s="113"/>
      <c r="AT120" s="113"/>
      <c r="AU120" s="113"/>
      <c r="AV120" s="113"/>
      <c r="AW120" s="113"/>
      <c r="AX120" s="113"/>
      <c r="AY120" s="113"/>
      <c r="AZ120" s="113"/>
      <c r="BA120" s="113"/>
      <c r="BB120" s="113"/>
      <c r="BC120" s="113"/>
      <c r="BD120" s="113"/>
    </row>
    <row r="121" spans="1:56" s="127" customFormat="1" ht="26" hidden="1" customHeight="1" thickBot="1">
      <c r="A121" s="117"/>
      <c r="B121" s="167" t="s">
        <v>2940</v>
      </c>
      <c r="C121" s="119" t="s">
        <v>2941</v>
      </c>
      <c r="D121" s="120" t="s">
        <v>2942</v>
      </c>
      <c r="E121" s="130" t="str">
        <f t="shared" si="9"/>
        <v>COPD Assessment Test</v>
      </c>
      <c r="F121" s="121" t="s">
        <v>2636</v>
      </c>
      <c r="G121" s="121" t="s">
        <v>2943</v>
      </c>
      <c r="H121" s="121" t="s">
        <v>2638</v>
      </c>
      <c r="I121" s="168">
        <v>4446</v>
      </c>
      <c r="J121" s="122" t="str">
        <f t="shared" si="7"/>
        <v>OLS; 2-part; response mapping</v>
      </c>
      <c r="K121" s="120" t="s">
        <v>2626</v>
      </c>
      <c r="L121" s="120"/>
      <c r="M121" s="120"/>
      <c r="N121" s="170" t="s">
        <v>2629</v>
      </c>
      <c r="O121" s="170"/>
      <c r="P121" s="170"/>
      <c r="Q121" s="170" t="s">
        <v>2632</v>
      </c>
      <c r="R121" s="170"/>
      <c r="S121" s="125" t="s">
        <v>2944</v>
      </c>
      <c r="T121" s="125"/>
      <c r="U121" s="170"/>
      <c r="V121" s="118"/>
      <c r="W121" s="113"/>
      <c r="X121" s="113"/>
      <c r="Y121" s="113"/>
      <c r="Z121" s="113"/>
      <c r="AA121" s="113"/>
      <c r="AB121" s="113"/>
      <c r="AC121" s="113"/>
      <c r="AD121" s="113"/>
      <c r="AE121" s="113"/>
      <c r="AF121" s="113"/>
      <c r="AG121" s="113"/>
      <c r="AH121" s="113"/>
      <c r="AI121" s="113"/>
      <c r="AJ121" s="113"/>
      <c r="AK121" s="113"/>
      <c r="AL121" s="113"/>
      <c r="AM121" s="113"/>
      <c r="AN121" s="113"/>
      <c r="AO121" s="113"/>
      <c r="AP121" s="113"/>
      <c r="AQ121" s="113"/>
      <c r="AR121" s="113"/>
      <c r="AS121" s="113"/>
      <c r="AT121" s="113"/>
      <c r="AU121" s="113"/>
      <c r="AV121" s="113"/>
      <c r="AW121" s="113"/>
      <c r="AX121" s="113"/>
      <c r="AY121" s="113"/>
      <c r="AZ121" s="113"/>
      <c r="BA121" s="113"/>
      <c r="BB121" s="113"/>
      <c r="BC121" s="113"/>
      <c r="BD121" s="113"/>
    </row>
    <row r="122" spans="1:56" s="127" customFormat="1" ht="65" hidden="1" customHeight="1" thickBot="1">
      <c r="A122" s="117"/>
      <c r="B122" s="167" t="s">
        <v>2945</v>
      </c>
      <c r="C122" s="119" t="s">
        <v>2946</v>
      </c>
      <c r="D122" s="120" t="s">
        <v>2947</v>
      </c>
      <c r="E122" s="130" t="str">
        <f t="shared" si="9"/>
        <v>Medical Outcomes Study Health-Related Quality of Life Measures in HIV/AIDS (MOS-HIV)</v>
      </c>
      <c r="F122" s="121" t="s">
        <v>2636</v>
      </c>
      <c r="G122" s="121" t="s">
        <v>2948</v>
      </c>
      <c r="H122" s="121" t="s">
        <v>2949</v>
      </c>
      <c r="I122" s="168">
        <f>0.9*1126</f>
        <v>1013.4</v>
      </c>
      <c r="J122" s="122" t="str">
        <f t="shared" si="7"/>
        <v>OLS; 2-part; CLAD; latent class model</v>
      </c>
      <c r="K122" s="120" t="s">
        <v>2626</v>
      </c>
      <c r="L122" s="120"/>
      <c r="M122" s="120"/>
      <c r="N122" s="170" t="s">
        <v>2629</v>
      </c>
      <c r="O122" s="170" t="s">
        <v>2630</v>
      </c>
      <c r="P122" s="170"/>
      <c r="Q122" s="170"/>
      <c r="R122" s="170" t="s">
        <v>2950</v>
      </c>
      <c r="S122" s="125"/>
      <c r="T122" s="125"/>
      <c r="U122" s="169"/>
      <c r="V122" s="126"/>
      <c r="W122" s="113"/>
      <c r="X122" s="113"/>
      <c r="Y122" s="113"/>
      <c r="Z122" s="113"/>
      <c r="AA122" s="113"/>
      <c r="AB122" s="113"/>
      <c r="AC122" s="113"/>
      <c r="AD122" s="113"/>
      <c r="AE122" s="113"/>
      <c r="AF122" s="113"/>
      <c r="AG122" s="113"/>
      <c r="AH122" s="113"/>
      <c r="AI122" s="113"/>
      <c r="AJ122" s="113"/>
      <c r="AK122" s="113"/>
      <c r="AL122" s="113"/>
      <c r="AM122" s="113"/>
      <c r="AN122" s="113"/>
      <c r="AO122" s="113"/>
      <c r="AP122" s="113"/>
      <c r="AQ122" s="113"/>
      <c r="AR122" s="113"/>
      <c r="AS122" s="113"/>
      <c r="AT122" s="113"/>
      <c r="AU122" s="113"/>
      <c r="AV122" s="113"/>
      <c r="AW122" s="113"/>
      <c r="AX122" s="113"/>
      <c r="AY122" s="113"/>
      <c r="AZ122" s="113"/>
      <c r="BA122" s="113"/>
      <c r="BB122" s="113"/>
      <c r="BC122" s="113"/>
      <c r="BD122" s="113"/>
    </row>
    <row r="123" spans="1:56" s="127" customFormat="1" ht="52" hidden="1" customHeight="1" thickBot="1">
      <c r="A123" s="117"/>
      <c r="B123" s="382" t="s">
        <v>2951</v>
      </c>
      <c r="C123" s="119" t="s">
        <v>2952</v>
      </c>
      <c r="D123" s="172" t="s">
        <v>2953</v>
      </c>
      <c r="E123" s="342" t="str">
        <f t="shared" si="9"/>
        <v>Health Assessment Questionnaire (HAQ), pain visual acuity, ACR disease activity and clinical measures</v>
      </c>
      <c r="F123" s="361" t="s">
        <v>2636</v>
      </c>
      <c r="G123" s="361" t="s">
        <v>2643</v>
      </c>
      <c r="H123" s="342" t="s">
        <v>2644</v>
      </c>
      <c r="I123" s="317">
        <v>233</v>
      </c>
      <c r="J123" s="344" t="str">
        <f t="shared" si="7"/>
        <v>OLS</v>
      </c>
      <c r="K123" s="158" t="s">
        <v>2626</v>
      </c>
      <c r="L123" s="350"/>
      <c r="M123" s="350"/>
      <c r="N123" s="363"/>
      <c r="O123" s="363"/>
      <c r="P123" s="363"/>
      <c r="Q123" s="363"/>
      <c r="R123" s="363"/>
      <c r="S123" s="347"/>
      <c r="T123" s="347"/>
      <c r="U123" s="353"/>
      <c r="V123" s="362"/>
      <c r="W123" s="113"/>
      <c r="X123" s="113"/>
      <c r="Y123" s="113"/>
      <c r="Z123" s="113"/>
      <c r="AA123" s="113"/>
      <c r="AB123" s="113"/>
      <c r="AC123" s="113"/>
      <c r="AD123" s="113"/>
      <c r="AE123" s="113"/>
      <c r="AF123" s="113"/>
      <c r="AG123" s="113"/>
      <c r="AH123" s="113"/>
      <c r="AI123" s="113"/>
      <c r="AJ123" s="113"/>
      <c r="AK123" s="113"/>
      <c r="AL123" s="113"/>
      <c r="AM123" s="113"/>
      <c r="AN123" s="113"/>
      <c r="AO123" s="113"/>
      <c r="AP123" s="113"/>
      <c r="AQ123" s="113"/>
      <c r="AR123" s="113"/>
      <c r="AS123" s="113"/>
      <c r="AT123" s="113"/>
      <c r="AU123" s="113"/>
      <c r="AV123" s="113"/>
      <c r="AW123" s="113"/>
      <c r="AX123" s="113"/>
      <c r="AY123" s="113"/>
      <c r="AZ123" s="113"/>
      <c r="BA123" s="113"/>
      <c r="BB123" s="113"/>
      <c r="BC123" s="113"/>
      <c r="BD123" s="113"/>
    </row>
    <row r="124" spans="1:56" ht="65" customHeight="1" thickBot="1">
      <c r="B124" s="397" t="s">
        <v>2954</v>
      </c>
      <c r="C124" s="378" t="s">
        <v>2955</v>
      </c>
      <c r="D124" s="372" t="s">
        <v>2805</v>
      </c>
      <c r="E124" s="392" t="str">
        <f t="shared" si="9"/>
        <v>EORTC Quality of Life Questionnaire (QLQ-C30)</v>
      </c>
      <c r="F124" s="392" t="s">
        <v>2636</v>
      </c>
      <c r="G124" s="392" t="s">
        <v>2956</v>
      </c>
      <c r="H124" s="392" t="s">
        <v>721</v>
      </c>
      <c r="I124" s="398">
        <v>172</v>
      </c>
      <c r="J124" s="392" t="str">
        <f t="shared" si="7"/>
        <v>OLS</v>
      </c>
      <c r="K124" s="392" t="s">
        <v>2626</v>
      </c>
      <c r="L124" s="392"/>
      <c r="M124" s="392"/>
      <c r="N124" s="400"/>
      <c r="O124" s="400"/>
      <c r="P124" s="400"/>
      <c r="Q124" s="400"/>
      <c r="R124" s="400"/>
      <c r="S124" s="399"/>
      <c r="T124" s="399" t="s">
        <v>2957</v>
      </c>
      <c r="U124" s="400" t="s">
        <v>2958</v>
      </c>
      <c r="V124" s="402" t="s">
        <v>2959</v>
      </c>
      <c r="X124" s="336" t="s">
        <v>27</v>
      </c>
      <c r="Y124" s="336"/>
      <c r="Z124" s="336" t="s">
        <v>3470</v>
      </c>
      <c r="AA124" s="153" t="s">
        <v>8</v>
      </c>
    </row>
    <row r="125" spans="1:56" s="127" customFormat="1" ht="39" hidden="1" customHeight="1" thickBot="1">
      <c r="A125" s="117"/>
      <c r="B125" s="341" t="s">
        <v>2960</v>
      </c>
      <c r="C125" s="119" t="s">
        <v>2961</v>
      </c>
      <c r="D125" s="120" t="s">
        <v>2962</v>
      </c>
      <c r="E125" s="164" t="str">
        <f t="shared" si="9"/>
        <v>Healthy Days, developed by Centers for Disease Control and Prevention (CDC)</v>
      </c>
      <c r="F125" s="339" t="s">
        <v>2636</v>
      </c>
      <c r="G125" s="339" t="s">
        <v>2735</v>
      </c>
      <c r="H125" s="339" t="s">
        <v>2735</v>
      </c>
      <c r="I125" s="339">
        <v>3844</v>
      </c>
      <c r="J125" s="345" t="str">
        <f t="shared" si="7"/>
        <v>Spline regressions (locally piecewise polynomial regression)</v>
      </c>
      <c r="K125" s="351"/>
      <c r="L125" s="351"/>
      <c r="M125" s="351"/>
      <c r="N125" s="354"/>
      <c r="O125" s="354"/>
      <c r="P125" s="354"/>
      <c r="Q125" s="354"/>
      <c r="R125" s="364" t="s">
        <v>2963</v>
      </c>
      <c r="S125" s="348"/>
      <c r="T125" s="348"/>
      <c r="U125" s="354"/>
      <c r="V125" s="349"/>
      <c r="W125" s="113"/>
      <c r="X125" s="113"/>
      <c r="Y125" s="113"/>
      <c r="Z125" s="113"/>
      <c r="AA125" s="113"/>
      <c r="AB125" s="113"/>
      <c r="AC125" s="113"/>
      <c r="AD125" s="113"/>
      <c r="AE125" s="113"/>
      <c r="AF125" s="113"/>
      <c r="AG125" s="113"/>
      <c r="AH125" s="113"/>
      <c r="AI125" s="113"/>
      <c r="AJ125" s="113"/>
      <c r="AK125" s="113"/>
      <c r="AL125" s="113"/>
      <c r="AM125" s="113"/>
      <c r="AN125" s="113"/>
      <c r="AO125" s="113"/>
      <c r="AP125" s="113"/>
      <c r="AQ125" s="113"/>
      <c r="AR125" s="113"/>
      <c r="AS125" s="113"/>
      <c r="AT125" s="113"/>
      <c r="AU125" s="113"/>
      <c r="AV125" s="113"/>
      <c r="AW125" s="113"/>
      <c r="AX125" s="113"/>
      <c r="AY125" s="113"/>
      <c r="AZ125" s="113"/>
      <c r="BA125" s="113"/>
      <c r="BB125" s="113"/>
      <c r="BC125" s="113"/>
      <c r="BD125" s="113"/>
    </row>
    <row r="126" spans="1:56" s="127" customFormat="1" ht="26" hidden="1" customHeight="1" thickBot="1">
      <c r="A126" s="117"/>
      <c r="B126" s="118" t="s">
        <v>2964</v>
      </c>
      <c r="C126" s="119" t="s">
        <v>2965</v>
      </c>
      <c r="D126" s="120" t="s">
        <v>2966</v>
      </c>
      <c r="E126" s="130" t="str">
        <f t="shared" si="9"/>
        <v>Barthel index</v>
      </c>
      <c r="F126" s="121" t="s">
        <v>2636</v>
      </c>
      <c r="G126" s="121" t="s">
        <v>2967</v>
      </c>
      <c r="H126" s="121" t="s">
        <v>2735</v>
      </c>
      <c r="I126" s="121">
        <v>793</v>
      </c>
      <c r="J126" s="122" t="str">
        <f t="shared" si="7"/>
        <v>OLS; CLAD; response mapping</v>
      </c>
      <c r="K126" s="120" t="s">
        <v>2626</v>
      </c>
      <c r="L126" s="120"/>
      <c r="M126" s="120"/>
      <c r="N126" s="169"/>
      <c r="O126" s="170" t="s">
        <v>2630</v>
      </c>
      <c r="P126" s="169"/>
      <c r="Q126" s="170" t="s">
        <v>2632</v>
      </c>
      <c r="R126" s="169"/>
      <c r="S126" s="232" t="s">
        <v>2968</v>
      </c>
      <c r="T126" s="232"/>
      <c r="U126" s="170"/>
      <c r="V126" s="118"/>
      <c r="W126" s="113"/>
      <c r="X126" s="113"/>
      <c r="Y126" s="113"/>
      <c r="Z126" s="113"/>
      <c r="AA126" s="113"/>
      <c r="AB126" s="113"/>
      <c r="AC126" s="113"/>
      <c r="AD126" s="113"/>
      <c r="AE126" s="113"/>
      <c r="AF126" s="113"/>
      <c r="AG126" s="113"/>
      <c r="AH126" s="113"/>
      <c r="AI126" s="113"/>
      <c r="AJ126" s="113"/>
      <c r="AK126" s="113"/>
      <c r="AL126" s="113"/>
      <c r="AM126" s="113"/>
      <c r="AN126" s="113"/>
      <c r="AO126" s="113"/>
      <c r="AP126" s="113"/>
      <c r="AQ126" s="113"/>
      <c r="AR126" s="113"/>
      <c r="AS126" s="113"/>
      <c r="AT126" s="113"/>
      <c r="AU126" s="113"/>
      <c r="AV126" s="113"/>
      <c r="AW126" s="113"/>
      <c r="AX126" s="113"/>
      <c r="AY126" s="113"/>
      <c r="AZ126" s="113"/>
      <c r="BA126" s="113"/>
      <c r="BB126" s="113"/>
      <c r="BC126" s="113"/>
      <c r="BD126" s="113"/>
    </row>
    <row r="127" spans="1:56" s="278" customFormat="1" ht="39" hidden="1" customHeight="1">
      <c r="A127" s="273"/>
      <c r="B127" s="470" t="s">
        <v>2969</v>
      </c>
      <c r="C127" s="188" t="s">
        <v>2970</v>
      </c>
      <c r="D127" s="242" t="s">
        <v>2971</v>
      </c>
      <c r="E127" s="130" t="str">
        <f t="shared" si="9"/>
        <v xml:space="preserve">Sydney Asthma Quality of Life Questionnaire (AQLQ-S) </v>
      </c>
      <c r="F127" s="130" t="s">
        <v>2786</v>
      </c>
      <c r="G127" s="130" t="s">
        <v>2972</v>
      </c>
      <c r="H127" s="130" t="s">
        <v>2638</v>
      </c>
      <c r="I127" s="130">
        <v>856</v>
      </c>
      <c r="J127" s="131" t="str">
        <f t="shared" si="7"/>
        <v xml:space="preserve">OLS; GLM; CLAD; beta binomial regression model </v>
      </c>
      <c r="K127" s="274" t="s">
        <v>2626</v>
      </c>
      <c r="L127" s="274" t="s">
        <v>2627</v>
      </c>
      <c r="M127" s="274"/>
      <c r="N127" s="275"/>
      <c r="O127" s="274" t="s">
        <v>2630</v>
      </c>
      <c r="P127" s="275"/>
      <c r="Q127" s="274"/>
      <c r="R127" s="274" t="s">
        <v>2973</v>
      </c>
      <c r="S127" s="274"/>
      <c r="T127" s="274" t="s">
        <v>2974</v>
      </c>
      <c r="U127" s="276" t="s">
        <v>2975</v>
      </c>
      <c r="V127" s="274"/>
      <c r="W127" s="277"/>
      <c r="X127" s="277"/>
      <c r="Y127" s="277"/>
      <c r="Z127" s="277"/>
      <c r="AA127" s="277"/>
      <c r="AB127" s="277"/>
      <c r="AC127" s="277"/>
      <c r="AD127" s="277"/>
      <c r="AE127" s="277"/>
      <c r="AF127" s="277"/>
      <c r="AG127" s="277"/>
      <c r="AH127" s="277"/>
      <c r="AI127" s="277"/>
      <c r="AJ127" s="277"/>
      <c r="AK127" s="277"/>
      <c r="AL127" s="277"/>
      <c r="AM127" s="277"/>
      <c r="AN127" s="277"/>
      <c r="AO127" s="277"/>
      <c r="AP127" s="277"/>
      <c r="AQ127" s="277"/>
      <c r="AR127" s="277"/>
      <c r="AS127" s="277"/>
      <c r="AT127" s="277"/>
      <c r="AU127" s="277"/>
      <c r="AV127" s="277"/>
      <c r="AW127" s="277"/>
      <c r="AX127" s="277"/>
      <c r="AY127" s="277"/>
      <c r="AZ127" s="277"/>
      <c r="BA127" s="277"/>
      <c r="BB127" s="277"/>
      <c r="BC127" s="277"/>
      <c r="BD127" s="277"/>
    </row>
    <row r="128" spans="1:56" s="127" customFormat="1" ht="39" hidden="1" customHeight="1">
      <c r="A128" s="113"/>
      <c r="B128" s="471"/>
      <c r="C128" s="195" t="s">
        <v>2970</v>
      </c>
      <c r="D128" s="279" t="s">
        <v>2971</v>
      </c>
      <c r="E128" s="137" t="str">
        <f t="shared" si="9"/>
        <v xml:space="preserve">Sydney Asthma Quality of Life Questionnaire (AQLQ-S) </v>
      </c>
      <c r="F128" s="137" t="s">
        <v>2777</v>
      </c>
      <c r="G128" s="137" t="s">
        <v>2972</v>
      </c>
      <c r="H128" s="137" t="s">
        <v>2638</v>
      </c>
      <c r="I128" s="137">
        <v>856</v>
      </c>
      <c r="J128" s="138" t="s">
        <v>2976</v>
      </c>
      <c r="K128" s="137" t="s">
        <v>2626</v>
      </c>
      <c r="L128" s="137" t="s">
        <v>2627</v>
      </c>
      <c r="M128" s="137"/>
      <c r="N128" s="140"/>
      <c r="O128" s="141" t="s">
        <v>2630</v>
      </c>
      <c r="P128" s="140"/>
      <c r="Q128" s="141"/>
      <c r="R128" s="140" t="s">
        <v>2977</v>
      </c>
      <c r="S128" s="141"/>
      <c r="T128" s="141" t="s">
        <v>2974</v>
      </c>
      <c r="U128" s="141"/>
      <c r="V128" s="143"/>
      <c r="W128" s="113"/>
      <c r="X128" s="113"/>
      <c r="Y128" s="113"/>
      <c r="Z128" s="113"/>
      <c r="AA128" s="113"/>
      <c r="AB128" s="113"/>
      <c r="AC128" s="113"/>
      <c r="AD128" s="113"/>
      <c r="AE128" s="113"/>
      <c r="AF128" s="113"/>
      <c r="AG128" s="113"/>
      <c r="AH128" s="113"/>
      <c r="AI128" s="113"/>
      <c r="AJ128" s="113"/>
      <c r="AK128" s="113"/>
      <c r="AL128" s="113"/>
      <c r="AM128" s="113"/>
      <c r="AN128" s="113"/>
      <c r="AO128" s="113"/>
      <c r="AP128" s="113"/>
      <c r="AQ128" s="113"/>
      <c r="AR128" s="113"/>
      <c r="AS128" s="113"/>
      <c r="AT128" s="113"/>
      <c r="AU128" s="113"/>
      <c r="AV128" s="113"/>
      <c r="AW128" s="113"/>
      <c r="AX128" s="113"/>
      <c r="AY128" s="113"/>
      <c r="AZ128" s="113"/>
      <c r="BA128" s="113"/>
      <c r="BB128" s="113"/>
      <c r="BC128" s="113"/>
      <c r="BD128" s="113"/>
    </row>
    <row r="129" spans="1:56" s="127" customFormat="1" ht="39" hidden="1" customHeight="1">
      <c r="A129" s="113"/>
      <c r="B129" s="471"/>
      <c r="C129" s="195" t="s">
        <v>2970</v>
      </c>
      <c r="D129" s="279" t="s">
        <v>2971</v>
      </c>
      <c r="E129" s="137" t="str">
        <f t="shared" si="9"/>
        <v xml:space="preserve">Sydney Asthma Quality of Life Questionnaire (AQLQ-S) </v>
      </c>
      <c r="F129" s="137" t="s">
        <v>2757</v>
      </c>
      <c r="G129" s="137" t="s">
        <v>2972</v>
      </c>
      <c r="H129" s="137" t="s">
        <v>2638</v>
      </c>
      <c r="I129" s="137">
        <v>856</v>
      </c>
      <c r="J129" s="138" t="s">
        <v>2976</v>
      </c>
      <c r="K129" s="137" t="s">
        <v>2626</v>
      </c>
      <c r="L129" s="137" t="s">
        <v>2627</v>
      </c>
      <c r="M129" s="137"/>
      <c r="N129" s="140"/>
      <c r="O129" s="141" t="s">
        <v>2630</v>
      </c>
      <c r="P129" s="140"/>
      <c r="Q129" s="141"/>
      <c r="R129" s="140" t="s">
        <v>2977</v>
      </c>
      <c r="S129" s="141"/>
      <c r="T129" s="141" t="s">
        <v>2974</v>
      </c>
      <c r="U129" s="141"/>
      <c r="V129" s="143"/>
      <c r="W129" s="113"/>
      <c r="X129" s="113"/>
      <c r="Y129" s="113"/>
      <c r="Z129" s="113"/>
      <c r="AA129" s="113"/>
      <c r="AB129" s="113"/>
      <c r="AC129" s="113"/>
      <c r="AD129" s="113"/>
      <c r="AE129" s="113"/>
      <c r="AF129" s="113"/>
      <c r="AG129" s="113"/>
      <c r="AH129" s="113"/>
      <c r="AI129" s="113"/>
      <c r="AJ129" s="113"/>
      <c r="AK129" s="113"/>
      <c r="AL129" s="113"/>
      <c r="AM129" s="113"/>
      <c r="AN129" s="113"/>
      <c r="AO129" s="113"/>
      <c r="AP129" s="113"/>
      <c r="AQ129" s="113"/>
      <c r="AR129" s="113"/>
      <c r="AS129" s="113"/>
      <c r="AT129" s="113"/>
      <c r="AU129" s="113"/>
      <c r="AV129" s="113"/>
      <c r="AW129" s="113"/>
      <c r="AX129" s="113"/>
      <c r="AY129" s="113"/>
      <c r="AZ129" s="113"/>
      <c r="BA129" s="113"/>
      <c r="BB129" s="113"/>
      <c r="BC129" s="113"/>
      <c r="BD129" s="113"/>
    </row>
    <row r="130" spans="1:56" s="127" customFormat="1" ht="39" hidden="1" customHeight="1">
      <c r="A130" s="113"/>
      <c r="B130" s="471"/>
      <c r="C130" s="195" t="s">
        <v>2970</v>
      </c>
      <c r="D130" s="279" t="s">
        <v>2971</v>
      </c>
      <c r="E130" s="137" t="str">
        <f t="shared" si="9"/>
        <v xml:space="preserve">Sydney Asthma Quality of Life Questionnaire (AQLQ-S) </v>
      </c>
      <c r="F130" s="137" t="s">
        <v>2776</v>
      </c>
      <c r="G130" s="137" t="s">
        <v>2972</v>
      </c>
      <c r="H130" s="137" t="s">
        <v>2638</v>
      </c>
      <c r="I130" s="137">
        <v>856</v>
      </c>
      <c r="J130" s="138" t="s">
        <v>2976</v>
      </c>
      <c r="K130" s="137" t="s">
        <v>2626</v>
      </c>
      <c r="L130" s="137" t="s">
        <v>2627</v>
      </c>
      <c r="M130" s="137"/>
      <c r="N130" s="140"/>
      <c r="O130" s="141" t="s">
        <v>2630</v>
      </c>
      <c r="P130" s="140"/>
      <c r="Q130" s="141"/>
      <c r="R130" s="140" t="s">
        <v>2977</v>
      </c>
      <c r="S130" s="141"/>
      <c r="T130" s="141" t="s">
        <v>2974</v>
      </c>
      <c r="U130" s="141"/>
      <c r="V130" s="143"/>
      <c r="W130" s="113"/>
      <c r="X130" s="113"/>
      <c r="Y130" s="113"/>
      <c r="Z130" s="113"/>
      <c r="AA130" s="113"/>
      <c r="AB130" s="113"/>
      <c r="AC130" s="113"/>
      <c r="AD130" s="113"/>
      <c r="AE130" s="113"/>
      <c r="AF130" s="113"/>
      <c r="AG130" s="113"/>
      <c r="AH130" s="113"/>
      <c r="AI130" s="113"/>
      <c r="AJ130" s="113"/>
      <c r="AK130" s="113"/>
      <c r="AL130" s="113"/>
      <c r="AM130" s="113"/>
      <c r="AN130" s="113"/>
      <c r="AO130" s="113"/>
      <c r="AP130" s="113"/>
      <c r="AQ130" s="113"/>
      <c r="AR130" s="113"/>
      <c r="AS130" s="113"/>
      <c r="AT130" s="113"/>
      <c r="AU130" s="113"/>
      <c r="AV130" s="113"/>
      <c r="AW130" s="113"/>
      <c r="AX130" s="113"/>
      <c r="AY130" s="113"/>
      <c r="AZ130" s="113"/>
      <c r="BA130" s="113"/>
      <c r="BB130" s="113"/>
      <c r="BC130" s="113"/>
      <c r="BD130" s="113"/>
    </row>
    <row r="131" spans="1:56" s="127" customFormat="1" ht="39" hidden="1" customHeight="1" thickBot="1">
      <c r="A131" s="113"/>
      <c r="B131" s="496"/>
      <c r="C131" s="225" t="s">
        <v>2970</v>
      </c>
      <c r="D131" s="280" t="s">
        <v>2971</v>
      </c>
      <c r="E131" s="156" t="str">
        <f t="shared" si="9"/>
        <v xml:space="preserve">Sydney Asthma Quality of Life Questionnaire (AQLQ-S) </v>
      </c>
      <c r="F131" s="156" t="s">
        <v>2651</v>
      </c>
      <c r="G131" s="156" t="s">
        <v>2972</v>
      </c>
      <c r="H131" s="156" t="s">
        <v>2638</v>
      </c>
      <c r="I131" s="156">
        <v>856</v>
      </c>
      <c r="J131" s="237" t="s">
        <v>2976</v>
      </c>
      <c r="K131" s="156" t="s">
        <v>2626</v>
      </c>
      <c r="L131" s="156" t="s">
        <v>2627</v>
      </c>
      <c r="M131" s="156"/>
      <c r="N131" s="227"/>
      <c r="O131" s="281" t="s">
        <v>2630</v>
      </c>
      <c r="P131" s="227"/>
      <c r="Q131" s="281"/>
      <c r="R131" s="227" t="s">
        <v>2977</v>
      </c>
      <c r="S131" s="281"/>
      <c r="T131" s="281" t="s">
        <v>2974</v>
      </c>
      <c r="U131" s="281"/>
      <c r="V131" s="282"/>
      <c r="W131" s="113"/>
      <c r="X131" s="113"/>
      <c r="Y131" s="113"/>
      <c r="Z131" s="113"/>
      <c r="AA131" s="113"/>
      <c r="AB131" s="113"/>
      <c r="AC131" s="113"/>
      <c r="AD131" s="113"/>
      <c r="AE131" s="113"/>
      <c r="AF131" s="113"/>
      <c r="AG131" s="113"/>
      <c r="AH131" s="113"/>
      <c r="AI131" s="113"/>
      <c r="AJ131" s="113"/>
      <c r="AK131" s="113"/>
      <c r="AL131" s="113"/>
      <c r="AM131" s="113"/>
      <c r="AN131" s="113"/>
      <c r="AO131" s="113"/>
      <c r="AP131" s="113"/>
      <c r="AQ131" s="113"/>
      <c r="AR131" s="113"/>
      <c r="AS131" s="113"/>
      <c r="AT131" s="113"/>
      <c r="AU131" s="113"/>
      <c r="AV131" s="113"/>
      <c r="AW131" s="113"/>
      <c r="AX131" s="113"/>
      <c r="AY131" s="113"/>
      <c r="AZ131" s="113"/>
      <c r="BA131" s="113"/>
      <c r="BB131" s="113"/>
      <c r="BC131" s="113"/>
      <c r="BD131" s="113"/>
    </row>
    <row r="132" spans="1:56" s="127" customFormat="1" ht="52" hidden="1" customHeight="1" thickBot="1">
      <c r="A132" s="117"/>
      <c r="B132" s="171" t="s">
        <v>2978</v>
      </c>
      <c r="C132" s="233" t="s">
        <v>2979</v>
      </c>
      <c r="D132" s="120" t="s">
        <v>2980</v>
      </c>
      <c r="E132" s="193" t="str">
        <f t="shared" si="9"/>
        <v>Incontinence-specific Quality of Life questionnaire (I-QOL)</v>
      </c>
      <c r="F132" s="121" t="s">
        <v>2636</v>
      </c>
      <c r="G132" s="193" t="s">
        <v>2981</v>
      </c>
      <c r="H132" s="193" t="s">
        <v>2982</v>
      </c>
      <c r="I132" s="193">
        <v>2605</v>
      </c>
      <c r="J132" s="122" t="str">
        <f t="shared" si="7"/>
        <v>2-part</v>
      </c>
      <c r="K132" s="172"/>
      <c r="L132" s="172"/>
      <c r="M132" s="172"/>
      <c r="N132" s="174" t="s">
        <v>2629</v>
      </c>
      <c r="O132" s="174"/>
      <c r="P132" s="175"/>
      <c r="Q132" s="174"/>
      <c r="R132" s="175"/>
      <c r="S132" s="173"/>
      <c r="T132" s="173"/>
      <c r="U132" s="174" t="str">
        <f>V132</f>
        <v>Coefficients are given in the supplementary information available at http://ezproxy.ouls.ox.ac.uk:2070/science/article/pii/S1098301512042714#MMCvFirst</v>
      </c>
      <c r="V132" s="171" t="s">
        <v>2983</v>
      </c>
      <c r="W132" s="113"/>
      <c r="X132" s="113"/>
      <c r="Y132" s="113"/>
      <c r="Z132" s="113"/>
      <c r="AA132" s="113"/>
      <c r="AB132" s="113"/>
      <c r="AC132" s="113"/>
      <c r="AD132" s="113"/>
      <c r="AE132" s="113"/>
      <c r="AF132" s="113"/>
      <c r="AG132" s="113"/>
      <c r="AH132" s="113"/>
      <c r="AI132" s="113"/>
      <c r="AJ132" s="113"/>
      <c r="AK132" s="113"/>
      <c r="AL132" s="113"/>
      <c r="AM132" s="113"/>
      <c r="AN132" s="113"/>
      <c r="AO132" s="113"/>
      <c r="AP132" s="113"/>
      <c r="AQ132" s="113"/>
      <c r="AR132" s="113"/>
      <c r="AS132" s="113"/>
      <c r="AT132" s="113"/>
      <c r="AU132" s="113"/>
      <c r="AV132" s="113"/>
      <c r="AW132" s="113"/>
      <c r="AX132" s="113"/>
      <c r="AY132" s="113"/>
      <c r="AZ132" s="113"/>
      <c r="BA132" s="113"/>
      <c r="BB132" s="113"/>
      <c r="BC132" s="113"/>
      <c r="BD132" s="113"/>
    </row>
    <row r="133" spans="1:56" s="127" customFormat="1" ht="39" hidden="1" customHeight="1" thickBot="1">
      <c r="A133" s="117"/>
      <c r="B133" s="171" t="s">
        <v>2984</v>
      </c>
      <c r="C133" s="233" t="s">
        <v>2985</v>
      </c>
      <c r="D133" s="172" t="s">
        <v>2986</v>
      </c>
      <c r="E133" s="193" t="str">
        <f t="shared" si="9"/>
        <v>25-item National Eye Institute Visual Functioning Questionnaire (NEI-VFQ-25)</v>
      </c>
      <c r="F133" s="283" t="s">
        <v>2636</v>
      </c>
      <c r="G133" s="283" t="s">
        <v>2987</v>
      </c>
      <c r="H133" s="193" t="s">
        <v>2740</v>
      </c>
      <c r="I133" s="283">
        <v>951</v>
      </c>
      <c r="J133" s="284" t="str">
        <f t="shared" si="7"/>
        <v>GEE; reverse 2-part GEE; CLAD; Tobit</v>
      </c>
      <c r="K133" s="172"/>
      <c r="L133" s="172"/>
      <c r="M133" s="158" t="s">
        <v>2628</v>
      </c>
      <c r="N133" s="285" t="s">
        <v>2988</v>
      </c>
      <c r="O133" s="285" t="s">
        <v>2630</v>
      </c>
      <c r="P133" s="285" t="s">
        <v>2631</v>
      </c>
      <c r="Q133" s="174"/>
      <c r="R133" s="175"/>
      <c r="S133" s="173"/>
      <c r="T133" s="173"/>
      <c r="U133" s="174"/>
      <c r="V133" s="171"/>
      <c r="W133" s="113"/>
      <c r="X133" s="113"/>
      <c r="Y133" s="113"/>
      <c r="Z133" s="113"/>
      <c r="AA133" s="113"/>
      <c r="AB133" s="113"/>
      <c r="AC133" s="113"/>
      <c r="AD133" s="113"/>
      <c r="AE133" s="113"/>
      <c r="AF133" s="113"/>
      <c r="AG133" s="113"/>
      <c r="AH133" s="113"/>
      <c r="AI133" s="113"/>
      <c r="AJ133" s="113"/>
      <c r="AK133" s="113"/>
      <c r="AL133" s="113"/>
      <c r="AM133" s="113"/>
      <c r="AN133" s="113"/>
      <c r="AO133" s="113"/>
      <c r="AP133" s="113"/>
      <c r="AQ133" s="113"/>
      <c r="AR133" s="113"/>
      <c r="AS133" s="113"/>
      <c r="AT133" s="113"/>
      <c r="AU133" s="113"/>
      <c r="AV133" s="113"/>
      <c r="AW133" s="113"/>
      <c r="AX133" s="113"/>
      <c r="AY133" s="113"/>
      <c r="AZ133" s="113"/>
      <c r="BA133" s="113"/>
      <c r="BB133" s="113"/>
      <c r="BC133" s="113"/>
      <c r="BD133" s="113"/>
    </row>
    <row r="134" spans="1:56" s="127" customFormat="1" ht="90" hidden="1" customHeight="1" thickBot="1">
      <c r="A134" s="117"/>
      <c r="B134" s="118" t="s">
        <v>2989</v>
      </c>
      <c r="C134" s="119" t="s">
        <v>2990</v>
      </c>
      <c r="D134" s="120" t="s">
        <v>2991</v>
      </c>
      <c r="E134" s="121" t="str">
        <f t="shared" si="9"/>
        <v>39-item Parkinson’s Disease Questionnaire (PDQ-39)</v>
      </c>
      <c r="F134" s="121" t="s">
        <v>2636</v>
      </c>
      <c r="G134" s="121" t="s">
        <v>2797</v>
      </c>
      <c r="H134" s="121" t="s">
        <v>2798</v>
      </c>
      <c r="I134" s="121">
        <v>9123</v>
      </c>
      <c r="J134" s="122" t="str">
        <f t="shared" si="7"/>
        <v>OLS; 2 part beta regression; response mapping; finite mixture models, mixing either linear regression or beta regression</v>
      </c>
      <c r="K134" s="120" t="s">
        <v>2626</v>
      </c>
      <c r="L134" s="120"/>
      <c r="M134" s="120"/>
      <c r="N134" s="179" t="s">
        <v>2992</v>
      </c>
      <c r="O134" s="170"/>
      <c r="P134" s="169"/>
      <c r="Q134" s="170" t="s">
        <v>2632</v>
      </c>
      <c r="R134" s="170" t="s">
        <v>2993</v>
      </c>
      <c r="S134" s="232"/>
      <c r="T134" s="232"/>
      <c r="U134" s="170"/>
      <c r="V134" s="286" t="s">
        <v>2994</v>
      </c>
      <c r="W134" s="113"/>
      <c r="X134" s="113"/>
      <c r="Y134" s="113"/>
      <c r="Z134" s="113"/>
      <c r="AA134" s="113"/>
      <c r="AB134" s="113"/>
      <c r="AC134" s="113"/>
      <c r="AD134" s="113"/>
      <c r="AE134" s="113"/>
      <c r="AF134" s="113"/>
      <c r="AG134" s="113"/>
      <c r="AH134" s="113"/>
      <c r="AI134" s="113"/>
      <c r="AJ134" s="113"/>
      <c r="AK134" s="113"/>
      <c r="AL134" s="113"/>
      <c r="AM134" s="113"/>
      <c r="AN134" s="113"/>
      <c r="AO134" s="113"/>
      <c r="AP134" s="113"/>
      <c r="AQ134" s="113"/>
      <c r="AR134" s="113"/>
      <c r="AS134" s="113"/>
      <c r="AT134" s="113"/>
      <c r="AU134" s="113"/>
      <c r="AV134" s="113"/>
      <c r="AW134" s="113"/>
      <c r="AX134" s="113"/>
      <c r="AY134" s="113"/>
      <c r="AZ134" s="113"/>
      <c r="BA134" s="113"/>
      <c r="BB134" s="113"/>
      <c r="BC134" s="113"/>
      <c r="BD134" s="113"/>
    </row>
    <row r="135" spans="1:56" s="127" customFormat="1" ht="78" hidden="1" customHeight="1" thickBot="1">
      <c r="A135" s="117"/>
      <c r="B135" s="287" t="s">
        <v>2995</v>
      </c>
      <c r="C135" s="238" t="s">
        <v>2996</v>
      </c>
      <c r="D135" s="202" t="s">
        <v>2796</v>
      </c>
      <c r="E135" s="203" t="str">
        <f t="shared" si="9"/>
        <v>8-item Parkinson’s Disease Questionnaire (PDQ-8)</v>
      </c>
      <c r="F135" s="203" t="s">
        <v>2636</v>
      </c>
      <c r="G135" s="203" t="s">
        <v>2797</v>
      </c>
      <c r="H135" s="203" t="s">
        <v>2798</v>
      </c>
      <c r="I135" s="203">
        <v>9123</v>
      </c>
      <c r="J135" s="204" t="str">
        <f t="shared" si="7"/>
        <v>OLS; response mapping</v>
      </c>
      <c r="K135" s="202" t="s">
        <v>2626</v>
      </c>
      <c r="L135" s="202"/>
      <c r="M135" s="202"/>
      <c r="N135" s="205"/>
      <c r="O135" s="214"/>
      <c r="P135" s="205"/>
      <c r="Q135" s="214" t="s">
        <v>2632</v>
      </c>
      <c r="R135" s="205"/>
      <c r="S135" s="240"/>
      <c r="T135" s="240"/>
      <c r="U135" s="214"/>
      <c r="V135" s="287"/>
      <c r="W135" s="113"/>
      <c r="X135" s="113"/>
      <c r="Y135" s="113"/>
      <c r="Z135" s="113"/>
      <c r="AA135" s="113"/>
      <c r="AB135" s="113"/>
      <c r="AC135" s="113"/>
      <c r="AD135" s="113"/>
      <c r="AE135" s="113"/>
      <c r="AF135" s="113"/>
      <c r="AG135" s="113"/>
      <c r="AH135" s="113"/>
      <c r="AI135" s="113"/>
      <c r="AJ135" s="113"/>
      <c r="AK135" s="113"/>
      <c r="AL135" s="113"/>
      <c r="AM135" s="113"/>
      <c r="AN135" s="113"/>
      <c r="AO135" s="113"/>
      <c r="AP135" s="113"/>
      <c r="AQ135" s="113"/>
      <c r="AR135" s="113"/>
      <c r="AS135" s="113"/>
      <c r="AT135" s="113"/>
      <c r="AU135" s="113"/>
      <c r="AV135" s="113"/>
      <c r="AW135" s="113"/>
      <c r="AX135" s="113"/>
      <c r="AY135" s="113"/>
      <c r="AZ135" s="113"/>
      <c r="BA135" s="113"/>
      <c r="BB135" s="113"/>
      <c r="BC135" s="113"/>
      <c r="BD135" s="113"/>
    </row>
    <row r="136" spans="1:56" ht="78" customHeight="1" thickBot="1">
      <c r="B136" s="402" t="s">
        <v>2997</v>
      </c>
      <c r="C136" s="378" t="s">
        <v>2998</v>
      </c>
      <c r="D136" s="371" t="s">
        <v>2999</v>
      </c>
      <c r="E136" s="392" t="str">
        <f>D136</f>
        <v>EORTC QLQ-C30</v>
      </c>
      <c r="F136" s="392" t="s">
        <v>2636</v>
      </c>
      <c r="G136" s="392" t="s">
        <v>3000</v>
      </c>
      <c r="H136" s="392" t="s">
        <v>721</v>
      </c>
      <c r="I136" s="392">
        <v>3040</v>
      </c>
      <c r="J136" s="392" t="str">
        <f>CONCATENATE(IF(K136="","",CONCATENATE(K136,IF(COUNTA(K136:R136)=COUNTA(K136),"","; "))),IF(L136="","",CONCATENATE(L136,IF(COUNTA(K136:R136)=COUNTA(K136:L136),"","; "))),IF(M136="","",CONCATENATE(M136,IF(COUNTA(K136:R136)=COUNTA(K136:M136),"","; "))),IF(N136="","",CONCATENATE(N136,IF(COUNTA(K136:R136)=COUNTA(K136:N136),"","; "))),IF(O136="","",CONCATENATE(O136,IF(COUNTA(K136:R136)=COUNTA(K136:O136),"","; "))),IF(P136="","",CONCATENATE(P136,IF(COUNTA(K136:R136)=COUNTA(K136:P136),"","; "))),IF(Q136="","",CONCATENATE(Q136,IF(COUNTA(K136:R136)=COUNTA(K136:Q136),"","; "))),IF(R136="","",R136))</f>
        <v>GLM; CLAD ; Tobit; quadratic mixed effects model, quantile fixed effects model, mixed effects beta binomial model</v>
      </c>
      <c r="K136" s="392"/>
      <c r="L136" s="392" t="s">
        <v>2627</v>
      </c>
      <c r="M136" s="392"/>
      <c r="N136" s="336"/>
      <c r="O136" s="336" t="s">
        <v>2788</v>
      </c>
      <c r="P136" s="402" t="s">
        <v>2631</v>
      </c>
      <c r="Q136" s="337"/>
      <c r="R136" s="336" t="s">
        <v>3001</v>
      </c>
      <c r="S136" s="399"/>
      <c r="T136" s="399"/>
      <c r="U136" s="337"/>
      <c r="V136" s="401"/>
      <c r="X136" s="336" t="s">
        <v>27</v>
      </c>
      <c r="Y136" s="336"/>
      <c r="Z136" s="336" t="s">
        <v>3364</v>
      </c>
      <c r="AA136" s="153" t="s">
        <v>8</v>
      </c>
    </row>
    <row r="137" spans="1:56" ht="39" customHeight="1" thickBot="1">
      <c r="B137" s="511" t="s">
        <v>3002</v>
      </c>
      <c r="C137" s="379" t="s">
        <v>3003</v>
      </c>
      <c r="D137" s="373" t="s">
        <v>2999</v>
      </c>
      <c r="E137" s="392" t="str">
        <f>D137</f>
        <v>EORTC QLQ-C30</v>
      </c>
      <c r="F137" s="392" t="s">
        <v>2636</v>
      </c>
      <c r="G137" s="512" t="s">
        <v>3000</v>
      </c>
      <c r="H137" s="392" t="s">
        <v>721</v>
      </c>
      <c r="I137" s="392">
        <v>100</v>
      </c>
      <c r="J137" s="512" t="str">
        <f>CONCATENATE(IF(K137="","",CONCATENATE(K137,IF(COUNTA(K137:R137)=COUNTA(K137),"","; "))),IF(L137="","",CONCATENATE(L137,IF(COUNTA(K137:R137)=COUNTA(K137:L137),"","; "))),IF(M137="","",CONCATENATE(M137,IF(COUNTA(K137:R137)=COUNTA(K137:M137),"","; "))),IF(N137="","",CONCATENATE(N137,IF(COUNTA(K137:R137)=COUNTA(K137:N137),"","; "))),IF(O137="","",CONCATENATE(O137,IF(COUNTA(K137:R137)=COUNTA(K137:O137),"","; "))),IF(P137="","",CONCATENATE(P137,IF(COUNTA(K137:R137)=COUNTA(K137:P137),"","; "))),IF(Q137="","",CONCATENATE(Q137,IF(COUNTA(K137:R137)=COUNTA(K137:Q137),"","; "))),IF(R137="","",R137))</f>
        <v>Linear random effects; limited dependent variable mixture model (LDVMM); beta binomial model</v>
      </c>
      <c r="K137" s="403" t="s">
        <v>3004</v>
      </c>
      <c r="L137" s="512"/>
      <c r="M137" s="512"/>
      <c r="N137" s="516"/>
      <c r="O137" s="516"/>
      <c r="P137" s="511"/>
      <c r="Q137" s="517"/>
      <c r="R137" s="402" t="s">
        <v>3005</v>
      </c>
      <c r="S137" s="513"/>
      <c r="T137" s="513"/>
      <c r="U137" s="337"/>
      <c r="V137" s="511"/>
      <c r="X137" s="337" t="s">
        <v>27</v>
      </c>
      <c r="Y137" s="337"/>
      <c r="Z137" s="337" t="s">
        <v>3365</v>
      </c>
      <c r="AA137" s="153" t="s">
        <v>8</v>
      </c>
    </row>
    <row r="138" spans="1:56" ht="26" customHeight="1" thickBot="1">
      <c r="B138" s="511"/>
      <c r="C138" s="379" t="s">
        <v>3003</v>
      </c>
      <c r="D138" s="374" t="s">
        <v>2999</v>
      </c>
      <c r="E138" s="392" t="str">
        <f>D138</f>
        <v>EORTC QLQ-C30</v>
      </c>
      <c r="F138" s="392" t="s">
        <v>2786</v>
      </c>
      <c r="G138" s="512"/>
      <c r="H138" s="392" t="str">
        <f>H137</f>
        <v>Cancer</v>
      </c>
      <c r="I138" s="392">
        <f>I137</f>
        <v>100</v>
      </c>
      <c r="J138" s="512"/>
      <c r="K138" s="392" t="s">
        <v>3004</v>
      </c>
      <c r="L138" s="512"/>
      <c r="M138" s="512"/>
      <c r="N138" s="516"/>
      <c r="O138" s="516"/>
      <c r="P138" s="511"/>
      <c r="Q138" s="517"/>
      <c r="R138" s="402" t="s">
        <v>3005</v>
      </c>
      <c r="S138" s="513"/>
      <c r="T138" s="513"/>
      <c r="U138" s="337"/>
      <c r="V138" s="511"/>
      <c r="X138" s="337"/>
      <c r="Y138" s="337"/>
      <c r="Z138" s="337"/>
    </row>
    <row r="139" spans="1:56" s="127" customFormat="1" ht="65" hidden="1" customHeight="1" thickBot="1">
      <c r="A139" s="117"/>
      <c r="B139" s="450" t="s">
        <v>3006</v>
      </c>
      <c r="C139" s="128" t="s">
        <v>3007</v>
      </c>
      <c r="D139" s="129" t="s">
        <v>3008</v>
      </c>
      <c r="E139" s="164" t="str">
        <f>D139</f>
        <v xml:space="preserve">Roland Morris Questionnaire (RMQ) </v>
      </c>
      <c r="F139" s="164" t="s">
        <v>2636</v>
      </c>
      <c r="G139" s="164" t="s">
        <v>3009</v>
      </c>
      <c r="H139" s="164" t="s">
        <v>2644</v>
      </c>
      <c r="I139" s="164">
        <v>2193</v>
      </c>
      <c r="J139" s="479" t="str">
        <f>CONCATENATE(IF(K139="","",CONCATENATE(K139,IF(COUNTA(K139:R139)=COUNTA(K139),"","; "))),IF(L139="","",CONCATENATE(L139,IF(COUNTA(K139:R139)=COUNTA(K139:L139),"","; "))),IF(M139="","",CONCATENATE(M139,IF(COUNTA(K139:R139)=COUNTA(K139:M139),"","; "))),IF(N139="","",CONCATENATE(N139,IF(COUNTA(K139:R139)=COUNTA(K139:N139),"","; "))),IF(O139="","",CONCATENATE(O139,IF(COUNTA(K139:R139)=COUNTA(K139:O139),"","; "))),IF(P139="","",CONCATENATE(P139,IF(COUNTA(K139:R139)=COUNTA(K139:P139),"","; "))),IF(Q139="","",CONCATENATE(Q139,IF(COUNTA(K139:R139)=COUNTA(K139:Q139),"","; "))),IF(R139="","",R139))</f>
        <v>OLS; GLM; CLAD; Tobit; response mapping; generalized additive model, beta regression model, finite mixture model, fractional logit and (for EQ-5D only) models of change from baseline</v>
      </c>
      <c r="K139" s="248" t="s">
        <v>2626</v>
      </c>
      <c r="L139" s="248" t="s">
        <v>2627</v>
      </c>
      <c r="M139" s="248"/>
      <c r="N139" s="252"/>
      <c r="O139" s="329" t="s">
        <v>2630</v>
      </c>
      <c r="P139" s="389" t="s">
        <v>2631</v>
      </c>
      <c r="Q139" s="251" t="s">
        <v>2632</v>
      </c>
      <c r="R139" s="329" t="s">
        <v>3010</v>
      </c>
      <c r="S139" s="253"/>
      <c r="T139" s="301" t="s">
        <v>3011</v>
      </c>
      <c r="U139" s="501" t="s">
        <v>3012</v>
      </c>
      <c r="V139" s="390"/>
      <c r="W139" s="113"/>
      <c r="X139" s="113"/>
      <c r="Y139" s="113"/>
      <c r="Z139" s="113"/>
      <c r="AA139" s="113"/>
      <c r="AB139" s="113"/>
      <c r="AC139" s="113"/>
      <c r="AD139" s="113"/>
      <c r="AE139" s="113"/>
      <c r="AF139" s="113"/>
      <c r="AG139" s="113"/>
      <c r="AH139" s="113"/>
      <c r="AI139" s="113"/>
      <c r="AJ139" s="113"/>
      <c r="AK139" s="113"/>
      <c r="AL139" s="113"/>
      <c r="AM139" s="113"/>
      <c r="AN139" s="113"/>
      <c r="AO139" s="113"/>
      <c r="AP139" s="113"/>
      <c r="AQ139" s="113"/>
      <c r="AR139" s="113"/>
      <c r="AS139" s="113"/>
      <c r="AT139" s="113"/>
      <c r="AU139" s="113"/>
      <c r="AV139" s="113"/>
      <c r="AW139" s="113"/>
      <c r="AX139" s="113"/>
      <c r="AY139" s="113"/>
      <c r="AZ139" s="113"/>
      <c r="BA139" s="113"/>
      <c r="BB139" s="113"/>
      <c r="BC139" s="113"/>
      <c r="BD139" s="113"/>
    </row>
    <row r="140" spans="1:56" s="127" customFormat="1" ht="65" hidden="1" customHeight="1" thickBot="1">
      <c r="A140" s="117"/>
      <c r="B140" s="514"/>
      <c r="C140" s="144" t="s">
        <v>3007</v>
      </c>
      <c r="D140" s="145" t="s">
        <v>3008</v>
      </c>
      <c r="E140" s="146" t="str">
        <f>D140</f>
        <v xml:space="preserve">Roland Morris Questionnaire (RMQ) </v>
      </c>
      <c r="F140" s="146" t="s">
        <v>2651</v>
      </c>
      <c r="G140" s="146" t="s">
        <v>3009</v>
      </c>
      <c r="H140" s="146" t="s">
        <v>2644</v>
      </c>
      <c r="I140" s="146">
        <v>2144</v>
      </c>
      <c r="J140" s="480"/>
      <c r="K140" s="145" t="s">
        <v>2626</v>
      </c>
      <c r="L140" s="145" t="s">
        <v>2627</v>
      </c>
      <c r="M140" s="145"/>
      <c r="N140" s="280"/>
      <c r="O140" s="280" t="s">
        <v>2630</v>
      </c>
      <c r="P140" s="290" t="s">
        <v>2631</v>
      </c>
      <c r="Q140" s="292" t="s">
        <v>2632</v>
      </c>
      <c r="R140" s="288" t="s">
        <v>3013</v>
      </c>
      <c r="S140" s="293"/>
      <c r="T140" s="134" t="s">
        <v>3011</v>
      </c>
      <c r="U140" s="515"/>
      <c r="V140" s="187"/>
      <c r="W140" s="113"/>
      <c r="X140" s="113"/>
      <c r="Y140" s="113"/>
      <c r="Z140" s="113"/>
      <c r="AA140" s="113"/>
      <c r="AB140" s="113"/>
      <c r="AC140" s="113"/>
      <c r="AD140" s="113"/>
      <c r="AE140" s="113"/>
      <c r="AF140" s="113"/>
      <c r="AG140" s="113"/>
      <c r="AH140" s="113"/>
      <c r="AI140" s="113"/>
      <c r="AJ140" s="113"/>
      <c r="AK140" s="113"/>
      <c r="AL140" s="113"/>
      <c r="AM140" s="113"/>
      <c r="AN140" s="113"/>
      <c r="AO140" s="113"/>
      <c r="AP140" s="113"/>
      <c r="AQ140" s="113"/>
      <c r="AR140" s="113"/>
      <c r="AS140" s="113"/>
      <c r="AT140" s="113"/>
      <c r="AU140" s="113"/>
      <c r="AV140" s="113"/>
      <c r="AW140" s="113"/>
      <c r="AX140" s="113"/>
      <c r="AY140" s="113"/>
      <c r="AZ140" s="113"/>
      <c r="BA140" s="113"/>
      <c r="BB140" s="113"/>
      <c r="BC140" s="113"/>
      <c r="BD140" s="113"/>
    </row>
    <row r="141" spans="1:56" s="127" customFormat="1" ht="39" hidden="1" customHeight="1" thickBot="1">
      <c r="A141" s="117"/>
      <c r="B141" s="118" t="s">
        <v>3014</v>
      </c>
      <c r="C141" s="119" t="s">
        <v>3015</v>
      </c>
      <c r="D141" s="120" t="s">
        <v>3016</v>
      </c>
      <c r="E141" s="121" t="str">
        <f t="shared" si="9"/>
        <v>Pediatric Quality of Life Inventory (PedsQL) General Core Scales (GCS)</v>
      </c>
      <c r="F141" s="178" t="s">
        <v>2636</v>
      </c>
      <c r="G141" s="121" t="s">
        <v>3017</v>
      </c>
      <c r="H141" s="178" t="s">
        <v>2735</v>
      </c>
      <c r="I141" s="178">
        <v>559</v>
      </c>
      <c r="J141" s="122" t="str">
        <f t="shared" ref="J141:J202" si="10">CONCATENATE(IF(K141="","",CONCATENATE(K141,IF(COUNTA(K141:R141)=COUNTA(K141),"","; "))),IF(L141="","",CONCATENATE(L141,IF(COUNTA(K141:R141)=COUNTA(K141:L141),"","; "))),IF(M141="","",CONCATENATE(M141,IF(COUNTA(K141:R141)=COUNTA(K141:M141),"","; "))),IF(N141="","",CONCATENATE(N141,IF(COUNTA(K141:R141)=COUNTA(K141:N141),"","; "))),IF(O141="","",CONCATENATE(O141,IF(COUNTA(K141:R141)=COUNTA(K141:O141),"","; "))),IF(P141="","",CONCATENATE(P141,IF(COUNTA(K141:R141)=COUNTA(K141:P141),"","; "))),IF(Q141="","",CONCATENATE(Q141,IF(COUNTA(K141:R141)=COUNTA(K141:Q141),"","; "))),IF(R141="","",R141))</f>
        <v>OLS; GLM; 2-part; CLAD; Tobit; response mapping</v>
      </c>
      <c r="K141" s="158" t="s">
        <v>2626</v>
      </c>
      <c r="L141" s="158" t="s">
        <v>2627</v>
      </c>
      <c r="M141" s="172"/>
      <c r="N141" s="285" t="s">
        <v>2629</v>
      </c>
      <c r="O141" s="285" t="s">
        <v>2630</v>
      </c>
      <c r="P141" s="285" t="s">
        <v>2631</v>
      </c>
      <c r="Q141" s="285" t="s">
        <v>2632</v>
      </c>
      <c r="R141" s="174"/>
      <c r="S141" s="173"/>
      <c r="T141" s="173"/>
      <c r="U141" s="174"/>
      <c r="V141" s="121"/>
      <c r="W141" s="113"/>
      <c r="X141" s="113"/>
      <c r="Y141" s="113"/>
      <c r="Z141" s="113"/>
      <c r="AA141" s="113"/>
      <c r="AB141" s="113"/>
      <c r="AC141" s="113"/>
      <c r="AD141" s="113"/>
      <c r="AE141" s="113"/>
      <c r="AF141" s="113"/>
      <c r="AG141" s="113"/>
      <c r="AH141" s="113"/>
      <c r="AI141" s="113"/>
      <c r="AJ141" s="113"/>
      <c r="AK141" s="113"/>
      <c r="AL141" s="113"/>
      <c r="AM141" s="113"/>
      <c r="AN141" s="113"/>
      <c r="AO141" s="113"/>
      <c r="AP141" s="113"/>
      <c r="AQ141" s="113"/>
      <c r="AR141" s="113"/>
      <c r="AS141" s="113"/>
      <c r="AT141" s="113"/>
      <c r="AU141" s="113"/>
      <c r="AV141" s="113"/>
      <c r="AW141" s="113"/>
      <c r="AX141" s="113"/>
      <c r="AY141" s="113"/>
      <c r="AZ141" s="113"/>
      <c r="BA141" s="113"/>
      <c r="BB141" s="113"/>
      <c r="BC141" s="113"/>
      <c r="BD141" s="113"/>
    </row>
    <row r="142" spans="1:56" s="127" customFormat="1" ht="130" hidden="1" customHeight="1">
      <c r="A142" s="117"/>
      <c r="B142" s="171" t="s">
        <v>3018</v>
      </c>
      <c r="C142" s="233" t="s">
        <v>3019</v>
      </c>
      <c r="D142" s="172" t="s">
        <v>3020</v>
      </c>
      <c r="E142" s="193" t="str">
        <f t="shared" si="9"/>
        <v>EORTC Quality of Life Questionnaire (QLQ-C30) and QLQ-MY20 myeloma module</v>
      </c>
      <c r="F142" s="193" t="s">
        <v>2636</v>
      </c>
      <c r="G142" s="283" t="s">
        <v>3021</v>
      </c>
      <c r="H142" s="283" t="s">
        <v>721</v>
      </c>
      <c r="I142" s="283">
        <v>2003</v>
      </c>
      <c r="J142" s="284" t="str">
        <f t="shared" si="10"/>
        <v>OLS; 2-part; Tobit; OLS models where variance is a function of age and gender. Evaluated impact of estimating models in Bayesian framework and multiple imputation of missing data.</v>
      </c>
      <c r="K142" s="158" t="s">
        <v>2626</v>
      </c>
      <c r="L142" s="172"/>
      <c r="M142" s="172"/>
      <c r="N142" s="285" t="s">
        <v>2629</v>
      </c>
      <c r="O142" s="174"/>
      <c r="P142" s="285" t="s">
        <v>2631</v>
      </c>
      <c r="Q142" s="174"/>
      <c r="R142" s="285" t="s">
        <v>3022</v>
      </c>
      <c r="S142" s="173"/>
      <c r="T142" s="173"/>
      <c r="U142" s="174" t="s">
        <v>3023</v>
      </c>
      <c r="V142" s="171" t="s">
        <v>3024</v>
      </c>
      <c r="W142" s="113"/>
      <c r="X142" s="113"/>
      <c r="Y142" s="113"/>
      <c r="Z142" s="113"/>
      <c r="AA142" s="113"/>
      <c r="AB142" s="113"/>
      <c r="AC142" s="113"/>
      <c r="AD142" s="113"/>
      <c r="AE142" s="113"/>
      <c r="AF142" s="113"/>
      <c r="AG142" s="113"/>
      <c r="AH142" s="113"/>
      <c r="AI142" s="113"/>
      <c r="AJ142" s="113"/>
      <c r="AK142" s="113"/>
      <c r="AL142" s="113"/>
      <c r="AM142" s="113"/>
      <c r="AN142" s="113"/>
      <c r="AO142" s="113"/>
      <c r="AP142" s="113"/>
      <c r="AQ142" s="113"/>
      <c r="AR142" s="113"/>
      <c r="AS142" s="113"/>
      <c r="AT142" s="113"/>
      <c r="AU142" s="113"/>
      <c r="AV142" s="113"/>
      <c r="AW142" s="113"/>
      <c r="AX142" s="113"/>
      <c r="AY142" s="113"/>
      <c r="AZ142" s="113"/>
      <c r="BA142" s="113"/>
      <c r="BB142" s="113"/>
      <c r="BC142" s="113"/>
      <c r="BD142" s="113"/>
    </row>
    <row r="143" spans="1:56" s="127" customFormat="1" ht="39" hidden="1" customHeight="1" thickBot="1">
      <c r="A143" s="117"/>
      <c r="B143" s="454" t="s">
        <v>3025</v>
      </c>
      <c r="C143" s="128" t="s">
        <v>3026</v>
      </c>
      <c r="D143" s="129" t="s">
        <v>2689</v>
      </c>
      <c r="E143" s="130" t="str">
        <f t="shared" si="9"/>
        <v>Health Assessment Questionnaire Disability Index (HAQ-DI)</v>
      </c>
      <c r="F143" s="283" t="s">
        <v>2636</v>
      </c>
      <c r="G143" s="157" t="s">
        <v>2643</v>
      </c>
      <c r="H143" s="157" t="s">
        <v>2644</v>
      </c>
      <c r="I143" s="157">
        <v>2846</v>
      </c>
      <c r="J143" s="131" t="str">
        <f t="shared" si="10"/>
        <v>OLS; 2-part; Tobit</v>
      </c>
      <c r="K143" s="180" t="s">
        <v>2626</v>
      </c>
      <c r="L143" s="129"/>
      <c r="M143" s="129"/>
      <c r="N143" s="181" t="s">
        <v>2629</v>
      </c>
      <c r="O143" s="190"/>
      <c r="P143" s="181" t="s">
        <v>2631</v>
      </c>
      <c r="Q143" s="190"/>
      <c r="R143" s="181"/>
      <c r="S143" s="134"/>
      <c r="T143" s="134"/>
      <c r="U143" s="190"/>
      <c r="V143" s="274"/>
      <c r="W143" s="113"/>
      <c r="X143" s="113"/>
      <c r="Y143" s="113"/>
      <c r="Z143" s="113"/>
      <c r="AA143" s="113"/>
      <c r="AB143" s="113"/>
      <c r="AC143" s="113"/>
      <c r="AD143" s="113"/>
      <c r="AE143" s="113"/>
      <c r="AF143" s="113"/>
      <c r="AG143" s="113"/>
      <c r="AH143" s="113"/>
      <c r="AI143" s="113"/>
      <c r="AJ143" s="113"/>
      <c r="AK143" s="113"/>
      <c r="AL143" s="113"/>
      <c r="AM143" s="113"/>
      <c r="AN143" s="113"/>
      <c r="AO143" s="113"/>
      <c r="AP143" s="113"/>
      <c r="AQ143" s="113"/>
      <c r="AR143" s="113"/>
      <c r="AS143" s="113"/>
      <c r="AT143" s="113"/>
      <c r="AU143" s="113"/>
      <c r="AV143" s="113"/>
      <c r="AW143" s="113"/>
      <c r="AX143" s="113"/>
      <c r="AY143" s="113"/>
      <c r="AZ143" s="113"/>
      <c r="BA143" s="113"/>
      <c r="BB143" s="113"/>
      <c r="BC143" s="113"/>
      <c r="BD143" s="113"/>
    </row>
    <row r="144" spans="1:56" s="127" customFormat="1" ht="52" hidden="1" customHeight="1" thickBot="1">
      <c r="A144" s="117"/>
      <c r="B144" s="450"/>
      <c r="C144" s="128" t="s">
        <v>3026</v>
      </c>
      <c r="D144" s="136" t="s">
        <v>3027</v>
      </c>
      <c r="E144" s="137" t="str">
        <f t="shared" si="9"/>
        <v>Health Assessment Questionnaire Disability Index (HAQ-DI) and Disease Activity Score (DAS28)</v>
      </c>
      <c r="F144" s="162" t="s">
        <v>2636</v>
      </c>
      <c r="G144" s="162" t="s">
        <v>2643</v>
      </c>
      <c r="H144" s="162" t="s">
        <v>2644</v>
      </c>
      <c r="I144" s="162">
        <v>2846</v>
      </c>
      <c r="J144" s="138" t="str">
        <f t="shared" si="10"/>
        <v>OLS; 2-part; Tobit</v>
      </c>
      <c r="K144" s="180" t="s">
        <v>2626</v>
      </c>
      <c r="L144" s="129"/>
      <c r="M144" s="129"/>
      <c r="N144" s="181" t="s">
        <v>2629</v>
      </c>
      <c r="O144" s="190"/>
      <c r="P144" s="181" t="s">
        <v>2631</v>
      </c>
      <c r="Q144" s="198"/>
      <c r="R144" s="183"/>
      <c r="S144" s="141"/>
      <c r="T144" s="141"/>
      <c r="U144" s="198"/>
      <c r="V144" s="143"/>
      <c r="W144" s="113"/>
      <c r="X144" s="113"/>
      <c r="Y144" s="113"/>
      <c r="Z144" s="113"/>
      <c r="AA144" s="113"/>
      <c r="AB144" s="113"/>
      <c r="AC144" s="113"/>
      <c r="AD144" s="113"/>
      <c r="AE144" s="113"/>
      <c r="AF144" s="113"/>
      <c r="AG144" s="113"/>
      <c r="AH144" s="113"/>
      <c r="AI144" s="113"/>
      <c r="AJ144" s="113"/>
      <c r="AK144" s="113"/>
      <c r="AL144" s="113"/>
      <c r="AM144" s="113"/>
      <c r="AN144" s="113"/>
      <c r="AO144" s="113"/>
      <c r="AP144" s="113"/>
      <c r="AQ144" s="113"/>
      <c r="AR144" s="113"/>
      <c r="AS144" s="113"/>
      <c r="AT144" s="113"/>
      <c r="AU144" s="113"/>
      <c r="AV144" s="113"/>
      <c r="AW144" s="113"/>
      <c r="AX144" s="113"/>
      <c r="AY144" s="113"/>
      <c r="AZ144" s="113"/>
      <c r="BA144" s="113"/>
      <c r="BB144" s="113"/>
      <c r="BC144" s="113"/>
      <c r="BD144" s="113"/>
    </row>
    <row r="145" spans="1:56" s="127" customFormat="1" ht="52" hidden="1" customHeight="1" thickBot="1">
      <c r="A145" s="117"/>
      <c r="B145" s="450"/>
      <c r="C145" s="233" t="s">
        <v>3026</v>
      </c>
      <c r="D145" s="172" t="s">
        <v>3028</v>
      </c>
      <c r="E145" s="243" t="str">
        <f t="shared" si="9"/>
        <v>Health Assessment Questionnaire Disability Index (HAQ-DI) and visual analogue scale (VAS)</v>
      </c>
      <c r="F145" s="211" t="s">
        <v>2636</v>
      </c>
      <c r="G145" s="294" t="s">
        <v>2643</v>
      </c>
      <c r="H145" s="294" t="s">
        <v>2644</v>
      </c>
      <c r="I145" s="162">
        <v>2846</v>
      </c>
      <c r="J145" s="138" t="str">
        <f t="shared" si="10"/>
        <v>OLS; 2-part; Tobit</v>
      </c>
      <c r="K145" s="180" t="s">
        <v>2626</v>
      </c>
      <c r="L145" s="129"/>
      <c r="M145" s="129"/>
      <c r="N145" s="181" t="s">
        <v>2629</v>
      </c>
      <c r="O145" s="190"/>
      <c r="P145" s="181" t="s">
        <v>2631</v>
      </c>
      <c r="Q145" s="198"/>
      <c r="R145" s="183"/>
      <c r="S145" s="141"/>
      <c r="T145" s="141"/>
      <c r="U145" s="198"/>
      <c r="V145" s="143"/>
      <c r="W145" s="113"/>
      <c r="X145" s="113"/>
      <c r="Y145" s="113"/>
      <c r="Z145" s="113"/>
      <c r="AA145" s="113"/>
      <c r="AB145" s="113"/>
      <c r="AC145" s="113"/>
      <c r="AD145" s="113"/>
      <c r="AE145" s="113"/>
      <c r="AF145" s="113"/>
      <c r="AG145" s="113"/>
      <c r="AH145" s="113"/>
      <c r="AI145" s="113"/>
      <c r="AJ145" s="113"/>
      <c r="AK145" s="113"/>
      <c r="AL145" s="113"/>
      <c r="AM145" s="113"/>
      <c r="AN145" s="113"/>
      <c r="AO145" s="113"/>
      <c r="AP145" s="113"/>
      <c r="AQ145" s="113"/>
      <c r="AR145" s="113"/>
      <c r="AS145" s="113"/>
      <c r="AT145" s="113"/>
      <c r="AU145" s="113"/>
      <c r="AV145" s="113"/>
      <c r="AW145" s="113"/>
      <c r="AX145" s="113"/>
      <c r="AY145" s="113"/>
      <c r="AZ145" s="113"/>
      <c r="BA145" s="113"/>
      <c r="BB145" s="113"/>
      <c r="BC145" s="113"/>
      <c r="BD145" s="113"/>
    </row>
    <row r="146" spans="1:56" s="127" customFormat="1" ht="78" hidden="1" customHeight="1" thickBot="1">
      <c r="A146" s="117"/>
      <c r="B146" s="455"/>
      <c r="C146" s="295" t="s">
        <v>3026</v>
      </c>
      <c r="D146" s="226" t="s">
        <v>3029</v>
      </c>
      <c r="E146" s="156" t="str">
        <f t="shared" si="9"/>
        <v>Health Assessment Questionnaire Disability Index (HAQ-DI) and Disease Activity Score (DAS28) and visual analogue scale (VAS)</v>
      </c>
      <c r="F146" s="165" t="s">
        <v>2636</v>
      </c>
      <c r="G146" s="165" t="s">
        <v>2643</v>
      </c>
      <c r="H146" s="165" t="s">
        <v>2644</v>
      </c>
      <c r="I146" s="165">
        <v>2846</v>
      </c>
      <c r="J146" s="237" t="str">
        <f t="shared" si="10"/>
        <v>OLS; 2-part; Tobit</v>
      </c>
      <c r="K146" s="180" t="s">
        <v>2626</v>
      </c>
      <c r="L146" s="129"/>
      <c r="M146" s="129"/>
      <c r="N146" s="181" t="s">
        <v>2629</v>
      </c>
      <c r="O146" s="190"/>
      <c r="P146" s="181" t="s">
        <v>2631</v>
      </c>
      <c r="Q146" s="269"/>
      <c r="R146" s="296"/>
      <c r="S146" s="281"/>
      <c r="T146" s="281"/>
      <c r="U146" s="269"/>
      <c r="V146" s="282"/>
      <c r="W146" s="113"/>
      <c r="X146" s="113"/>
      <c r="Y146" s="113"/>
      <c r="Z146" s="113"/>
      <c r="AA146" s="113"/>
      <c r="AB146" s="113"/>
      <c r="AC146" s="113"/>
      <c r="AD146" s="113"/>
      <c r="AE146" s="113"/>
      <c r="AF146" s="113"/>
      <c r="AG146" s="113"/>
      <c r="AH146" s="113"/>
      <c r="AI146" s="113"/>
      <c r="AJ146" s="113"/>
      <c r="AK146" s="113"/>
      <c r="AL146" s="113"/>
      <c r="AM146" s="113"/>
      <c r="AN146" s="113"/>
      <c r="AO146" s="113"/>
      <c r="AP146" s="113"/>
      <c r="AQ146" s="113"/>
      <c r="AR146" s="113"/>
      <c r="AS146" s="113"/>
      <c r="AT146" s="113"/>
      <c r="AU146" s="113"/>
      <c r="AV146" s="113"/>
      <c r="AW146" s="113"/>
      <c r="AX146" s="113"/>
      <c r="AY146" s="113"/>
      <c r="AZ146" s="113"/>
      <c r="BA146" s="113"/>
      <c r="BB146" s="113"/>
      <c r="BC146" s="113"/>
      <c r="BD146" s="113"/>
    </row>
    <row r="147" spans="1:56" s="127" customFormat="1" ht="39" hidden="1" customHeight="1" thickBot="1">
      <c r="A147" s="153"/>
      <c r="B147" s="200" t="s">
        <v>3030</v>
      </c>
      <c r="C147" s="238" t="s">
        <v>3031</v>
      </c>
      <c r="D147" s="213" t="s">
        <v>2670</v>
      </c>
      <c r="E147" s="203" t="str">
        <f>D147</f>
        <v>SF-36</v>
      </c>
      <c r="F147" s="211" t="s">
        <v>2636</v>
      </c>
      <c r="G147" s="211" t="s">
        <v>3032</v>
      </c>
      <c r="H147" s="211" t="s">
        <v>2672</v>
      </c>
      <c r="I147" s="211">
        <v>1660</v>
      </c>
      <c r="J147" s="147" t="str">
        <f t="shared" si="10"/>
        <v>OLS; 2-part; response mapping</v>
      </c>
      <c r="K147" s="213" t="s">
        <v>2626</v>
      </c>
      <c r="L147" s="202"/>
      <c r="M147" s="202"/>
      <c r="N147" s="297" t="s">
        <v>2629</v>
      </c>
      <c r="O147" s="214"/>
      <c r="P147" s="297"/>
      <c r="Q147" s="297" t="s">
        <v>2632</v>
      </c>
      <c r="R147" s="297"/>
      <c r="S147" s="240"/>
      <c r="T147" s="240"/>
      <c r="U147" s="214"/>
      <c r="V147" s="298" t="s">
        <v>2828</v>
      </c>
      <c r="W147" s="113"/>
      <c r="X147" s="113"/>
      <c r="Y147" s="113"/>
      <c r="Z147" s="113"/>
      <c r="AA147" s="113"/>
      <c r="AB147" s="113"/>
      <c r="AC147" s="113"/>
      <c r="AD147" s="113"/>
      <c r="AE147" s="113"/>
      <c r="AF147" s="113"/>
      <c r="AG147" s="113"/>
      <c r="AH147" s="113"/>
      <c r="AI147" s="113"/>
      <c r="AJ147" s="113"/>
      <c r="AK147" s="113"/>
      <c r="AL147" s="113"/>
      <c r="AM147" s="113"/>
      <c r="AN147" s="113"/>
      <c r="AO147" s="113"/>
      <c r="AP147" s="113"/>
      <c r="AQ147" s="113"/>
      <c r="AR147" s="113"/>
      <c r="AS147" s="113"/>
      <c r="AT147" s="113"/>
      <c r="AU147" s="113"/>
      <c r="AV147" s="113"/>
      <c r="AW147" s="113"/>
      <c r="AX147" s="113"/>
      <c r="AY147" s="113"/>
      <c r="AZ147" s="113"/>
      <c r="BA147" s="113"/>
      <c r="BB147" s="113"/>
      <c r="BC147" s="113"/>
      <c r="BD147" s="113"/>
    </row>
    <row r="148" spans="1:56" s="127" customFormat="1" ht="26" hidden="1" customHeight="1">
      <c r="A148" s="117"/>
      <c r="B148" s="472" t="s">
        <v>3033</v>
      </c>
      <c r="C148" s="188" t="s">
        <v>3034</v>
      </c>
      <c r="D148" s="129" t="s">
        <v>2805</v>
      </c>
      <c r="E148" s="130" t="str">
        <f t="shared" si="9"/>
        <v>EORTC Quality of Life Questionnaire (QLQ-C30)</v>
      </c>
      <c r="F148" s="130" t="s">
        <v>2636</v>
      </c>
      <c r="G148" s="130" t="s">
        <v>2787</v>
      </c>
      <c r="H148" s="130" t="s">
        <v>721</v>
      </c>
      <c r="I148" s="189">
        <v>149</v>
      </c>
      <c r="J148" s="131" t="str">
        <f t="shared" si="10"/>
        <v>OLS</v>
      </c>
      <c r="K148" s="288" t="s">
        <v>2626</v>
      </c>
      <c r="L148" s="129"/>
      <c r="M148" s="129"/>
      <c r="N148" s="132"/>
      <c r="O148" s="132"/>
      <c r="P148" s="132"/>
      <c r="Q148" s="190"/>
      <c r="R148" s="132"/>
      <c r="S148" s="133"/>
      <c r="T148" s="134" t="s">
        <v>2957</v>
      </c>
      <c r="U148" s="190" t="s">
        <v>3035</v>
      </c>
      <c r="V148" s="454" t="s">
        <v>2959</v>
      </c>
      <c r="W148" s="113"/>
      <c r="X148" s="113"/>
      <c r="Y148" s="113"/>
      <c r="Z148" s="113"/>
      <c r="AA148" s="113"/>
      <c r="AB148" s="113"/>
      <c r="AC148" s="113"/>
      <c r="AD148" s="113"/>
      <c r="AE148" s="113"/>
      <c r="AF148" s="113"/>
      <c r="AG148" s="113"/>
      <c r="AH148" s="113"/>
      <c r="AI148" s="113"/>
      <c r="AJ148" s="113"/>
      <c r="AK148" s="113"/>
      <c r="AL148" s="113"/>
      <c r="AM148" s="113"/>
      <c r="AN148" s="113"/>
      <c r="AO148" s="113"/>
      <c r="AP148" s="113"/>
      <c r="AQ148" s="113"/>
      <c r="AR148" s="113"/>
      <c r="AS148" s="113"/>
      <c r="AT148" s="113"/>
      <c r="AU148" s="113"/>
      <c r="AV148" s="113"/>
      <c r="AW148" s="113"/>
      <c r="AX148" s="113"/>
      <c r="AY148" s="113"/>
      <c r="AZ148" s="113"/>
      <c r="BA148" s="113"/>
      <c r="BB148" s="113"/>
      <c r="BC148" s="113"/>
      <c r="BD148" s="113"/>
    </row>
    <row r="149" spans="1:56" s="127" customFormat="1" ht="26" hidden="1" customHeight="1">
      <c r="A149" s="117"/>
      <c r="B149" s="476"/>
      <c r="C149" s="195" t="s">
        <v>3034</v>
      </c>
      <c r="D149" s="136" t="s">
        <v>3036</v>
      </c>
      <c r="E149" s="137" t="str">
        <f t="shared" si="9"/>
        <v>EORTC breast cancer instrument (QLQ-BR23)</v>
      </c>
      <c r="F149" s="137" t="s">
        <v>2636</v>
      </c>
      <c r="G149" s="137" t="s">
        <v>2787</v>
      </c>
      <c r="H149" s="137" t="s">
        <v>721</v>
      </c>
      <c r="I149" s="197">
        <v>149</v>
      </c>
      <c r="J149" s="138" t="str">
        <f t="shared" si="10"/>
        <v>OLS</v>
      </c>
      <c r="K149" s="299" t="s">
        <v>2626</v>
      </c>
      <c r="L149" s="136"/>
      <c r="M149" s="136"/>
      <c r="N149" s="139"/>
      <c r="O149" s="139"/>
      <c r="P149" s="139"/>
      <c r="Q149" s="198"/>
      <c r="R149" s="139"/>
      <c r="S149" s="140"/>
      <c r="T149" s="140"/>
      <c r="U149" s="139"/>
      <c r="V149" s="519"/>
      <c r="W149" s="113"/>
      <c r="X149" s="113"/>
      <c r="Y149" s="113"/>
      <c r="Z149" s="113"/>
      <c r="AA149" s="113"/>
      <c r="AB149" s="113"/>
      <c r="AC149" s="113"/>
      <c r="AD149" s="113"/>
      <c r="AE149" s="113"/>
      <c r="AF149" s="113"/>
      <c r="AG149" s="113"/>
      <c r="AH149" s="113"/>
      <c r="AI149" s="113"/>
      <c r="AJ149" s="113"/>
      <c r="AK149" s="113"/>
      <c r="AL149" s="113"/>
      <c r="AM149" s="113"/>
      <c r="AN149" s="113"/>
      <c r="AO149" s="113"/>
      <c r="AP149" s="113"/>
      <c r="AQ149" s="113"/>
      <c r="AR149" s="113"/>
      <c r="AS149" s="113"/>
      <c r="AT149" s="113"/>
      <c r="AU149" s="113"/>
      <c r="AV149" s="113"/>
      <c r="AW149" s="113"/>
      <c r="AX149" s="113"/>
      <c r="AY149" s="113"/>
      <c r="AZ149" s="113"/>
      <c r="BA149" s="113"/>
      <c r="BB149" s="113"/>
      <c r="BC149" s="113"/>
      <c r="BD149" s="113"/>
    </row>
    <row r="150" spans="1:56" s="127" customFormat="1" ht="26" hidden="1" customHeight="1" thickBot="1">
      <c r="A150" s="117"/>
      <c r="B150" s="476"/>
      <c r="C150" s="225" t="s">
        <v>3034</v>
      </c>
      <c r="D150" s="226" t="s">
        <v>3037</v>
      </c>
      <c r="E150" s="338" t="str">
        <f t="shared" si="9"/>
        <v>EORTC QLQ-C30 and EORTC QLQ-BR23</v>
      </c>
      <c r="F150" s="243" t="s">
        <v>2636</v>
      </c>
      <c r="G150" s="243" t="s">
        <v>2787</v>
      </c>
      <c r="H150" s="243" t="s">
        <v>721</v>
      </c>
      <c r="I150" s="383">
        <v>149</v>
      </c>
      <c r="J150" s="384" t="str">
        <f t="shared" si="10"/>
        <v>OLS</v>
      </c>
      <c r="K150" s="385" t="s">
        <v>2626</v>
      </c>
      <c r="L150" s="245"/>
      <c r="M150" s="245"/>
      <c r="N150" s="386"/>
      <c r="O150" s="386"/>
      <c r="P150" s="386"/>
      <c r="Q150" s="387"/>
      <c r="R150" s="386"/>
      <c r="S150" s="388"/>
      <c r="T150" s="388"/>
      <c r="U150" s="386"/>
      <c r="V150" s="519"/>
      <c r="W150" s="113"/>
      <c r="X150" s="113"/>
      <c r="Y150" s="113"/>
      <c r="Z150" s="113"/>
      <c r="AA150" s="113"/>
      <c r="AB150" s="113"/>
      <c r="AC150" s="113"/>
      <c r="AD150" s="113"/>
      <c r="AE150" s="113"/>
      <c r="AF150" s="113"/>
      <c r="AG150" s="113"/>
      <c r="AH150" s="113"/>
      <c r="AI150" s="113"/>
      <c r="AJ150" s="113"/>
      <c r="AK150" s="113"/>
      <c r="AL150" s="113"/>
      <c r="AM150" s="113"/>
      <c r="AN150" s="113"/>
      <c r="AO150" s="113"/>
      <c r="AP150" s="113"/>
      <c r="AQ150" s="113"/>
      <c r="AR150" s="113"/>
      <c r="AS150" s="113"/>
      <c r="AT150" s="113"/>
      <c r="AU150" s="113"/>
      <c r="AV150" s="113"/>
      <c r="AW150" s="113"/>
      <c r="AX150" s="113"/>
      <c r="AY150" s="113"/>
      <c r="AZ150" s="113"/>
      <c r="BA150" s="113"/>
      <c r="BB150" s="113"/>
      <c r="BC150" s="113"/>
      <c r="BD150" s="113"/>
    </row>
    <row r="151" spans="1:56" ht="65" customHeight="1" thickBot="1">
      <c r="B151" s="397" t="s">
        <v>3038</v>
      </c>
      <c r="C151" s="380" t="s">
        <v>3039</v>
      </c>
      <c r="D151" s="375" t="s">
        <v>2805</v>
      </c>
      <c r="E151" s="392" t="str">
        <f t="shared" si="9"/>
        <v>EORTC Quality of Life Questionnaire (QLQ-C30)</v>
      </c>
      <c r="F151" s="392" t="s">
        <v>2636</v>
      </c>
      <c r="G151" s="392" t="s">
        <v>3040</v>
      </c>
      <c r="H151" s="392" t="s">
        <v>721</v>
      </c>
      <c r="I151" s="398">
        <v>893</v>
      </c>
      <c r="J151" s="392" t="str">
        <f t="shared" si="10"/>
        <v>OLS</v>
      </c>
      <c r="K151" s="392" t="s">
        <v>2626</v>
      </c>
      <c r="L151" s="392"/>
      <c r="M151" s="392"/>
      <c r="N151" s="399"/>
      <c r="O151" s="399"/>
      <c r="P151" s="399"/>
      <c r="Q151" s="400"/>
      <c r="R151" s="399"/>
      <c r="S151" s="399"/>
      <c r="T151" s="400" t="s">
        <v>2957</v>
      </c>
      <c r="U151" s="336" t="s">
        <v>3035</v>
      </c>
      <c r="V151" s="402" t="s">
        <v>2959</v>
      </c>
      <c r="X151" s="337" t="s">
        <v>28</v>
      </c>
      <c r="Y151" s="336" t="s">
        <v>0</v>
      </c>
      <c r="Z151" s="337" t="s">
        <v>3366</v>
      </c>
      <c r="AA151" s="153" t="s">
        <v>8</v>
      </c>
    </row>
    <row r="152" spans="1:56" s="127" customFormat="1" ht="140" hidden="1" customHeight="1" thickBot="1">
      <c r="A152" s="117"/>
      <c r="B152" s="343" t="s">
        <v>3041</v>
      </c>
      <c r="C152" s="119" t="s">
        <v>3042</v>
      </c>
      <c r="D152" s="177" t="s">
        <v>2642</v>
      </c>
      <c r="E152" s="339" t="str">
        <f t="shared" si="9"/>
        <v>Health Assessment Questionnaire (HAQ)</v>
      </c>
      <c r="F152" s="346" t="s">
        <v>2636</v>
      </c>
      <c r="G152" s="346" t="s">
        <v>2643</v>
      </c>
      <c r="H152" s="346" t="s">
        <v>2644</v>
      </c>
      <c r="I152" s="192">
        <f>157+112+118+64+68</f>
        <v>519</v>
      </c>
      <c r="J152" s="391" t="s">
        <v>2677</v>
      </c>
      <c r="K152" s="213" t="s">
        <v>2626</v>
      </c>
      <c r="L152" s="202"/>
      <c r="M152" s="202"/>
      <c r="N152" s="205"/>
      <c r="O152" s="205"/>
      <c r="P152" s="205"/>
      <c r="Q152" s="214"/>
      <c r="R152" s="205"/>
      <c r="S152" s="207"/>
      <c r="T152" s="207"/>
      <c r="U152" s="279" t="s">
        <v>2907</v>
      </c>
      <c r="V152" s="341" t="s">
        <v>2908</v>
      </c>
      <c r="W152" s="113"/>
      <c r="X152" s="113"/>
      <c r="Y152" s="113"/>
      <c r="Z152" s="113"/>
      <c r="AA152" s="113"/>
      <c r="AB152" s="113"/>
      <c r="AC152" s="113"/>
      <c r="AD152" s="113"/>
      <c r="AE152" s="113"/>
      <c r="AF152" s="113"/>
      <c r="AG152" s="113"/>
      <c r="AH152" s="113"/>
      <c r="AI152" s="113"/>
      <c r="AJ152" s="113"/>
      <c r="AK152" s="113"/>
      <c r="AL152" s="113"/>
      <c r="AM152" s="113"/>
      <c r="AN152" s="113"/>
      <c r="AO152" s="113"/>
      <c r="AP152" s="113"/>
      <c r="AQ152" s="113"/>
      <c r="AR152" s="113"/>
      <c r="AS152" s="113"/>
      <c r="AT152" s="113"/>
      <c r="AU152" s="113"/>
      <c r="AV152" s="113"/>
      <c r="AW152" s="113"/>
      <c r="AX152" s="113"/>
      <c r="AY152" s="113"/>
      <c r="AZ152" s="113"/>
      <c r="BA152" s="113"/>
      <c r="BB152" s="113"/>
      <c r="BC152" s="113"/>
      <c r="BD152" s="113"/>
    </row>
    <row r="153" spans="1:56" s="127" customFormat="1" ht="52" hidden="1" customHeight="1" thickBot="1">
      <c r="A153" s="117"/>
      <c r="B153" s="302" t="s">
        <v>3043</v>
      </c>
      <c r="C153" s="238" t="s">
        <v>3044</v>
      </c>
      <c r="D153" s="202" t="s">
        <v>3045</v>
      </c>
      <c r="E153" s="164" t="str">
        <f t="shared" si="9"/>
        <v>QoL Assessment of Growth Hormone Deficiency in Adults questionnaire (QoL-AGHDA)</v>
      </c>
      <c r="F153" s="203" t="s">
        <v>2636</v>
      </c>
      <c r="G153" s="203" t="s">
        <v>2735</v>
      </c>
      <c r="H153" s="203" t="s">
        <v>2735</v>
      </c>
      <c r="I153" s="239">
        <v>1714</v>
      </c>
      <c r="J153" s="204" t="str">
        <f t="shared" si="10"/>
        <v>OLS</v>
      </c>
      <c r="K153" s="202" t="s">
        <v>2626</v>
      </c>
      <c r="L153" s="202"/>
      <c r="M153" s="202"/>
      <c r="N153" s="205"/>
      <c r="O153" s="205"/>
      <c r="P153" s="205"/>
      <c r="Q153" s="214"/>
      <c r="R153" s="205"/>
      <c r="S153" s="207"/>
      <c r="T153" s="207"/>
      <c r="U153" s="205"/>
      <c r="V153" s="208"/>
      <c r="W153" s="113"/>
      <c r="X153" s="113"/>
      <c r="Y153" s="113"/>
      <c r="Z153" s="113"/>
      <c r="AA153" s="113"/>
      <c r="AB153" s="113"/>
      <c r="AC153" s="113"/>
      <c r="AD153" s="113"/>
      <c r="AE153" s="113"/>
      <c r="AF153" s="113"/>
      <c r="AG153" s="113"/>
      <c r="AH153" s="113"/>
      <c r="AI153" s="113"/>
      <c r="AJ153" s="113"/>
      <c r="AK153" s="113"/>
      <c r="AL153" s="113"/>
      <c r="AM153" s="113"/>
      <c r="AN153" s="113"/>
      <c r="AO153" s="113"/>
      <c r="AP153" s="113"/>
      <c r="AQ153" s="113"/>
      <c r="AR153" s="113"/>
      <c r="AS153" s="113"/>
      <c r="AT153" s="113"/>
      <c r="AU153" s="113"/>
      <c r="AV153" s="113"/>
      <c r="AW153" s="113"/>
      <c r="AX153" s="113"/>
      <c r="AY153" s="113"/>
      <c r="AZ153" s="113"/>
      <c r="BA153" s="113"/>
      <c r="BB153" s="113"/>
      <c r="BC153" s="113"/>
      <c r="BD153" s="113"/>
    </row>
    <row r="154" spans="1:56" s="127" customFormat="1" ht="26" hidden="1" customHeight="1">
      <c r="A154" s="117"/>
      <c r="B154" s="472" t="s">
        <v>3046</v>
      </c>
      <c r="C154" s="188" t="s">
        <v>3047</v>
      </c>
      <c r="D154" s="129" t="s">
        <v>2805</v>
      </c>
      <c r="E154" s="456" t="str">
        <f t="shared" si="9"/>
        <v>EORTC Quality of Life Questionnaire (QLQ-C30)</v>
      </c>
      <c r="F154" s="130" t="s">
        <v>2636</v>
      </c>
      <c r="G154" s="130" t="s">
        <v>3048</v>
      </c>
      <c r="H154" s="130" t="s">
        <v>721</v>
      </c>
      <c r="I154" s="189">
        <v>48</v>
      </c>
      <c r="J154" s="131" t="str">
        <f t="shared" si="10"/>
        <v>OLS</v>
      </c>
      <c r="K154" s="129" t="s">
        <v>2626</v>
      </c>
      <c r="L154" s="129"/>
      <c r="M154" s="129"/>
      <c r="N154" s="132"/>
      <c r="O154" s="132"/>
      <c r="P154" s="132"/>
      <c r="Q154" s="190"/>
      <c r="R154" s="132"/>
      <c r="S154" s="133"/>
      <c r="T154" s="457" t="s">
        <v>3049</v>
      </c>
      <c r="U154" s="520" t="s">
        <v>3050</v>
      </c>
      <c r="V154" s="454" t="s">
        <v>3051</v>
      </c>
      <c r="W154" s="113"/>
      <c r="X154" s="113"/>
      <c r="Y154" s="113"/>
      <c r="Z154" s="113"/>
      <c r="AA154" s="113"/>
      <c r="AB154" s="113"/>
      <c r="AC154" s="113"/>
      <c r="AD154" s="113"/>
      <c r="AE154" s="113"/>
      <c r="AF154" s="113"/>
      <c r="AG154" s="113"/>
      <c r="AH154" s="113"/>
      <c r="AI154" s="113"/>
      <c r="AJ154" s="113"/>
      <c r="AK154" s="113"/>
      <c r="AL154" s="113"/>
      <c r="AM154" s="113"/>
      <c r="AN154" s="113"/>
      <c r="AO154" s="113"/>
      <c r="AP154" s="113"/>
      <c r="AQ154" s="113"/>
      <c r="AR154" s="113"/>
      <c r="AS154" s="113"/>
      <c r="AT154" s="113"/>
      <c r="AU154" s="113"/>
      <c r="AV154" s="113"/>
      <c r="AW154" s="113"/>
      <c r="AX154" s="113"/>
      <c r="AY154" s="113"/>
      <c r="AZ154" s="113"/>
      <c r="BA154" s="113"/>
      <c r="BB154" s="113"/>
      <c r="BC154" s="113"/>
      <c r="BD154" s="113"/>
    </row>
    <row r="155" spans="1:56" s="127" customFormat="1" ht="26" hidden="1" customHeight="1">
      <c r="A155" s="117"/>
      <c r="B155" s="476"/>
      <c r="C155" s="195" t="s">
        <v>3047</v>
      </c>
      <c r="D155" s="202" t="s">
        <v>2805</v>
      </c>
      <c r="E155" s="452"/>
      <c r="F155" s="137" t="s">
        <v>2776</v>
      </c>
      <c r="G155" s="137" t="s">
        <v>3048</v>
      </c>
      <c r="H155" s="137" t="s">
        <v>721</v>
      </c>
      <c r="I155" s="197">
        <v>48</v>
      </c>
      <c r="J155" s="138" t="str">
        <f t="shared" si="10"/>
        <v>OLS</v>
      </c>
      <c r="K155" s="136" t="s">
        <v>2626</v>
      </c>
      <c r="L155" s="136"/>
      <c r="M155" s="136"/>
      <c r="N155" s="139"/>
      <c r="O155" s="139"/>
      <c r="P155" s="139"/>
      <c r="Q155" s="198"/>
      <c r="R155" s="139"/>
      <c r="S155" s="140"/>
      <c r="T155" s="458"/>
      <c r="U155" s="521"/>
      <c r="V155" s="450"/>
      <c r="W155" s="113"/>
      <c r="X155" s="113"/>
      <c r="Y155" s="113"/>
      <c r="Z155" s="113"/>
      <c r="AA155" s="113"/>
      <c r="AB155" s="113"/>
      <c r="AC155" s="113"/>
      <c r="AD155" s="113"/>
      <c r="AE155" s="113"/>
      <c r="AF155" s="113"/>
      <c r="AG155" s="113"/>
      <c r="AH155" s="113"/>
      <c r="AI155" s="113"/>
      <c r="AJ155" s="113"/>
      <c r="AK155" s="113"/>
      <c r="AL155" s="113"/>
      <c r="AM155" s="113"/>
      <c r="AN155" s="113"/>
      <c r="AO155" s="113"/>
      <c r="AP155" s="113"/>
      <c r="AQ155" s="113"/>
      <c r="AR155" s="113"/>
      <c r="AS155" s="113"/>
      <c r="AT155" s="113"/>
      <c r="AU155" s="113"/>
      <c r="AV155" s="113"/>
      <c r="AW155" s="113"/>
      <c r="AX155" s="113"/>
      <c r="AY155" s="113"/>
      <c r="AZ155" s="113"/>
      <c r="BA155" s="113"/>
      <c r="BB155" s="113"/>
      <c r="BC155" s="113"/>
      <c r="BD155" s="113"/>
    </row>
    <row r="156" spans="1:56" s="127" customFormat="1" ht="26" hidden="1" customHeight="1" thickBot="1">
      <c r="A156" s="117"/>
      <c r="B156" s="473"/>
      <c r="C156" s="191" t="s">
        <v>3047</v>
      </c>
      <c r="D156" s="226" t="s">
        <v>2805</v>
      </c>
      <c r="E156" s="453"/>
      <c r="F156" s="146" t="s">
        <v>2651</v>
      </c>
      <c r="G156" s="146" t="s">
        <v>3048</v>
      </c>
      <c r="H156" s="146" t="s">
        <v>721</v>
      </c>
      <c r="I156" s="192">
        <v>48</v>
      </c>
      <c r="J156" s="147" t="str">
        <f t="shared" si="10"/>
        <v>OLS</v>
      </c>
      <c r="K156" s="145" t="s">
        <v>2626</v>
      </c>
      <c r="L156" s="145"/>
      <c r="M156" s="145"/>
      <c r="N156" s="148"/>
      <c r="O156" s="148"/>
      <c r="P156" s="148"/>
      <c r="Q156" s="151"/>
      <c r="R156" s="148"/>
      <c r="S156" s="149"/>
      <c r="T156" s="459"/>
      <c r="U156" s="522"/>
      <c r="V156" s="455"/>
      <c r="W156" s="113"/>
      <c r="X156" s="113"/>
      <c r="Y156" s="113"/>
      <c r="Z156" s="113"/>
      <c r="AA156" s="113"/>
      <c r="AB156" s="113"/>
      <c r="AC156" s="113"/>
      <c r="AD156" s="113"/>
      <c r="AE156" s="113"/>
      <c r="AF156" s="113"/>
      <c r="AG156" s="113"/>
      <c r="AH156" s="113"/>
      <c r="AI156" s="113"/>
      <c r="AJ156" s="113"/>
      <c r="AK156" s="113"/>
      <c r="AL156" s="113"/>
      <c r="AM156" s="113"/>
      <c r="AN156" s="113"/>
      <c r="AO156" s="113"/>
      <c r="AP156" s="113"/>
      <c r="AQ156" s="113"/>
      <c r="AR156" s="113"/>
      <c r="AS156" s="113"/>
      <c r="AT156" s="113"/>
      <c r="AU156" s="113"/>
      <c r="AV156" s="113"/>
      <c r="AW156" s="113"/>
      <c r="AX156" s="113"/>
      <c r="AY156" s="113"/>
      <c r="AZ156" s="113"/>
      <c r="BA156" s="113"/>
      <c r="BB156" s="113"/>
      <c r="BC156" s="113"/>
      <c r="BD156" s="113"/>
    </row>
    <row r="157" spans="1:56" s="127" customFormat="1" ht="52" hidden="1" customHeight="1" thickBot="1">
      <c r="A157" s="117"/>
      <c r="B157" s="118" t="s">
        <v>3052</v>
      </c>
      <c r="C157" s="119" t="s">
        <v>3053</v>
      </c>
      <c r="D157" s="120" t="s">
        <v>3054</v>
      </c>
      <c r="E157" s="130" t="str">
        <f t="shared" ref="E157:E177" si="11">D157</f>
        <v>Modified Health Assessment Questionnaire (MHAQ)</v>
      </c>
      <c r="F157" s="121" t="s">
        <v>2636</v>
      </c>
      <c r="G157" s="121" t="s">
        <v>2643</v>
      </c>
      <c r="H157" s="121" t="s">
        <v>2644</v>
      </c>
      <c r="I157" s="121">
        <v>143</v>
      </c>
      <c r="J157" s="122" t="str">
        <f t="shared" si="10"/>
        <v>OLS</v>
      </c>
      <c r="K157" s="120" t="s">
        <v>2626</v>
      </c>
      <c r="L157" s="120"/>
      <c r="M157" s="120"/>
      <c r="N157" s="169"/>
      <c r="O157" s="169"/>
      <c r="P157" s="169"/>
      <c r="Q157" s="169"/>
      <c r="R157" s="169"/>
      <c r="S157" s="125"/>
      <c r="T157" s="125"/>
      <c r="U157" s="169"/>
      <c r="V157" s="126"/>
      <c r="W157" s="113"/>
      <c r="X157" s="113"/>
      <c r="Y157" s="113"/>
      <c r="Z157" s="113"/>
      <c r="AA157" s="113"/>
      <c r="AB157" s="113"/>
      <c r="AC157" s="113"/>
      <c r="AD157" s="113"/>
      <c r="AE157" s="113"/>
      <c r="AF157" s="113"/>
      <c r="AG157" s="113"/>
      <c r="AH157" s="113"/>
      <c r="AI157" s="113"/>
      <c r="AJ157" s="113"/>
      <c r="AK157" s="113"/>
      <c r="AL157" s="113"/>
      <c r="AM157" s="113"/>
      <c r="AN157" s="113"/>
      <c r="AO157" s="113"/>
      <c r="AP157" s="113"/>
      <c r="AQ157" s="113"/>
      <c r="AR157" s="113"/>
      <c r="AS157" s="113"/>
      <c r="AT157" s="113"/>
      <c r="AU157" s="113"/>
      <c r="AV157" s="113"/>
      <c r="AW157" s="113"/>
      <c r="AX157" s="113"/>
      <c r="AY157" s="113"/>
      <c r="AZ157" s="113"/>
      <c r="BA157" s="113"/>
      <c r="BB157" s="113"/>
      <c r="BC157" s="113"/>
      <c r="BD157" s="113"/>
    </row>
    <row r="158" spans="1:56" s="127" customFormat="1" ht="52" hidden="1" customHeight="1" thickBot="1">
      <c r="A158" s="117"/>
      <c r="B158" s="167" t="s">
        <v>3055</v>
      </c>
      <c r="C158" s="119" t="s">
        <v>3056</v>
      </c>
      <c r="D158" s="120" t="s">
        <v>2801</v>
      </c>
      <c r="E158" s="130" t="str">
        <f t="shared" si="11"/>
        <v>SF-12</v>
      </c>
      <c r="F158" s="121" t="s">
        <v>2636</v>
      </c>
      <c r="G158" s="121" t="s">
        <v>2735</v>
      </c>
      <c r="H158" s="121" t="s">
        <v>2735</v>
      </c>
      <c r="I158" s="168">
        <v>7313</v>
      </c>
      <c r="J158" s="122" t="str">
        <f t="shared" si="10"/>
        <v>OLS</v>
      </c>
      <c r="K158" s="120" t="s">
        <v>2626</v>
      </c>
      <c r="L158" s="120"/>
      <c r="M158" s="120"/>
      <c r="N158" s="169"/>
      <c r="O158" s="169"/>
      <c r="P158" s="169"/>
      <c r="Q158" s="170"/>
      <c r="R158" s="169"/>
      <c r="S158" s="125"/>
      <c r="T158" s="125" t="s">
        <v>2845</v>
      </c>
      <c r="U158" s="169" t="s">
        <v>2845</v>
      </c>
      <c r="V158" s="118" t="s">
        <v>3057</v>
      </c>
      <c r="W158" s="113"/>
      <c r="X158" s="113"/>
      <c r="Y158" s="113"/>
      <c r="Z158" s="113"/>
      <c r="AA158" s="113"/>
      <c r="AB158" s="113"/>
      <c r="AC158" s="113"/>
      <c r="AD158" s="113"/>
      <c r="AE158" s="113"/>
      <c r="AF158" s="113"/>
      <c r="AG158" s="113"/>
      <c r="AH158" s="113"/>
      <c r="AI158" s="113"/>
      <c r="AJ158" s="113"/>
      <c r="AK158" s="113"/>
      <c r="AL158" s="113"/>
      <c r="AM158" s="113"/>
      <c r="AN158" s="113"/>
      <c r="AO158" s="113"/>
      <c r="AP158" s="113"/>
      <c r="AQ158" s="113"/>
      <c r="AR158" s="113"/>
      <c r="AS158" s="113"/>
      <c r="AT158" s="113"/>
      <c r="AU158" s="113"/>
      <c r="AV158" s="113"/>
      <c r="AW158" s="113"/>
      <c r="AX158" s="113"/>
      <c r="AY158" s="113"/>
      <c r="AZ158" s="113"/>
      <c r="BA158" s="113"/>
      <c r="BB158" s="113"/>
      <c r="BC158" s="113"/>
      <c r="BD158" s="113"/>
    </row>
    <row r="159" spans="1:56" s="127" customFormat="1" ht="65" hidden="1" customHeight="1" thickBot="1">
      <c r="A159" s="117"/>
      <c r="B159" s="167" t="s">
        <v>3058</v>
      </c>
      <c r="C159" s="119" t="s">
        <v>3059</v>
      </c>
      <c r="D159" s="177" t="s">
        <v>2801</v>
      </c>
      <c r="E159" s="130" t="str">
        <f>D159</f>
        <v>SF-12</v>
      </c>
      <c r="F159" s="121" t="s">
        <v>2636</v>
      </c>
      <c r="G159" s="178" t="s">
        <v>2735</v>
      </c>
      <c r="H159" s="178" t="s">
        <v>2735</v>
      </c>
      <c r="I159" s="255">
        <v>19678</v>
      </c>
      <c r="J159" s="122" t="str">
        <f t="shared" si="10"/>
        <v>OLS; CLAD; response mapping using multinomial logistic regression; Bayesian networks</v>
      </c>
      <c r="K159" s="177" t="s">
        <v>2626</v>
      </c>
      <c r="L159" s="120"/>
      <c r="M159" s="120"/>
      <c r="N159" s="169"/>
      <c r="O159" s="179" t="s">
        <v>2630</v>
      </c>
      <c r="P159" s="169"/>
      <c r="Q159" s="179" t="s">
        <v>3060</v>
      </c>
      <c r="R159" s="179" t="s">
        <v>3061</v>
      </c>
      <c r="S159" s="125"/>
      <c r="T159" s="125"/>
      <c r="U159" s="169"/>
      <c r="V159" s="118" t="s">
        <v>3062</v>
      </c>
      <c r="W159" s="113"/>
      <c r="X159" s="113"/>
      <c r="Y159" s="113"/>
      <c r="Z159" s="113"/>
      <c r="AA159" s="113"/>
      <c r="AB159" s="113"/>
      <c r="AC159" s="113"/>
      <c r="AD159" s="113"/>
      <c r="AE159" s="113"/>
      <c r="AF159" s="113"/>
      <c r="AG159" s="113"/>
      <c r="AH159" s="113"/>
      <c r="AI159" s="113"/>
      <c r="AJ159" s="113"/>
      <c r="AK159" s="113"/>
      <c r="AL159" s="113"/>
      <c r="AM159" s="113"/>
      <c r="AN159" s="113"/>
      <c r="AO159" s="113"/>
      <c r="AP159" s="113"/>
      <c r="AQ159" s="113"/>
      <c r="AR159" s="113"/>
      <c r="AS159" s="113"/>
      <c r="AT159" s="113"/>
      <c r="AU159" s="113"/>
      <c r="AV159" s="113"/>
      <c r="AW159" s="113"/>
      <c r="AX159" s="113"/>
      <c r="AY159" s="113"/>
      <c r="AZ159" s="113"/>
      <c r="BA159" s="113"/>
      <c r="BB159" s="113"/>
      <c r="BC159" s="113"/>
      <c r="BD159" s="113"/>
    </row>
    <row r="160" spans="1:56" s="127" customFormat="1" ht="54" hidden="1" customHeight="1" thickBot="1">
      <c r="A160" s="117"/>
      <c r="B160" s="303" t="s">
        <v>3063</v>
      </c>
      <c r="C160" s="119" t="s">
        <v>3064</v>
      </c>
      <c r="D160" s="177" t="s">
        <v>2689</v>
      </c>
      <c r="E160" s="130" t="str">
        <f>D160</f>
        <v>Health Assessment Questionnaire Disability Index (HAQ-DI)</v>
      </c>
      <c r="F160" s="121" t="s">
        <v>2636</v>
      </c>
      <c r="G160" s="178" t="s">
        <v>2643</v>
      </c>
      <c r="H160" s="178" t="s">
        <v>2644</v>
      </c>
      <c r="I160" s="255" t="s">
        <v>2678</v>
      </c>
      <c r="J160" s="122" t="str">
        <f t="shared" si="10"/>
        <v>OLS</v>
      </c>
      <c r="K160" s="177" t="s">
        <v>2626</v>
      </c>
      <c r="L160" s="120"/>
      <c r="M160" s="120"/>
      <c r="N160" s="169"/>
      <c r="O160" s="179"/>
      <c r="P160" s="169"/>
      <c r="Q160" s="179"/>
      <c r="R160" s="179"/>
      <c r="S160" s="125"/>
      <c r="T160" s="125"/>
      <c r="U160" s="169"/>
      <c r="V160" s="118"/>
      <c r="W160" s="113"/>
      <c r="X160" s="113"/>
      <c r="Y160" s="113"/>
      <c r="Z160" s="113"/>
      <c r="AA160" s="113"/>
      <c r="AB160" s="113"/>
      <c r="AC160" s="113"/>
      <c r="AD160" s="113"/>
      <c r="AE160" s="113"/>
      <c r="AF160" s="113"/>
      <c r="AG160" s="113"/>
      <c r="AH160" s="113"/>
      <c r="AI160" s="113"/>
      <c r="AJ160" s="113"/>
      <c r="AK160" s="113"/>
      <c r="AL160" s="113"/>
      <c r="AM160" s="113"/>
      <c r="AN160" s="113"/>
      <c r="AO160" s="113"/>
      <c r="AP160" s="113"/>
      <c r="AQ160" s="113"/>
      <c r="AR160" s="113"/>
      <c r="AS160" s="113"/>
      <c r="AT160" s="113"/>
      <c r="AU160" s="113"/>
      <c r="AV160" s="113"/>
      <c r="AW160" s="113"/>
      <c r="AX160" s="113"/>
      <c r="AY160" s="113"/>
      <c r="AZ160" s="113"/>
      <c r="BA160" s="113"/>
      <c r="BB160" s="113"/>
      <c r="BC160" s="113"/>
      <c r="BD160" s="113"/>
    </row>
    <row r="161" spans="1:56" s="127" customFormat="1" ht="51.75" hidden="1" customHeight="1" thickBot="1">
      <c r="A161" s="117"/>
      <c r="B161" s="167" t="s">
        <v>3065</v>
      </c>
      <c r="C161" s="119" t="s">
        <v>3066</v>
      </c>
      <c r="D161" s="177" t="s">
        <v>3067</v>
      </c>
      <c r="E161" s="130" t="str">
        <f>D161</f>
        <v>Health Assessment Questionnaire (HAQ) and Disease Activity Score (DAS28)</v>
      </c>
      <c r="F161" s="178" t="s">
        <v>2636</v>
      </c>
      <c r="G161" s="178" t="s">
        <v>2643</v>
      </c>
      <c r="H161" s="178" t="s">
        <v>2644</v>
      </c>
      <c r="I161" s="255">
        <v>6860</v>
      </c>
      <c r="J161" s="122" t="str">
        <f t="shared" si="10"/>
        <v>OLS</v>
      </c>
      <c r="K161" s="177" t="s">
        <v>2626</v>
      </c>
      <c r="L161" s="120"/>
      <c r="M161" s="120"/>
      <c r="N161" s="169"/>
      <c r="O161" s="179"/>
      <c r="P161" s="169"/>
      <c r="Q161" s="179"/>
      <c r="R161" s="179"/>
      <c r="S161" s="125"/>
      <c r="T161" s="125"/>
      <c r="U161" s="169"/>
      <c r="V161" s="118"/>
      <c r="W161" s="113"/>
      <c r="X161" s="113"/>
      <c r="Y161" s="113"/>
      <c r="Z161" s="113"/>
      <c r="AA161" s="113"/>
      <c r="AB161" s="113"/>
      <c r="AC161" s="113"/>
      <c r="AD161" s="113"/>
      <c r="AE161" s="113"/>
      <c r="AF161" s="113"/>
      <c r="AG161" s="113"/>
      <c r="AH161" s="113"/>
      <c r="AI161" s="113"/>
      <c r="AJ161" s="113"/>
      <c r="AK161" s="113"/>
      <c r="AL161" s="113"/>
      <c r="AM161" s="113"/>
      <c r="AN161" s="113"/>
      <c r="AO161" s="113"/>
      <c r="AP161" s="113"/>
      <c r="AQ161" s="113"/>
      <c r="AR161" s="113"/>
      <c r="AS161" s="113"/>
      <c r="AT161" s="113"/>
      <c r="AU161" s="113"/>
      <c r="AV161" s="113"/>
      <c r="AW161" s="113"/>
      <c r="AX161" s="113"/>
      <c r="AY161" s="113"/>
      <c r="AZ161" s="113"/>
      <c r="BA161" s="113"/>
      <c r="BB161" s="113"/>
      <c r="BC161" s="113"/>
      <c r="BD161" s="113"/>
    </row>
    <row r="162" spans="1:56" s="127" customFormat="1" ht="50.25" hidden="1" customHeight="1" thickBot="1">
      <c r="A162" s="117"/>
      <c r="B162" s="167" t="s">
        <v>3068</v>
      </c>
      <c r="C162" s="119" t="s">
        <v>3069</v>
      </c>
      <c r="D162" s="177" t="s">
        <v>2728</v>
      </c>
      <c r="E162" s="130" t="str">
        <f>D162</f>
        <v>General Health Questionnaire (GHQ-12)</v>
      </c>
      <c r="F162" s="178" t="s">
        <v>2636</v>
      </c>
      <c r="G162" s="178" t="s">
        <v>3070</v>
      </c>
      <c r="H162" s="178" t="s">
        <v>2735</v>
      </c>
      <c r="I162" s="255">
        <v>32548</v>
      </c>
      <c r="J162" s="122" t="str">
        <f t="shared" si="10"/>
        <v>OLS</v>
      </c>
      <c r="K162" s="177" t="s">
        <v>2626</v>
      </c>
      <c r="L162" s="120"/>
      <c r="M162" s="120"/>
      <c r="N162" s="169"/>
      <c r="O162" s="179"/>
      <c r="P162" s="169"/>
      <c r="Q162" s="179"/>
      <c r="R162" s="179"/>
      <c r="S162" s="125"/>
      <c r="T162" s="125"/>
      <c r="U162" s="169"/>
      <c r="V162" s="118"/>
      <c r="W162" s="113"/>
      <c r="X162" s="113"/>
      <c r="Y162" s="113"/>
      <c r="Z162" s="113"/>
      <c r="AA162" s="113"/>
      <c r="AB162" s="113"/>
      <c r="AC162" s="113"/>
      <c r="AD162" s="113"/>
      <c r="AE162" s="113"/>
      <c r="AF162" s="113"/>
      <c r="AG162" s="113"/>
      <c r="AH162" s="113"/>
      <c r="AI162" s="113"/>
      <c r="AJ162" s="113"/>
      <c r="AK162" s="113"/>
      <c r="AL162" s="113"/>
      <c r="AM162" s="113"/>
      <c r="AN162" s="113"/>
      <c r="AO162" s="113"/>
      <c r="AP162" s="113"/>
      <c r="AQ162" s="113"/>
      <c r="AR162" s="113"/>
      <c r="AS162" s="113"/>
      <c r="AT162" s="113"/>
      <c r="AU162" s="113"/>
      <c r="AV162" s="113"/>
      <c r="AW162" s="113"/>
      <c r="AX162" s="113"/>
      <c r="AY162" s="113"/>
      <c r="AZ162" s="113"/>
      <c r="BA162" s="113"/>
      <c r="BB162" s="113"/>
      <c r="BC162" s="113"/>
      <c r="BD162" s="113"/>
    </row>
    <row r="163" spans="1:56" s="127" customFormat="1" ht="39" hidden="1" customHeight="1" thickBot="1">
      <c r="A163" s="304"/>
      <c r="B163" s="167" t="s">
        <v>3071</v>
      </c>
      <c r="C163" s="119" t="s">
        <v>3072</v>
      </c>
      <c r="D163" s="120" t="s">
        <v>3073</v>
      </c>
      <c r="E163" s="130" t="str">
        <f t="shared" si="11"/>
        <v>25-item Visual Functioning Questionnaire (VFQ-25) and visual acuity</v>
      </c>
      <c r="F163" s="121" t="s">
        <v>2636</v>
      </c>
      <c r="G163" s="121" t="s">
        <v>3074</v>
      </c>
      <c r="H163" s="121" t="s">
        <v>2740</v>
      </c>
      <c r="I163" s="168">
        <v>148</v>
      </c>
      <c r="J163" s="122" t="str">
        <f t="shared" si="10"/>
        <v>Not stated</v>
      </c>
      <c r="K163" s="120"/>
      <c r="L163" s="120"/>
      <c r="M163" s="120"/>
      <c r="N163" s="169"/>
      <c r="O163" s="169"/>
      <c r="P163" s="169"/>
      <c r="Q163" s="170"/>
      <c r="R163" s="169" t="s">
        <v>2678</v>
      </c>
      <c r="S163" s="125"/>
      <c r="T163" s="125"/>
      <c r="U163" s="169"/>
      <c r="V163" s="118"/>
      <c r="W163" s="113"/>
      <c r="X163" s="113"/>
      <c r="Y163" s="113"/>
      <c r="Z163" s="113"/>
      <c r="AA163" s="113"/>
      <c r="AB163" s="113"/>
      <c r="AC163" s="113"/>
      <c r="AD163" s="113"/>
      <c r="AE163" s="113"/>
      <c r="AF163" s="113"/>
      <c r="AG163" s="113"/>
      <c r="AH163" s="113"/>
      <c r="AI163" s="113"/>
      <c r="AJ163" s="113"/>
      <c r="AK163" s="113"/>
      <c r="AL163" s="113"/>
      <c r="AM163" s="113"/>
      <c r="AN163" s="113"/>
      <c r="AO163" s="113"/>
      <c r="AP163" s="113"/>
      <c r="AQ163" s="113"/>
      <c r="AR163" s="113"/>
      <c r="AS163" s="113"/>
      <c r="AT163" s="113"/>
      <c r="AU163" s="113"/>
      <c r="AV163" s="113"/>
      <c r="AW163" s="113"/>
      <c r="AX163" s="113"/>
      <c r="AY163" s="113"/>
      <c r="AZ163" s="113"/>
      <c r="BA163" s="113"/>
      <c r="BB163" s="113"/>
      <c r="BC163" s="113"/>
      <c r="BD163" s="113"/>
    </row>
    <row r="164" spans="1:56" s="127" customFormat="1" ht="39" hidden="1" customHeight="1" thickBot="1">
      <c r="A164" s="117"/>
      <c r="B164" s="118" t="s">
        <v>3075</v>
      </c>
      <c r="C164" s="119" t="s">
        <v>3076</v>
      </c>
      <c r="D164" s="120" t="s">
        <v>2670</v>
      </c>
      <c r="E164" s="130" t="str">
        <f t="shared" si="11"/>
        <v>SF-36</v>
      </c>
      <c r="F164" s="121" t="s">
        <v>2636</v>
      </c>
      <c r="G164" s="121" t="s">
        <v>3077</v>
      </c>
      <c r="H164" s="121" t="s">
        <v>2672</v>
      </c>
      <c r="I164" s="121">
        <v>468</v>
      </c>
      <c r="J164" s="122" t="str">
        <f t="shared" si="10"/>
        <v>OLS</v>
      </c>
      <c r="K164" s="120" t="s">
        <v>2626</v>
      </c>
      <c r="L164" s="120"/>
      <c r="M164" s="120"/>
      <c r="N164" s="169"/>
      <c r="O164" s="169"/>
      <c r="P164" s="169"/>
      <c r="Q164" s="169"/>
      <c r="R164" s="169"/>
      <c r="S164" s="125"/>
      <c r="T164" s="125" t="s">
        <v>3078</v>
      </c>
      <c r="U164" s="169" t="s">
        <v>3078</v>
      </c>
      <c r="V164" s="118" t="s">
        <v>3079</v>
      </c>
      <c r="W164" s="113"/>
      <c r="X164" s="113"/>
      <c r="Y164" s="113"/>
      <c r="Z164" s="113"/>
      <c r="AA164" s="113"/>
      <c r="AB164" s="113"/>
      <c r="AC164" s="113"/>
      <c r="AD164" s="113"/>
      <c r="AE164" s="113"/>
      <c r="AF164" s="113"/>
      <c r="AG164" s="113"/>
      <c r="AH164" s="113"/>
      <c r="AI164" s="113"/>
      <c r="AJ164" s="113"/>
      <c r="AK164" s="113"/>
      <c r="AL164" s="113"/>
      <c r="AM164" s="113"/>
      <c r="AN164" s="113"/>
      <c r="AO164" s="113"/>
      <c r="AP164" s="113"/>
      <c r="AQ164" s="113"/>
      <c r="AR164" s="113"/>
      <c r="AS164" s="113"/>
      <c r="AT164" s="113"/>
      <c r="AU164" s="113"/>
      <c r="AV164" s="113"/>
      <c r="AW164" s="113"/>
      <c r="AX164" s="113"/>
      <c r="AY164" s="113"/>
      <c r="AZ164" s="113"/>
      <c r="BA164" s="113"/>
      <c r="BB164" s="113"/>
      <c r="BC164" s="113"/>
      <c r="BD164" s="113"/>
    </row>
    <row r="165" spans="1:56" s="127" customFormat="1" ht="66" hidden="1" customHeight="1" thickBot="1">
      <c r="A165" s="117"/>
      <c r="B165" s="118" t="s">
        <v>3080</v>
      </c>
      <c r="C165" s="119" t="s">
        <v>3081</v>
      </c>
      <c r="D165" s="120" t="s">
        <v>3082</v>
      </c>
      <c r="E165" s="130" t="str">
        <f t="shared" si="11"/>
        <v>Breathlessness Grade and Canadian Cardiovascular Society (CCS) classification of angina and number of drug classes used</v>
      </c>
      <c r="F165" s="121" t="s">
        <v>2636</v>
      </c>
      <c r="G165" s="121" t="s">
        <v>3083</v>
      </c>
      <c r="H165" s="121" t="s">
        <v>2665</v>
      </c>
      <c r="I165" s="121">
        <v>503</v>
      </c>
      <c r="J165" s="122" t="str">
        <f t="shared" si="10"/>
        <v>OLS; Tobit; response mapping</v>
      </c>
      <c r="K165" s="120" t="s">
        <v>2626</v>
      </c>
      <c r="L165" s="120"/>
      <c r="M165" s="120"/>
      <c r="N165" s="169"/>
      <c r="O165" s="169"/>
      <c r="P165" s="170" t="s">
        <v>2631</v>
      </c>
      <c r="Q165" s="170" t="s">
        <v>2632</v>
      </c>
      <c r="R165" s="169"/>
      <c r="S165" s="125"/>
      <c r="T165" s="125"/>
      <c r="U165" s="170" t="s">
        <v>3084</v>
      </c>
      <c r="V165" s="118" t="str">
        <f>U165</f>
        <v>In Longworth 2007, see Chapters 3 &amp; 5 and Appendix A. Model performance and QALY gains compared against SF-6D and mapping from SF-36 in Chapter 5, in addition to exploration of methods to allow for uncertainty.</v>
      </c>
      <c r="W165" s="113"/>
      <c r="X165" s="113"/>
      <c r="Y165" s="113"/>
      <c r="Z165" s="113"/>
      <c r="AA165" s="113"/>
      <c r="AB165" s="113"/>
      <c r="AC165" s="113"/>
      <c r="AD165" s="113"/>
      <c r="AE165" s="113"/>
      <c r="AF165" s="113"/>
      <c r="AG165" s="113"/>
      <c r="AH165" s="113"/>
      <c r="AI165" s="113"/>
      <c r="AJ165" s="113"/>
      <c r="AK165" s="113"/>
      <c r="AL165" s="113"/>
      <c r="AM165" s="113"/>
      <c r="AN165" s="113"/>
      <c r="AO165" s="113"/>
      <c r="AP165" s="113"/>
      <c r="AQ165" s="113"/>
      <c r="AR165" s="113"/>
      <c r="AS165" s="113"/>
      <c r="AT165" s="113"/>
      <c r="AU165" s="113"/>
      <c r="AV165" s="113"/>
      <c r="AW165" s="113"/>
      <c r="AX165" s="113"/>
      <c r="AY165" s="113"/>
      <c r="AZ165" s="113"/>
      <c r="BA165" s="113"/>
      <c r="BB165" s="113"/>
      <c r="BC165" s="113"/>
      <c r="BD165" s="113"/>
    </row>
    <row r="166" spans="1:56" s="127" customFormat="1" ht="53.25" hidden="1" customHeight="1" thickBot="1">
      <c r="A166" s="117"/>
      <c r="B166" s="171" t="s">
        <v>3085</v>
      </c>
      <c r="C166" s="233" t="s">
        <v>3086</v>
      </c>
      <c r="D166" s="172" t="s">
        <v>2670</v>
      </c>
      <c r="E166" s="130" t="str">
        <f t="shared" si="11"/>
        <v>SF-36</v>
      </c>
      <c r="F166" s="121" t="s">
        <v>2636</v>
      </c>
      <c r="G166" s="121" t="s">
        <v>3083</v>
      </c>
      <c r="H166" s="121" t="s">
        <v>2665</v>
      </c>
      <c r="I166" s="193">
        <v>423</v>
      </c>
      <c r="J166" s="122" t="str">
        <f t="shared" si="10"/>
        <v>Response mapping</v>
      </c>
      <c r="K166" s="172"/>
      <c r="L166" s="172"/>
      <c r="M166" s="172"/>
      <c r="N166" s="175"/>
      <c r="O166" s="175"/>
      <c r="P166" s="175"/>
      <c r="Q166" s="174" t="s">
        <v>3087</v>
      </c>
      <c r="R166" s="175"/>
      <c r="S166" s="235"/>
      <c r="T166" s="235"/>
      <c r="U166" s="174" t="s">
        <v>3088</v>
      </c>
      <c r="V166" s="118" t="str">
        <f>U166</f>
        <v>See Chapter 4 and Appendix B. Model performance and QALY gains compared against SF-6D and mapping from CCS &amp; breathlessness measures in Chapter 5.</v>
      </c>
      <c r="W166" s="113"/>
      <c r="X166" s="113"/>
      <c r="Y166" s="113"/>
      <c r="Z166" s="113"/>
      <c r="AA166" s="113"/>
      <c r="AB166" s="113"/>
      <c r="AC166" s="113"/>
      <c r="AD166" s="113"/>
      <c r="AE166" s="113"/>
      <c r="AF166" s="113"/>
      <c r="AG166" s="113"/>
      <c r="AH166" s="113"/>
      <c r="AI166" s="113"/>
      <c r="AJ166" s="113"/>
      <c r="AK166" s="113"/>
      <c r="AL166" s="113"/>
      <c r="AM166" s="113"/>
      <c r="AN166" s="113"/>
      <c r="AO166" s="113"/>
      <c r="AP166" s="113"/>
      <c r="AQ166" s="113"/>
      <c r="AR166" s="113"/>
      <c r="AS166" s="113"/>
      <c r="AT166" s="113"/>
      <c r="AU166" s="113"/>
      <c r="AV166" s="113"/>
      <c r="AW166" s="113"/>
      <c r="AX166" s="113"/>
      <c r="AY166" s="113"/>
      <c r="AZ166" s="113"/>
      <c r="BA166" s="113"/>
      <c r="BB166" s="113"/>
      <c r="BC166" s="113"/>
      <c r="BD166" s="113"/>
    </row>
    <row r="167" spans="1:56" s="127" customFormat="1" ht="52" hidden="1" customHeight="1" thickBot="1">
      <c r="A167" s="117"/>
      <c r="B167" s="454" t="s">
        <v>3089</v>
      </c>
      <c r="C167" s="233" t="s">
        <v>3090</v>
      </c>
      <c r="D167" s="172" t="s">
        <v>2805</v>
      </c>
      <c r="E167" s="342" t="str">
        <f t="shared" si="11"/>
        <v>EORTC Quality of Life Questionnaire (QLQ-C30)</v>
      </c>
      <c r="F167" s="342" t="s">
        <v>2636</v>
      </c>
      <c r="G167" s="342" t="s">
        <v>3091</v>
      </c>
      <c r="H167" s="342" t="s">
        <v>721</v>
      </c>
      <c r="I167" s="342">
        <v>771</v>
      </c>
      <c r="J167" s="344" t="str">
        <f t="shared" si="10"/>
        <v>OLS; 2-part; Tobit; response mapping; polynomial spline</v>
      </c>
      <c r="K167" s="172" t="s">
        <v>2626</v>
      </c>
      <c r="L167" s="172"/>
      <c r="M167" s="172"/>
      <c r="N167" s="174" t="s">
        <v>2629</v>
      </c>
      <c r="O167" s="175"/>
      <c r="P167" s="174" t="s">
        <v>2631</v>
      </c>
      <c r="Q167" s="174" t="s">
        <v>2632</v>
      </c>
      <c r="R167" s="174" t="s">
        <v>3092</v>
      </c>
      <c r="S167" s="235"/>
      <c r="T167" s="235" t="s">
        <v>3093</v>
      </c>
      <c r="U167" s="174" t="s">
        <v>3094</v>
      </c>
      <c r="V167" s="454" t="s">
        <v>3095</v>
      </c>
      <c r="W167" s="113"/>
      <c r="X167" s="113"/>
      <c r="Y167" s="113"/>
      <c r="Z167" s="113"/>
      <c r="AA167" s="113"/>
      <c r="AB167" s="113"/>
      <c r="AC167" s="113"/>
      <c r="AD167" s="113"/>
      <c r="AE167" s="113"/>
      <c r="AF167" s="113"/>
      <c r="AG167" s="113"/>
      <c r="AH167" s="113"/>
      <c r="AI167" s="113"/>
      <c r="AJ167" s="113"/>
      <c r="AK167" s="113"/>
      <c r="AL167" s="113"/>
      <c r="AM167" s="113"/>
      <c r="AN167" s="113"/>
      <c r="AO167" s="113"/>
      <c r="AP167" s="113"/>
      <c r="AQ167" s="113"/>
      <c r="AR167" s="113"/>
      <c r="AS167" s="113"/>
      <c r="AT167" s="113"/>
      <c r="AU167" s="113"/>
      <c r="AV167" s="113"/>
      <c r="AW167" s="113"/>
      <c r="AX167" s="113"/>
      <c r="AY167" s="113"/>
      <c r="AZ167" s="113"/>
      <c r="BA167" s="113"/>
      <c r="BB167" s="113"/>
      <c r="BC167" s="113"/>
      <c r="BD167" s="113"/>
    </row>
    <row r="168" spans="1:56" ht="78" customHeight="1" thickBot="1">
      <c r="B168" s="511"/>
      <c r="C168" s="381" t="s">
        <v>3090</v>
      </c>
      <c r="D168" s="376" t="s">
        <v>2791</v>
      </c>
      <c r="E168" s="392" t="str">
        <f t="shared" si="11"/>
        <v>Functional Assessment of Cancer Therapy - General (FACT-G)</v>
      </c>
      <c r="F168" s="392" t="s">
        <v>2636</v>
      </c>
      <c r="G168" s="392" t="s">
        <v>3096</v>
      </c>
      <c r="H168" s="392" t="s">
        <v>721</v>
      </c>
      <c r="I168" s="392">
        <v>530</v>
      </c>
      <c r="J168" s="392" t="str">
        <f t="shared" si="10"/>
        <v>OLS; 2-part; Tobit; response mapping; polynomial spline, limited dependent variable mixture model</v>
      </c>
      <c r="K168" s="392" t="s">
        <v>2626</v>
      </c>
      <c r="L168" s="392"/>
      <c r="M168" s="392"/>
      <c r="N168" s="400" t="s">
        <v>2629</v>
      </c>
      <c r="O168" s="399"/>
      <c r="P168" s="400" t="s">
        <v>2631</v>
      </c>
      <c r="Q168" s="400" t="s">
        <v>2632</v>
      </c>
      <c r="R168" s="400" t="s">
        <v>3097</v>
      </c>
      <c r="S168" s="399"/>
      <c r="T168" s="399"/>
      <c r="U168" s="399"/>
      <c r="V168" s="511"/>
      <c r="X168" s="336" t="s">
        <v>3473</v>
      </c>
      <c r="Y168" s="336" t="s">
        <v>3474</v>
      </c>
      <c r="Z168" s="337" t="s">
        <v>3368</v>
      </c>
      <c r="AA168" s="336" t="s">
        <v>3472</v>
      </c>
    </row>
    <row r="169" spans="1:56" s="127" customFormat="1" ht="77.25" hidden="1" customHeight="1" thickBot="1">
      <c r="A169" s="117"/>
      <c r="B169" s="341" t="s">
        <v>3098</v>
      </c>
      <c r="C169" s="119" t="s">
        <v>3099</v>
      </c>
      <c r="D169" s="120" t="s">
        <v>2642</v>
      </c>
      <c r="E169" s="339" t="str">
        <f t="shared" si="11"/>
        <v>Health Assessment Questionnaire (HAQ)</v>
      </c>
      <c r="F169" s="346" t="s">
        <v>2636</v>
      </c>
      <c r="G169" s="346" t="s">
        <v>2643</v>
      </c>
      <c r="H169" s="339" t="s">
        <v>2644</v>
      </c>
      <c r="I169" s="346">
        <v>233</v>
      </c>
      <c r="J169" s="345" t="str">
        <f t="shared" si="10"/>
        <v>OLS</v>
      </c>
      <c r="K169" s="186" t="s">
        <v>2626</v>
      </c>
      <c r="L169" s="351"/>
      <c r="M169" s="351"/>
      <c r="N169" s="354"/>
      <c r="O169" s="354"/>
      <c r="P169" s="354"/>
      <c r="Q169" s="364"/>
      <c r="R169" s="364"/>
      <c r="S169" s="348"/>
      <c r="T169" s="348"/>
      <c r="U169" s="159" t="s">
        <v>3100</v>
      </c>
      <c r="V169" s="341" t="s">
        <v>3101</v>
      </c>
      <c r="W169" s="113"/>
      <c r="X169" s="113"/>
      <c r="Y169" s="113"/>
      <c r="Z169" s="113"/>
      <c r="AA169" s="113"/>
      <c r="AB169" s="113"/>
      <c r="AC169" s="113"/>
      <c r="AD169" s="113"/>
      <c r="AE169" s="113"/>
      <c r="AF169" s="113"/>
      <c r="AG169" s="113"/>
      <c r="AH169" s="113"/>
      <c r="AI169" s="113"/>
      <c r="AJ169" s="113"/>
      <c r="AK169" s="113"/>
      <c r="AL169" s="113"/>
      <c r="AM169" s="113"/>
      <c r="AN169" s="113"/>
      <c r="AO169" s="113"/>
      <c r="AP169" s="113"/>
      <c r="AQ169" s="113"/>
      <c r="AR169" s="113"/>
      <c r="AS169" s="113"/>
      <c r="AT169" s="113"/>
      <c r="AU169" s="113"/>
      <c r="AV169" s="113"/>
      <c r="AW169" s="113"/>
      <c r="AX169" s="113"/>
      <c r="AY169" s="113"/>
      <c r="AZ169" s="113"/>
      <c r="BA169" s="113"/>
      <c r="BB169" s="113"/>
      <c r="BC169" s="113"/>
      <c r="BD169" s="113"/>
    </row>
    <row r="170" spans="1:56" s="127" customFormat="1" ht="13" hidden="1" customHeight="1" thickBot="1">
      <c r="A170" s="117"/>
      <c r="B170" s="454" t="s">
        <v>3102</v>
      </c>
      <c r="C170" s="233" t="s">
        <v>3103</v>
      </c>
      <c r="D170" s="172" t="s">
        <v>2642</v>
      </c>
      <c r="E170" s="456" t="str">
        <f t="shared" si="11"/>
        <v>Health Assessment Questionnaire (HAQ)</v>
      </c>
      <c r="F170" s="283" t="s">
        <v>2636</v>
      </c>
      <c r="G170" s="518" t="s">
        <v>2643</v>
      </c>
      <c r="H170" s="157" t="s">
        <v>2644</v>
      </c>
      <c r="I170" s="283">
        <v>317</v>
      </c>
      <c r="J170" s="305" t="str">
        <f t="shared" si="10"/>
        <v>OLS</v>
      </c>
      <c r="K170" s="158" t="s">
        <v>2626</v>
      </c>
      <c r="L170" s="172"/>
      <c r="M170" s="172"/>
      <c r="N170" s="175"/>
      <c r="O170" s="175"/>
      <c r="P170" s="175"/>
      <c r="Q170" s="174"/>
      <c r="R170" s="174"/>
      <c r="S170" s="235"/>
      <c r="T170" s="235"/>
      <c r="U170" s="285" t="s">
        <v>2907</v>
      </c>
      <c r="V170" s="454" t="s">
        <v>3104</v>
      </c>
      <c r="W170" s="113"/>
      <c r="X170" s="113"/>
      <c r="Y170" s="113"/>
      <c r="Z170" s="113"/>
      <c r="AA170" s="113"/>
      <c r="AB170" s="113"/>
      <c r="AC170" s="113"/>
      <c r="AD170" s="113"/>
      <c r="AE170" s="113"/>
      <c r="AF170" s="113"/>
      <c r="AG170" s="113"/>
      <c r="AH170" s="113"/>
      <c r="AI170" s="113"/>
      <c r="AJ170" s="113"/>
      <c r="AK170" s="113"/>
      <c r="AL170" s="113"/>
      <c r="AM170" s="113"/>
      <c r="AN170" s="113"/>
      <c r="AO170" s="113"/>
      <c r="AP170" s="113"/>
      <c r="AQ170" s="113"/>
      <c r="AR170" s="113"/>
      <c r="AS170" s="113"/>
      <c r="AT170" s="113"/>
      <c r="AU170" s="113"/>
      <c r="AV170" s="113"/>
      <c r="AW170" s="113"/>
      <c r="AX170" s="113"/>
      <c r="AY170" s="113"/>
      <c r="AZ170" s="113"/>
      <c r="BA170" s="113"/>
      <c r="BB170" s="113"/>
      <c r="BC170" s="113"/>
      <c r="BD170" s="113"/>
    </row>
    <row r="171" spans="1:56" s="127" customFormat="1" ht="13" hidden="1" customHeight="1" thickBot="1">
      <c r="A171" s="117"/>
      <c r="B171" s="450"/>
      <c r="C171" s="233" t="s">
        <v>3103</v>
      </c>
      <c r="D171" s="172" t="s">
        <v>2642</v>
      </c>
      <c r="E171" s="452"/>
      <c r="F171" s="162" t="s">
        <v>3105</v>
      </c>
      <c r="G171" s="484"/>
      <c r="H171" s="137" t="str">
        <f>H170</f>
        <v>Musculoskeletal</v>
      </c>
      <c r="I171" s="162">
        <v>317</v>
      </c>
      <c r="J171" s="184" t="str">
        <f t="shared" si="10"/>
        <v>OLS</v>
      </c>
      <c r="K171" s="158" t="s">
        <v>2626</v>
      </c>
      <c r="L171" s="172"/>
      <c r="M171" s="172"/>
      <c r="N171" s="175"/>
      <c r="O171" s="175"/>
      <c r="P171" s="175"/>
      <c r="Q171" s="174"/>
      <c r="R171" s="174"/>
      <c r="S171" s="235"/>
      <c r="T171" s="235"/>
      <c r="U171" s="285"/>
      <c r="V171" s="450"/>
      <c r="W171" s="113"/>
      <c r="X171" s="113"/>
      <c r="Y171" s="113"/>
      <c r="Z171" s="113"/>
      <c r="AA171" s="113"/>
      <c r="AB171" s="113"/>
      <c r="AC171" s="113"/>
      <c r="AD171" s="113"/>
      <c r="AE171" s="113"/>
      <c r="AF171" s="113"/>
      <c r="AG171" s="113"/>
      <c r="AH171" s="113"/>
      <c r="AI171" s="113"/>
      <c r="AJ171" s="113"/>
      <c r="AK171" s="113"/>
      <c r="AL171" s="113"/>
      <c r="AM171" s="113"/>
      <c r="AN171" s="113"/>
      <c r="AO171" s="113"/>
      <c r="AP171" s="113"/>
      <c r="AQ171" s="113"/>
      <c r="AR171" s="113"/>
      <c r="AS171" s="113"/>
      <c r="AT171" s="113"/>
      <c r="AU171" s="113"/>
      <c r="AV171" s="113"/>
      <c r="AW171" s="113"/>
      <c r="AX171" s="113"/>
      <c r="AY171" s="113"/>
      <c r="AZ171" s="113"/>
      <c r="BA171" s="113"/>
      <c r="BB171" s="113"/>
      <c r="BC171" s="113"/>
      <c r="BD171" s="113"/>
    </row>
    <row r="172" spans="1:56" s="127" customFormat="1" ht="13" hidden="1" customHeight="1" thickBot="1">
      <c r="A172" s="117"/>
      <c r="B172" s="450"/>
      <c r="C172" s="233" t="s">
        <v>3103</v>
      </c>
      <c r="D172" s="172" t="s">
        <v>2642</v>
      </c>
      <c r="E172" s="452"/>
      <c r="F172" s="162" t="s">
        <v>2757</v>
      </c>
      <c r="G172" s="484"/>
      <c r="H172" s="137" t="str">
        <f t="shared" ref="H172:H173" si="12">H171</f>
        <v>Musculoskeletal</v>
      </c>
      <c r="I172" s="162">
        <v>317</v>
      </c>
      <c r="J172" s="184" t="str">
        <f t="shared" si="10"/>
        <v>OLS</v>
      </c>
      <c r="K172" s="158" t="s">
        <v>2626</v>
      </c>
      <c r="L172" s="172"/>
      <c r="M172" s="172"/>
      <c r="N172" s="175"/>
      <c r="O172" s="175"/>
      <c r="P172" s="175"/>
      <c r="Q172" s="174"/>
      <c r="R172" s="174"/>
      <c r="S172" s="235"/>
      <c r="T172" s="235"/>
      <c r="U172" s="285"/>
      <c r="V172" s="450"/>
      <c r="W172" s="113"/>
      <c r="X172" s="113"/>
      <c r="Y172" s="113"/>
      <c r="Z172" s="113"/>
      <c r="AA172" s="113"/>
      <c r="AB172" s="113"/>
      <c r="AC172" s="113"/>
      <c r="AD172" s="113"/>
      <c r="AE172" s="113"/>
      <c r="AF172" s="113"/>
      <c r="AG172" s="113"/>
      <c r="AH172" s="113"/>
      <c r="AI172" s="113"/>
      <c r="AJ172" s="113"/>
      <c r="AK172" s="113"/>
      <c r="AL172" s="113"/>
      <c r="AM172" s="113"/>
      <c r="AN172" s="113"/>
      <c r="AO172" s="113"/>
      <c r="AP172" s="113"/>
      <c r="AQ172" s="113"/>
      <c r="AR172" s="113"/>
      <c r="AS172" s="113"/>
      <c r="AT172" s="113"/>
      <c r="AU172" s="113"/>
      <c r="AV172" s="113"/>
      <c r="AW172" s="113"/>
      <c r="AX172" s="113"/>
      <c r="AY172" s="113"/>
      <c r="AZ172" s="113"/>
      <c r="BA172" s="113"/>
      <c r="BB172" s="113"/>
      <c r="BC172" s="113"/>
      <c r="BD172" s="113"/>
    </row>
    <row r="173" spans="1:56" s="127" customFormat="1" ht="13" hidden="1" customHeight="1" thickBot="1">
      <c r="A173" s="117"/>
      <c r="B173" s="450"/>
      <c r="C173" s="233" t="s">
        <v>3103</v>
      </c>
      <c r="D173" s="172" t="s">
        <v>2642</v>
      </c>
      <c r="E173" s="452"/>
      <c r="F173" s="211" t="s">
        <v>2651</v>
      </c>
      <c r="G173" s="484"/>
      <c r="H173" s="156" t="str">
        <f t="shared" si="12"/>
        <v>Musculoskeletal</v>
      </c>
      <c r="I173" s="211">
        <v>317</v>
      </c>
      <c r="J173" s="306" t="str">
        <f t="shared" si="10"/>
        <v>OLS</v>
      </c>
      <c r="K173" s="158" t="s">
        <v>2626</v>
      </c>
      <c r="L173" s="172"/>
      <c r="M173" s="172"/>
      <c r="N173" s="175"/>
      <c r="O173" s="175"/>
      <c r="P173" s="175"/>
      <c r="Q173" s="174"/>
      <c r="R173" s="174"/>
      <c r="S173" s="235"/>
      <c r="T173" s="235"/>
      <c r="U173" s="285"/>
      <c r="V173" s="450"/>
      <c r="W173" s="113"/>
      <c r="X173" s="113"/>
      <c r="Y173" s="113"/>
      <c r="Z173" s="113"/>
      <c r="AA173" s="113"/>
      <c r="AB173" s="113"/>
      <c r="AC173" s="113"/>
      <c r="AD173" s="113"/>
      <c r="AE173" s="113"/>
      <c r="AF173" s="113"/>
      <c r="AG173" s="113"/>
      <c r="AH173" s="113"/>
      <c r="AI173" s="113"/>
      <c r="AJ173" s="113"/>
      <c r="AK173" s="113"/>
      <c r="AL173" s="113"/>
      <c r="AM173" s="113"/>
      <c r="AN173" s="113"/>
      <c r="AO173" s="113"/>
      <c r="AP173" s="113"/>
      <c r="AQ173" s="113"/>
      <c r="AR173" s="113"/>
      <c r="AS173" s="113"/>
      <c r="AT173" s="113"/>
      <c r="AU173" s="113"/>
      <c r="AV173" s="113"/>
      <c r="AW173" s="113"/>
      <c r="AX173" s="113"/>
      <c r="AY173" s="113"/>
      <c r="AZ173" s="113"/>
      <c r="BA173" s="113"/>
      <c r="BB173" s="113"/>
      <c r="BC173" s="113"/>
      <c r="BD173" s="113"/>
    </row>
    <row r="174" spans="1:56" s="310" customFormat="1" ht="39" hidden="1" customHeight="1" thickBot="1">
      <c r="A174" s="307"/>
      <c r="B174" s="118" t="s">
        <v>3106</v>
      </c>
      <c r="C174" s="119" t="s">
        <v>3107</v>
      </c>
      <c r="D174" s="120" t="s">
        <v>2999</v>
      </c>
      <c r="E174" s="121" t="str">
        <f>D174</f>
        <v>EORTC QLQ-C30</v>
      </c>
      <c r="F174" s="178" t="s">
        <v>2636</v>
      </c>
      <c r="G174" s="178" t="s">
        <v>3108</v>
      </c>
      <c r="H174" s="121" t="s">
        <v>721</v>
      </c>
      <c r="I174" s="178">
        <v>529</v>
      </c>
      <c r="J174" s="230" t="str">
        <f t="shared" si="10"/>
        <v>Linear mixed model; Tobit</v>
      </c>
      <c r="K174" s="178" t="s">
        <v>3109</v>
      </c>
      <c r="L174" s="121"/>
      <c r="M174" s="121"/>
      <c r="N174" s="254"/>
      <c r="O174" s="254"/>
      <c r="P174" s="286" t="s">
        <v>2631</v>
      </c>
      <c r="Q174" s="286"/>
      <c r="R174" s="286"/>
      <c r="S174" s="254"/>
      <c r="T174" s="254"/>
      <c r="U174" s="308"/>
      <c r="V174" s="118"/>
      <c r="W174" s="309"/>
      <c r="X174" s="309"/>
      <c r="Y174" s="309"/>
      <c r="Z174" s="309"/>
      <c r="AA174" s="309"/>
      <c r="AB174" s="309"/>
      <c r="AC174" s="309"/>
      <c r="AD174" s="309"/>
      <c r="AE174" s="309"/>
      <c r="AF174" s="309"/>
      <c r="AG174" s="309"/>
      <c r="AH174" s="309"/>
      <c r="AI174" s="309"/>
      <c r="AJ174" s="309"/>
      <c r="AK174" s="309"/>
      <c r="AL174" s="309"/>
      <c r="AM174" s="309"/>
      <c r="AN174" s="309"/>
      <c r="AO174" s="309"/>
      <c r="AP174" s="309"/>
      <c r="AQ174" s="309"/>
      <c r="AR174" s="309"/>
      <c r="AS174" s="309"/>
      <c r="AT174" s="309"/>
      <c r="AU174" s="309"/>
      <c r="AV174" s="309"/>
      <c r="AW174" s="309"/>
      <c r="AX174" s="309"/>
      <c r="AY174" s="309"/>
      <c r="AZ174" s="309"/>
      <c r="BA174" s="309"/>
      <c r="BB174" s="309"/>
      <c r="BC174" s="309"/>
      <c r="BD174" s="309"/>
    </row>
    <row r="175" spans="1:56" s="127" customFormat="1" ht="26" hidden="1" customHeight="1" thickBot="1">
      <c r="A175" s="117"/>
      <c r="B175" s="454" t="s">
        <v>3110</v>
      </c>
      <c r="C175" s="210" t="s">
        <v>3111</v>
      </c>
      <c r="D175" s="172" t="s">
        <v>3112</v>
      </c>
      <c r="E175" s="130" t="str">
        <f t="shared" si="11"/>
        <v>Visual analogue scale rating of pain</v>
      </c>
      <c r="F175" s="130" t="s">
        <v>2636</v>
      </c>
      <c r="G175" s="130" t="s">
        <v>3113</v>
      </c>
      <c r="H175" s="130" t="s">
        <v>2644</v>
      </c>
      <c r="I175" s="130">
        <v>141</v>
      </c>
      <c r="J175" s="131" t="str">
        <f t="shared" si="10"/>
        <v>OLS; CLAD; Tobit</v>
      </c>
      <c r="K175" s="129" t="s">
        <v>2626</v>
      </c>
      <c r="L175" s="129"/>
      <c r="M175" s="129"/>
      <c r="N175" s="132"/>
      <c r="O175" s="190" t="s">
        <v>2630</v>
      </c>
      <c r="P175" s="190" t="s">
        <v>2631</v>
      </c>
      <c r="Q175" s="132"/>
      <c r="R175" s="132"/>
      <c r="S175" s="133"/>
      <c r="T175" s="133"/>
      <c r="U175" s="132"/>
      <c r="V175" s="474"/>
      <c r="W175" s="113"/>
      <c r="X175" s="113"/>
      <c r="Y175" s="113"/>
      <c r="Z175" s="113"/>
      <c r="AA175" s="113"/>
      <c r="AB175" s="113"/>
      <c r="AC175" s="113"/>
      <c r="AD175" s="113"/>
      <c r="AE175" s="113"/>
      <c r="AF175" s="113"/>
      <c r="AG175" s="113"/>
      <c r="AH175" s="113"/>
      <c r="AI175" s="113"/>
      <c r="AJ175" s="113"/>
      <c r="AK175" s="113"/>
      <c r="AL175" s="113"/>
      <c r="AM175" s="113"/>
      <c r="AN175" s="113"/>
      <c r="AO175" s="113"/>
      <c r="AP175" s="113"/>
      <c r="AQ175" s="113"/>
      <c r="AR175" s="113"/>
      <c r="AS175" s="113"/>
      <c r="AT175" s="113"/>
      <c r="AU175" s="113"/>
      <c r="AV175" s="113"/>
      <c r="AW175" s="113"/>
      <c r="AX175" s="113"/>
      <c r="AY175" s="113"/>
      <c r="AZ175" s="113"/>
      <c r="BA175" s="113"/>
      <c r="BB175" s="113"/>
      <c r="BC175" s="113"/>
      <c r="BD175" s="113"/>
    </row>
    <row r="176" spans="1:56" s="127" customFormat="1" ht="26" hidden="1" customHeight="1" thickBot="1">
      <c r="A176" s="117"/>
      <c r="B176" s="455"/>
      <c r="C176" s="210" t="s">
        <v>3111</v>
      </c>
      <c r="D176" s="172" t="s">
        <v>2670</v>
      </c>
      <c r="E176" s="164" t="str">
        <f t="shared" si="11"/>
        <v>SF-36</v>
      </c>
      <c r="F176" s="203" t="s">
        <v>2636</v>
      </c>
      <c r="G176" s="203" t="s">
        <v>3113</v>
      </c>
      <c r="H176" s="164" t="s">
        <v>2644</v>
      </c>
      <c r="I176" s="203">
        <v>133</v>
      </c>
      <c r="J176" s="147" t="str">
        <f t="shared" si="10"/>
        <v>OLS; CLAD; Tobit</v>
      </c>
      <c r="K176" s="202" t="s">
        <v>2626</v>
      </c>
      <c r="L176" s="202"/>
      <c r="M176" s="202"/>
      <c r="N176" s="205"/>
      <c r="O176" s="214" t="s">
        <v>2630</v>
      </c>
      <c r="P176" s="214" t="s">
        <v>2631</v>
      </c>
      <c r="Q176" s="148"/>
      <c r="R176" s="205"/>
      <c r="S176" s="207"/>
      <c r="T176" s="207"/>
      <c r="U176" s="205"/>
      <c r="V176" s="475"/>
      <c r="W176" s="113"/>
      <c r="X176" s="113"/>
      <c r="Y176" s="113"/>
      <c r="Z176" s="113"/>
      <c r="AA176" s="113"/>
      <c r="AB176" s="113"/>
      <c r="AC176" s="113"/>
      <c r="AD176" s="113"/>
      <c r="AE176" s="113"/>
      <c r="AF176" s="113"/>
      <c r="AG176" s="113"/>
      <c r="AH176" s="113"/>
      <c r="AI176" s="113"/>
      <c r="AJ176" s="113"/>
      <c r="AK176" s="113"/>
      <c r="AL176" s="113"/>
      <c r="AM176" s="113"/>
      <c r="AN176" s="113"/>
      <c r="AO176" s="113"/>
      <c r="AP176" s="113"/>
      <c r="AQ176" s="113"/>
      <c r="AR176" s="113"/>
      <c r="AS176" s="113"/>
      <c r="AT176" s="113"/>
      <c r="AU176" s="113"/>
      <c r="AV176" s="113"/>
      <c r="AW176" s="113"/>
      <c r="AX176" s="113"/>
      <c r="AY176" s="113"/>
      <c r="AZ176" s="113"/>
      <c r="BA176" s="113"/>
      <c r="BB176" s="113"/>
      <c r="BC176" s="113"/>
      <c r="BD176" s="113"/>
    </row>
    <row r="177" spans="1:56" s="127" customFormat="1" ht="26" hidden="1" customHeight="1">
      <c r="A177" s="117"/>
      <c r="B177" s="454" t="s">
        <v>3114</v>
      </c>
      <c r="C177" s="128" t="s">
        <v>3115</v>
      </c>
      <c r="D177" s="129" t="s">
        <v>3116</v>
      </c>
      <c r="E177" s="456" t="str">
        <f t="shared" si="11"/>
        <v>Epworth Sleepiness Scale (ESS)</v>
      </c>
      <c r="F177" s="130" t="s">
        <v>2636</v>
      </c>
      <c r="G177" s="130" t="s">
        <v>3117</v>
      </c>
      <c r="H177" s="130" t="s">
        <v>3118</v>
      </c>
      <c r="I177" s="130" t="s">
        <v>2678</v>
      </c>
      <c r="J177" s="131" t="str">
        <f t="shared" si="10"/>
        <v>OLS; GLM</v>
      </c>
      <c r="K177" s="129" t="s">
        <v>2626</v>
      </c>
      <c r="L177" s="129" t="s">
        <v>2627</v>
      </c>
      <c r="M177" s="129"/>
      <c r="N177" s="132"/>
      <c r="O177" s="132"/>
      <c r="P177" s="132"/>
      <c r="Q177" s="132"/>
      <c r="R177" s="132"/>
      <c r="S177" s="133"/>
      <c r="T177" s="133" t="s">
        <v>3119</v>
      </c>
      <c r="U177" s="132" t="s">
        <v>3119</v>
      </c>
      <c r="V177" s="525" t="s">
        <v>3119</v>
      </c>
      <c r="W177" s="113"/>
      <c r="X177" s="113"/>
      <c r="Y177" s="113"/>
      <c r="Z177" s="113"/>
      <c r="AA177" s="113"/>
      <c r="AB177" s="113"/>
      <c r="AC177" s="113"/>
      <c r="AD177" s="113"/>
      <c r="AE177" s="113"/>
      <c r="AF177" s="113"/>
      <c r="AG177" s="113"/>
      <c r="AH177" s="113"/>
      <c r="AI177" s="113"/>
      <c r="AJ177" s="113"/>
      <c r="AK177" s="113"/>
      <c r="AL177" s="113"/>
      <c r="AM177" s="113"/>
      <c r="AN177" s="113"/>
      <c r="AO177" s="113"/>
      <c r="AP177" s="113"/>
      <c r="AQ177" s="113"/>
      <c r="AR177" s="113"/>
      <c r="AS177" s="113"/>
      <c r="AT177" s="113"/>
      <c r="AU177" s="113"/>
      <c r="AV177" s="113"/>
      <c r="AW177" s="113"/>
      <c r="AX177" s="113"/>
      <c r="AY177" s="113"/>
      <c r="AZ177" s="113"/>
      <c r="BA177" s="113"/>
      <c r="BB177" s="113"/>
      <c r="BC177" s="113"/>
      <c r="BD177" s="113"/>
    </row>
    <row r="178" spans="1:56" s="127" customFormat="1" ht="39" hidden="1" customHeight="1" thickBot="1">
      <c r="A178" s="117"/>
      <c r="B178" s="455"/>
      <c r="C178" s="144" t="s">
        <v>3115</v>
      </c>
      <c r="D178" s="145" t="s">
        <v>3116</v>
      </c>
      <c r="E178" s="453"/>
      <c r="F178" s="146" t="s">
        <v>2651</v>
      </c>
      <c r="G178" s="146" t="s">
        <v>3117</v>
      </c>
      <c r="H178" s="146" t="s">
        <v>3118</v>
      </c>
      <c r="I178" s="146" t="s">
        <v>2678</v>
      </c>
      <c r="J178" s="147" t="str">
        <f t="shared" si="10"/>
        <v>OLS; GLM</v>
      </c>
      <c r="K178" s="145" t="s">
        <v>2626</v>
      </c>
      <c r="L178" s="145" t="s">
        <v>2627</v>
      </c>
      <c r="M178" s="145"/>
      <c r="N178" s="148"/>
      <c r="O178" s="148"/>
      <c r="P178" s="148"/>
      <c r="Q178" s="148"/>
      <c r="R178" s="148"/>
      <c r="S178" s="149"/>
      <c r="T178" s="149" t="s">
        <v>3119</v>
      </c>
      <c r="U178" s="148" t="s">
        <v>3119</v>
      </c>
      <c r="V178" s="499"/>
      <c r="W178" s="113"/>
      <c r="X178" s="113"/>
      <c r="Y178" s="113"/>
      <c r="Z178" s="113"/>
      <c r="AA178" s="113"/>
      <c r="AB178" s="113"/>
      <c r="AC178" s="113"/>
      <c r="AD178" s="113"/>
      <c r="AE178" s="113"/>
      <c r="AF178" s="113"/>
      <c r="AG178" s="113"/>
      <c r="AH178" s="113"/>
      <c r="AI178" s="113"/>
      <c r="AJ178" s="113"/>
      <c r="AK178" s="113"/>
      <c r="AL178" s="113"/>
      <c r="AM178" s="113"/>
      <c r="AN178" s="113"/>
      <c r="AO178" s="113"/>
      <c r="AP178" s="113"/>
      <c r="AQ178" s="113"/>
      <c r="AR178" s="113"/>
      <c r="AS178" s="113"/>
      <c r="AT178" s="113"/>
      <c r="AU178" s="113"/>
      <c r="AV178" s="113"/>
      <c r="AW178" s="113"/>
      <c r="AX178" s="113"/>
      <c r="AY178" s="113"/>
      <c r="AZ178" s="113"/>
      <c r="BA178" s="113"/>
      <c r="BB178" s="113"/>
      <c r="BC178" s="113"/>
      <c r="BD178" s="113"/>
    </row>
    <row r="179" spans="1:56" s="127" customFormat="1" ht="104" hidden="1" customHeight="1" thickBot="1">
      <c r="A179" s="117"/>
      <c r="B179" s="167" t="s">
        <v>3120</v>
      </c>
      <c r="C179" s="119" t="s">
        <v>3121</v>
      </c>
      <c r="D179" s="129" t="s">
        <v>2805</v>
      </c>
      <c r="E179" s="130" t="str">
        <f>D179</f>
        <v>EORTC Quality of Life Questionnaire (QLQ-C30)</v>
      </c>
      <c r="F179" s="121" t="s">
        <v>2636</v>
      </c>
      <c r="G179" s="121" t="s">
        <v>3122</v>
      </c>
      <c r="H179" s="121" t="s">
        <v>721</v>
      </c>
      <c r="I179" s="168">
        <v>877</v>
      </c>
      <c r="J179" s="122" t="str">
        <f t="shared" si="10"/>
        <v>OLS; response mapping</v>
      </c>
      <c r="K179" s="120" t="s">
        <v>2626</v>
      </c>
      <c r="L179" s="120"/>
      <c r="M179" s="120"/>
      <c r="N179" s="169"/>
      <c r="O179" s="169"/>
      <c r="P179" s="169"/>
      <c r="Q179" s="170" t="s">
        <v>2632</v>
      </c>
      <c r="R179" s="169"/>
      <c r="S179" s="125" t="s">
        <v>3123</v>
      </c>
      <c r="T179" s="232" t="s">
        <v>3124</v>
      </c>
      <c r="U179" s="170" t="s">
        <v>3125</v>
      </c>
      <c r="V179" s="118" t="s">
        <v>3126</v>
      </c>
      <c r="W179" s="113"/>
      <c r="X179" s="113"/>
      <c r="Y179" s="113"/>
      <c r="Z179" s="113"/>
      <c r="AA179" s="113"/>
      <c r="AB179" s="113"/>
      <c r="AC179" s="113"/>
      <c r="AD179" s="113"/>
      <c r="AE179" s="113"/>
      <c r="AF179" s="113"/>
      <c r="AG179" s="113"/>
      <c r="AH179" s="113"/>
      <c r="AI179" s="113"/>
      <c r="AJ179" s="113"/>
      <c r="AK179" s="113"/>
      <c r="AL179" s="113"/>
      <c r="AM179" s="113"/>
      <c r="AN179" s="113"/>
      <c r="AO179" s="113"/>
      <c r="AP179" s="113"/>
      <c r="AQ179" s="113"/>
      <c r="AR179" s="113"/>
      <c r="AS179" s="113"/>
      <c r="AT179" s="113"/>
      <c r="AU179" s="113"/>
      <c r="AV179" s="113"/>
      <c r="AW179" s="113"/>
      <c r="AX179" s="113"/>
      <c r="AY179" s="113"/>
      <c r="AZ179" s="113"/>
      <c r="BA179" s="113"/>
      <c r="BB179" s="113"/>
      <c r="BC179" s="113"/>
      <c r="BD179" s="113"/>
    </row>
    <row r="180" spans="1:56" s="127" customFormat="1" ht="39" hidden="1" customHeight="1" thickBot="1">
      <c r="A180" s="153"/>
      <c r="B180" s="167" t="s">
        <v>3127</v>
      </c>
      <c r="C180" s="233" t="s">
        <v>3128</v>
      </c>
      <c r="D180" s="172" t="s">
        <v>3129</v>
      </c>
      <c r="E180" s="130" t="str">
        <f>D180</f>
        <v>Health assessment questionnaire (HAQ)</v>
      </c>
      <c r="F180" s="121" t="s">
        <v>2636</v>
      </c>
      <c r="G180" s="193" t="s">
        <v>2643</v>
      </c>
      <c r="H180" s="193" t="s">
        <v>2644</v>
      </c>
      <c r="I180" s="168">
        <v>35422</v>
      </c>
      <c r="J180" s="122" t="str">
        <f t="shared" si="10"/>
        <v>OLS</v>
      </c>
      <c r="K180" s="120" t="s">
        <v>2626</v>
      </c>
      <c r="L180" s="120"/>
      <c r="M180" s="120"/>
      <c r="N180" s="169"/>
      <c r="O180" s="169"/>
      <c r="P180" s="169"/>
      <c r="Q180" s="170"/>
      <c r="R180" s="169"/>
      <c r="S180" s="125"/>
      <c r="T180" s="232"/>
      <c r="U180" s="170" t="s">
        <v>3130</v>
      </c>
      <c r="V180" s="118" t="s">
        <v>3131</v>
      </c>
      <c r="W180" s="113"/>
      <c r="X180" s="113"/>
      <c r="Y180" s="113"/>
      <c r="Z180" s="113"/>
      <c r="AA180" s="113"/>
      <c r="AB180" s="113"/>
      <c r="AC180" s="113"/>
      <c r="AD180" s="113"/>
      <c r="AE180" s="113"/>
      <c r="AF180" s="113"/>
      <c r="AG180" s="113"/>
      <c r="AH180" s="113"/>
      <c r="AI180" s="113"/>
      <c r="AJ180" s="113"/>
      <c r="AK180" s="113"/>
      <c r="AL180" s="113"/>
      <c r="AM180" s="113"/>
      <c r="AN180" s="113"/>
      <c r="AO180" s="113"/>
      <c r="AP180" s="113"/>
      <c r="AQ180" s="113"/>
      <c r="AR180" s="113"/>
      <c r="AS180" s="113"/>
      <c r="AT180" s="113"/>
      <c r="AU180" s="113"/>
      <c r="AV180" s="113"/>
      <c r="AW180" s="113"/>
      <c r="AX180" s="113"/>
      <c r="AY180" s="113"/>
      <c r="AZ180" s="113"/>
      <c r="BA180" s="113"/>
      <c r="BB180" s="113"/>
      <c r="BC180" s="113"/>
      <c r="BD180" s="113"/>
    </row>
    <row r="181" spans="1:56" s="127" customFormat="1" ht="13" hidden="1" customHeight="1" thickBot="1">
      <c r="A181" s="153"/>
      <c r="B181" s="454" t="s">
        <v>3132</v>
      </c>
      <c r="C181" s="119" t="s">
        <v>3133</v>
      </c>
      <c r="D181" s="120" t="s">
        <v>3134</v>
      </c>
      <c r="E181" s="456" t="str">
        <f>D181</f>
        <v xml:space="preserve">Depression Anxiety Stress Scale (DASS-21) and Kessler Psychological Distress Scale (K10) </v>
      </c>
      <c r="F181" s="130" t="s">
        <v>2636</v>
      </c>
      <c r="G181" s="130" t="s">
        <v>2887</v>
      </c>
      <c r="H181" s="130" t="s">
        <v>2667</v>
      </c>
      <c r="I181" s="130">
        <v>917</v>
      </c>
      <c r="J181" s="131" t="str">
        <f t="shared" si="10"/>
        <v>OLS; GLM</v>
      </c>
      <c r="K181" s="120" t="s">
        <v>2626</v>
      </c>
      <c r="L181" s="120" t="s">
        <v>2627</v>
      </c>
      <c r="M181" s="120"/>
      <c r="N181" s="170"/>
      <c r="O181" s="169"/>
      <c r="P181" s="124"/>
      <c r="Q181" s="169"/>
      <c r="R181" s="169"/>
      <c r="S181" s="125"/>
      <c r="T181" s="125"/>
      <c r="U181" s="169"/>
      <c r="V181" s="474"/>
      <c r="W181" s="113"/>
      <c r="X181" s="113"/>
      <c r="Y181" s="113"/>
      <c r="Z181" s="113"/>
      <c r="AA181" s="113"/>
      <c r="AB181" s="113"/>
      <c r="AC181" s="113"/>
      <c r="AD181" s="113"/>
      <c r="AE181" s="113"/>
      <c r="AF181" s="113"/>
      <c r="AG181" s="113"/>
      <c r="AH181" s="113"/>
      <c r="AI181" s="113"/>
      <c r="AJ181" s="113"/>
      <c r="AK181" s="113"/>
      <c r="AL181" s="113"/>
      <c r="AM181" s="113"/>
      <c r="AN181" s="113"/>
      <c r="AO181" s="113"/>
      <c r="AP181" s="113"/>
      <c r="AQ181" s="113"/>
      <c r="AR181" s="113"/>
      <c r="AS181" s="113"/>
      <c r="AT181" s="113"/>
      <c r="AU181" s="113"/>
      <c r="AV181" s="113"/>
      <c r="AW181" s="113"/>
      <c r="AX181" s="113"/>
      <c r="AY181" s="113"/>
      <c r="AZ181" s="113"/>
      <c r="BA181" s="113"/>
      <c r="BB181" s="113"/>
      <c r="BC181" s="113"/>
      <c r="BD181" s="113"/>
    </row>
    <row r="182" spans="1:56" s="127" customFormat="1" ht="13" hidden="1" customHeight="1" thickBot="1">
      <c r="A182" s="153"/>
      <c r="B182" s="526"/>
      <c r="C182" s="119" t="s">
        <v>3133</v>
      </c>
      <c r="D182" s="120" t="s">
        <v>3134</v>
      </c>
      <c r="E182" s="477"/>
      <c r="F182" s="137" t="s">
        <v>2777</v>
      </c>
      <c r="G182" s="137" t="s">
        <v>2887</v>
      </c>
      <c r="H182" s="137" t="s">
        <v>2667</v>
      </c>
      <c r="I182" s="137">
        <v>917</v>
      </c>
      <c r="J182" s="138" t="str">
        <f t="shared" si="10"/>
        <v>OLS; GLM</v>
      </c>
      <c r="K182" s="120" t="s">
        <v>2626</v>
      </c>
      <c r="L182" s="120" t="s">
        <v>2627</v>
      </c>
      <c r="M182" s="120"/>
      <c r="N182" s="170"/>
      <c r="O182" s="169"/>
      <c r="P182" s="124"/>
      <c r="Q182" s="169"/>
      <c r="R182" s="169"/>
      <c r="S182" s="125"/>
      <c r="T182" s="125"/>
      <c r="U182" s="169"/>
      <c r="V182" s="477"/>
      <c r="W182" s="113"/>
      <c r="X182" s="113"/>
      <c r="Y182" s="113"/>
      <c r="Z182" s="113"/>
      <c r="AA182" s="113"/>
      <c r="AB182" s="113"/>
      <c r="AC182" s="113"/>
      <c r="AD182" s="113"/>
      <c r="AE182" s="113"/>
      <c r="AF182" s="113"/>
      <c r="AG182" s="113"/>
      <c r="AH182" s="113"/>
      <c r="AI182" s="113"/>
      <c r="AJ182" s="113"/>
      <c r="AK182" s="113"/>
      <c r="AL182" s="113"/>
      <c r="AM182" s="113"/>
      <c r="AN182" s="113"/>
      <c r="AO182" s="113"/>
      <c r="AP182" s="113"/>
      <c r="AQ182" s="113"/>
      <c r="AR182" s="113"/>
      <c r="AS182" s="113"/>
      <c r="AT182" s="113"/>
      <c r="AU182" s="113"/>
      <c r="AV182" s="113"/>
      <c r="AW182" s="113"/>
      <c r="AX182" s="113"/>
      <c r="AY182" s="113"/>
      <c r="AZ182" s="113"/>
      <c r="BA182" s="113"/>
      <c r="BB182" s="113"/>
      <c r="BC182" s="113"/>
      <c r="BD182" s="113"/>
    </row>
    <row r="183" spans="1:56" s="127" customFormat="1" ht="13" hidden="1" customHeight="1" thickBot="1">
      <c r="A183" s="153"/>
      <c r="B183" s="526"/>
      <c r="C183" s="119" t="s">
        <v>3133</v>
      </c>
      <c r="D183" s="120" t="s">
        <v>3134</v>
      </c>
      <c r="E183" s="477"/>
      <c r="F183" s="137" t="s">
        <v>2651</v>
      </c>
      <c r="G183" s="137" t="s">
        <v>2887</v>
      </c>
      <c r="H183" s="137" t="s">
        <v>2667</v>
      </c>
      <c r="I183" s="137">
        <v>917</v>
      </c>
      <c r="J183" s="138" t="str">
        <f t="shared" si="10"/>
        <v>OLS; GLM</v>
      </c>
      <c r="K183" s="120" t="s">
        <v>2626</v>
      </c>
      <c r="L183" s="120" t="s">
        <v>2627</v>
      </c>
      <c r="M183" s="120"/>
      <c r="N183" s="170"/>
      <c r="O183" s="169"/>
      <c r="P183" s="124"/>
      <c r="Q183" s="169"/>
      <c r="R183" s="169"/>
      <c r="S183" s="125"/>
      <c r="T183" s="125"/>
      <c r="U183" s="169"/>
      <c r="V183" s="477"/>
      <c r="W183" s="113"/>
      <c r="X183" s="113"/>
      <c r="Y183" s="113"/>
      <c r="Z183" s="113"/>
      <c r="AA183" s="113"/>
      <c r="AB183" s="113"/>
      <c r="AC183" s="113"/>
      <c r="AD183" s="113"/>
      <c r="AE183" s="113"/>
      <c r="AF183" s="113"/>
      <c r="AG183" s="113"/>
      <c r="AH183" s="113"/>
      <c r="AI183" s="113"/>
      <c r="AJ183" s="113"/>
      <c r="AK183" s="113"/>
      <c r="AL183" s="113"/>
      <c r="AM183" s="113"/>
      <c r="AN183" s="113"/>
      <c r="AO183" s="113"/>
      <c r="AP183" s="113"/>
      <c r="AQ183" s="113"/>
      <c r="AR183" s="113"/>
      <c r="AS183" s="113"/>
      <c r="AT183" s="113"/>
      <c r="AU183" s="113"/>
      <c r="AV183" s="113"/>
      <c r="AW183" s="113"/>
      <c r="AX183" s="113"/>
      <c r="AY183" s="113"/>
      <c r="AZ183" s="113"/>
      <c r="BA183" s="113"/>
      <c r="BB183" s="113"/>
      <c r="BC183" s="113"/>
      <c r="BD183" s="113"/>
    </row>
    <row r="184" spans="1:56" s="127" customFormat="1" ht="13" hidden="1" customHeight="1" thickBot="1">
      <c r="A184" s="153"/>
      <c r="B184" s="526"/>
      <c r="C184" s="119" t="s">
        <v>3133</v>
      </c>
      <c r="D184" s="120" t="s">
        <v>3134</v>
      </c>
      <c r="E184" s="477"/>
      <c r="F184" s="137" t="s">
        <v>2757</v>
      </c>
      <c r="G184" s="137" t="s">
        <v>2887</v>
      </c>
      <c r="H184" s="137" t="s">
        <v>2667</v>
      </c>
      <c r="I184" s="137">
        <v>917</v>
      </c>
      <c r="J184" s="138" t="str">
        <f t="shared" si="10"/>
        <v>OLS; GLM</v>
      </c>
      <c r="K184" s="120" t="s">
        <v>2626</v>
      </c>
      <c r="L184" s="120" t="s">
        <v>2627</v>
      </c>
      <c r="M184" s="120"/>
      <c r="N184" s="170"/>
      <c r="O184" s="169"/>
      <c r="P184" s="124"/>
      <c r="Q184" s="169"/>
      <c r="R184" s="169"/>
      <c r="S184" s="125"/>
      <c r="T184" s="125"/>
      <c r="U184" s="169"/>
      <c r="V184" s="477"/>
      <c r="W184" s="113"/>
      <c r="X184" s="113"/>
      <c r="Y184" s="113"/>
      <c r="Z184" s="113"/>
      <c r="AA184" s="113"/>
      <c r="AB184" s="113"/>
      <c r="AC184" s="113"/>
      <c r="AD184" s="113"/>
      <c r="AE184" s="113"/>
      <c r="AF184" s="113"/>
      <c r="AG184" s="113"/>
      <c r="AH184" s="113"/>
      <c r="AI184" s="113"/>
      <c r="AJ184" s="113"/>
      <c r="AK184" s="113"/>
      <c r="AL184" s="113"/>
      <c r="AM184" s="113"/>
      <c r="AN184" s="113"/>
      <c r="AO184" s="113"/>
      <c r="AP184" s="113"/>
      <c r="AQ184" s="113"/>
      <c r="AR184" s="113"/>
      <c r="AS184" s="113"/>
      <c r="AT184" s="113"/>
      <c r="AU184" s="113"/>
      <c r="AV184" s="113"/>
      <c r="AW184" s="113"/>
      <c r="AX184" s="113"/>
      <c r="AY184" s="113"/>
      <c r="AZ184" s="113"/>
      <c r="BA184" s="113"/>
      <c r="BB184" s="113"/>
      <c r="BC184" s="113"/>
      <c r="BD184" s="113"/>
    </row>
    <row r="185" spans="1:56" s="127" customFormat="1" ht="13" hidden="1" customHeight="1" thickBot="1">
      <c r="A185" s="153"/>
      <c r="B185" s="526"/>
      <c r="C185" s="119" t="s">
        <v>3133</v>
      </c>
      <c r="D185" s="120" t="s">
        <v>3134</v>
      </c>
      <c r="E185" s="475"/>
      <c r="F185" s="146" t="s">
        <v>2776</v>
      </c>
      <c r="G185" s="146" t="s">
        <v>2887</v>
      </c>
      <c r="H185" s="156" t="s">
        <v>2667</v>
      </c>
      <c r="I185" s="146">
        <v>917</v>
      </c>
      <c r="J185" s="147" t="str">
        <f t="shared" si="10"/>
        <v>OLS; GLM</v>
      </c>
      <c r="K185" s="120" t="s">
        <v>2626</v>
      </c>
      <c r="L185" s="120" t="s">
        <v>2627</v>
      </c>
      <c r="M185" s="120"/>
      <c r="N185" s="170"/>
      <c r="O185" s="169"/>
      <c r="P185" s="124"/>
      <c r="Q185" s="169"/>
      <c r="R185" s="169"/>
      <c r="S185" s="125"/>
      <c r="T185" s="125"/>
      <c r="U185" s="169"/>
      <c r="V185" s="475"/>
      <c r="W185" s="113"/>
      <c r="X185" s="113"/>
      <c r="Y185" s="113"/>
      <c r="Z185" s="113"/>
      <c r="AA185" s="113"/>
      <c r="AB185" s="113"/>
      <c r="AC185" s="113"/>
      <c r="AD185" s="113"/>
      <c r="AE185" s="113"/>
      <c r="AF185" s="113"/>
      <c r="AG185" s="113"/>
      <c r="AH185" s="113"/>
      <c r="AI185" s="113"/>
      <c r="AJ185" s="113"/>
      <c r="AK185" s="113"/>
      <c r="AL185" s="113"/>
      <c r="AM185" s="113"/>
      <c r="AN185" s="113"/>
      <c r="AO185" s="113"/>
      <c r="AP185" s="113"/>
      <c r="AQ185" s="113"/>
      <c r="AR185" s="113"/>
      <c r="AS185" s="113"/>
      <c r="AT185" s="113"/>
      <c r="AU185" s="113"/>
      <c r="AV185" s="113"/>
      <c r="AW185" s="113"/>
      <c r="AX185" s="113"/>
      <c r="AY185" s="113"/>
      <c r="AZ185" s="113"/>
      <c r="BA185" s="113"/>
      <c r="BB185" s="113"/>
      <c r="BC185" s="113"/>
      <c r="BD185" s="113"/>
    </row>
    <row r="186" spans="1:56" s="127" customFormat="1" ht="77.25" hidden="1" customHeight="1" thickBot="1">
      <c r="A186" s="153"/>
      <c r="B186" s="449" t="s">
        <v>3135</v>
      </c>
      <c r="C186" s="188" t="s">
        <v>3136</v>
      </c>
      <c r="D186" s="129" t="s">
        <v>3137</v>
      </c>
      <c r="E186" s="311" t="str">
        <f t="shared" ref="E186:E195" si="13">D186</f>
        <v>Ankylosing Spondylitis Disease Activity Score with the C-reactive protein measure (ASDAS-CRP)</v>
      </c>
      <c r="F186" s="203" t="s">
        <v>2636</v>
      </c>
      <c r="G186" s="203" t="s">
        <v>3138</v>
      </c>
      <c r="H186" s="203" t="s">
        <v>2644</v>
      </c>
      <c r="I186" s="203">
        <v>313</v>
      </c>
      <c r="J186" s="204" t="str">
        <f t="shared" si="10"/>
        <v xml:space="preserve">Linear regression </v>
      </c>
      <c r="K186" s="193" t="s">
        <v>3139</v>
      </c>
      <c r="L186" s="193"/>
      <c r="M186" s="193"/>
      <c r="N186" s="173"/>
      <c r="O186" s="235"/>
      <c r="P186" s="171"/>
      <c r="Q186" s="235"/>
      <c r="R186" s="235"/>
      <c r="S186" s="235"/>
      <c r="T186" s="235"/>
      <c r="U186" s="235"/>
      <c r="V186" s="311"/>
      <c r="W186" s="113"/>
      <c r="X186" s="113"/>
      <c r="Y186" s="113"/>
      <c r="Z186" s="113"/>
      <c r="AA186" s="113"/>
      <c r="AB186" s="113"/>
      <c r="AC186" s="113"/>
      <c r="AD186" s="113"/>
      <c r="AE186" s="113"/>
      <c r="AF186" s="113"/>
      <c r="AG186" s="113"/>
      <c r="AH186" s="113"/>
      <c r="AI186" s="113"/>
      <c r="AJ186" s="113"/>
      <c r="AK186" s="113"/>
      <c r="AL186" s="113"/>
      <c r="AM186" s="113"/>
      <c r="AN186" s="113"/>
      <c r="AO186" s="113"/>
      <c r="AP186" s="113"/>
      <c r="AQ186" s="113"/>
      <c r="AR186" s="113"/>
      <c r="AS186" s="113"/>
      <c r="AT186" s="113"/>
      <c r="AU186" s="113"/>
      <c r="AV186" s="113"/>
      <c r="AW186" s="113"/>
      <c r="AX186" s="113"/>
      <c r="AY186" s="113"/>
      <c r="AZ186" s="113"/>
      <c r="BA186" s="113"/>
      <c r="BB186" s="113"/>
      <c r="BC186" s="113"/>
      <c r="BD186" s="113"/>
    </row>
    <row r="187" spans="1:56" s="127" customFormat="1" ht="39" hidden="1" customHeight="1" thickBot="1">
      <c r="A187" s="153"/>
      <c r="B187" s="514"/>
      <c r="C187" s="201" t="s">
        <v>3136</v>
      </c>
      <c r="D187" s="202" t="s">
        <v>3140</v>
      </c>
      <c r="E187" s="272" t="str">
        <f t="shared" si="13"/>
        <v>Bath Ankylosing Spondylitis Functional Index (BASFI)</v>
      </c>
      <c r="F187" s="156" t="s">
        <v>2636</v>
      </c>
      <c r="G187" s="156" t="s">
        <v>3138</v>
      </c>
      <c r="H187" s="156" t="s">
        <v>2644</v>
      </c>
      <c r="I187" s="156">
        <v>313</v>
      </c>
      <c r="J187" s="237" t="str">
        <f t="shared" si="10"/>
        <v xml:space="preserve">Linear regression </v>
      </c>
      <c r="K187" s="193" t="s">
        <v>3139</v>
      </c>
      <c r="L187" s="193"/>
      <c r="M187" s="193"/>
      <c r="N187" s="173"/>
      <c r="O187" s="235"/>
      <c r="P187" s="171"/>
      <c r="Q187" s="235"/>
      <c r="R187" s="235"/>
      <c r="S187" s="235"/>
      <c r="T187" s="235"/>
      <c r="U187" s="235"/>
      <c r="V187" s="311"/>
      <c r="W187" s="113"/>
      <c r="X187" s="113"/>
      <c r="Y187" s="113"/>
      <c r="Z187" s="113"/>
      <c r="AA187" s="113"/>
      <c r="AB187" s="113"/>
      <c r="AC187" s="113"/>
      <c r="AD187" s="113"/>
      <c r="AE187" s="113"/>
      <c r="AF187" s="113"/>
      <c r="AG187" s="113"/>
      <c r="AH187" s="113"/>
      <c r="AI187" s="113"/>
      <c r="AJ187" s="113"/>
      <c r="AK187" s="113"/>
      <c r="AL187" s="113"/>
      <c r="AM187" s="113"/>
      <c r="AN187" s="113"/>
      <c r="AO187" s="113"/>
      <c r="AP187" s="113"/>
      <c r="AQ187" s="113"/>
      <c r="AR187" s="113"/>
      <c r="AS187" s="113"/>
      <c r="AT187" s="113"/>
      <c r="AU187" s="113"/>
      <c r="AV187" s="113"/>
      <c r="AW187" s="113"/>
      <c r="AX187" s="113"/>
      <c r="AY187" s="113"/>
      <c r="AZ187" s="113"/>
      <c r="BA187" s="113"/>
      <c r="BB187" s="113"/>
      <c r="BC187" s="113"/>
      <c r="BD187" s="113"/>
    </row>
    <row r="188" spans="1:56" s="127" customFormat="1" ht="52" hidden="1" customHeight="1" thickBot="1">
      <c r="A188" s="153"/>
      <c r="B188" s="312" t="s">
        <v>3141</v>
      </c>
      <c r="C188" s="233" t="s">
        <v>3142</v>
      </c>
      <c r="D188" s="158" t="s">
        <v>3143</v>
      </c>
      <c r="E188" s="311" t="str">
        <f t="shared" si="13"/>
        <v>Index (BASFI)</v>
      </c>
      <c r="F188" s="211" t="s">
        <v>2636</v>
      </c>
      <c r="G188" s="211" t="s">
        <v>3144</v>
      </c>
      <c r="H188" s="211" t="s">
        <v>2672</v>
      </c>
      <c r="I188" s="239">
        <v>15184</v>
      </c>
      <c r="J188" s="204" t="str">
        <f t="shared" si="10"/>
        <v>OLS</v>
      </c>
      <c r="K188" s="313" t="s">
        <v>2626</v>
      </c>
      <c r="L188" s="172"/>
      <c r="M188" s="172"/>
      <c r="N188" s="174"/>
      <c r="O188" s="175"/>
      <c r="P188" s="289"/>
      <c r="Q188" s="175"/>
      <c r="R188" s="175"/>
      <c r="S188" s="235"/>
      <c r="T188" s="235"/>
      <c r="U188" s="175"/>
      <c r="V188" s="311"/>
      <c r="W188" s="113"/>
      <c r="X188" s="113"/>
      <c r="Y188" s="113"/>
      <c r="Z188" s="113"/>
      <c r="AA188" s="113"/>
      <c r="AB188" s="113"/>
      <c r="AC188" s="113"/>
      <c r="AD188" s="113"/>
      <c r="AE188" s="113"/>
      <c r="AF188" s="113"/>
      <c r="AG188" s="113"/>
      <c r="AH188" s="113"/>
      <c r="AI188" s="113"/>
      <c r="AJ188" s="113"/>
      <c r="AK188" s="113"/>
      <c r="AL188" s="113"/>
      <c r="AM188" s="113"/>
      <c r="AN188" s="113"/>
      <c r="AO188" s="113"/>
      <c r="AP188" s="113"/>
      <c r="AQ188" s="113"/>
      <c r="AR188" s="113"/>
      <c r="AS188" s="113"/>
      <c r="AT188" s="113"/>
      <c r="AU188" s="113"/>
      <c r="AV188" s="113"/>
      <c r="AW188" s="113"/>
      <c r="AX188" s="113"/>
      <c r="AY188" s="113"/>
      <c r="AZ188" s="113"/>
      <c r="BA188" s="113"/>
      <c r="BB188" s="113"/>
      <c r="BC188" s="113"/>
      <c r="BD188" s="113"/>
    </row>
    <row r="189" spans="1:56" s="127" customFormat="1" ht="52" hidden="1" customHeight="1" thickBot="1">
      <c r="A189" s="153"/>
      <c r="B189" s="523" t="s">
        <v>3145</v>
      </c>
      <c r="C189" s="210" t="s">
        <v>3146</v>
      </c>
      <c r="D189" s="314" t="s">
        <v>3067</v>
      </c>
      <c r="E189" s="315" t="str">
        <f t="shared" si="13"/>
        <v>Health Assessment Questionnaire (HAQ) and Disease Activity Score (DAS28)</v>
      </c>
      <c r="F189" s="157" t="s">
        <v>2636</v>
      </c>
      <c r="G189" s="518" t="s">
        <v>2643</v>
      </c>
      <c r="H189" s="157" t="s">
        <v>2644</v>
      </c>
      <c r="I189" s="189">
        <v>702</v>
      </c>
      <c r="J189" s="478" t="str">
        <f t="shared" si="10"/>
        <v>OLS</v>
      </c>
      <c r="K189" s="172" t="s">
        <v>2626</v>
      </c>
      <c r="L189" s="500"/>
      <c r="M189" s="500"/>
      <c r="N189" s="528"/>
      <c r="O189" s="507"/>
      <c r="P189" s="520"/>
      <c r="Q189" s="507"/>
      <c r="R189" s="507"/>
      <c r="S189" s="486"/>
      <c r="T189" s="486"/>
      <c r="U189" s="169"/>
      <c r="V189" s="474"/>
      <c r="W189" s="113"/>
      <c r="X189" s="113"/>
      <c r="Y189" s="113"/>
      <c r="Z189" s="113"/>
      <c r="AA189" s="113"/>
      <c r="AB189" s="113"/>
      <c r="AC189" s="113"/>
      <c r="AD189" s="113"/>
      <c r="AE189" s="113"/>
      <c r="AF189" s="113"/>
      <c r="AG189" s="113"/>
      <c r="AH189" s="113"/>
      <c r="AI189" s="113"/>
      <c r="AJ189" s="113"/>
      <c r="AK189" s="113"/>
      <c r="AL189" s="113"/>
      <c r="AM189" s="113"/>
      <c r="AN189" s="113"/>
      <c r="AO189" s="113"/>
      <c r="AP189" s="113"/>
      <c r="AQ189" s="113"/>
      <c r="AR189" s="113"/>
      <c r="AS189" s="113"/>
      <c r="AT189" s="113"/>
      <c r="AU189" s="113"/>
      <c r="AV189" s="113"/>
      <c r="AW189" s="113"/>
      <c r="AX189" s="113"/>
      <c r="AY189" s="113"/>
      <c r="AZ189" s="113"/>
      <c r="BA189" s="113"/>
      <c r="BB189" s="113"/>
      <c r="BC189" s="113"/>
      <c r="BD189" s="113"/>
    </row>
    <row r="190" spans="1:56" s="127" customFormat="1" ht="26" hidden="1" customHeight="1" thickBot="1">
      <c r="A190" s="153"/>
      <c r="B190" s="524"/>
      <c r="C190" s="210" t="s">
        <v>3146</v>
      </c>
      <c r="D190" s="145" t="s">
        <v>3129</v>
      </c>
      <c r="E190" s="316" t="str">
        <f t="shared" si="13"/>
        <v>Health assessment questionnaire (HAQ)</v>
      </c>
      <c r="F190" s="166" t="s">
        <v>2636</v>
      </c>
      <c r="G190" s="485"/>
      <c r="H190" s="165" t="s">
        <v>2644</v>
      </c>
      <c r="I190" s="192">
        <f>I189</f>
        <v>702</v>
      </c>
      <c r="J190" s="480"/>
      <c r="K190" s="145" t="s">
        <v>2626</v>
      </c>
      <c r="L190" s="502"/>
      <c r="M190" s="502"/>
      <c r="N190" s="529"/>
      <c r="O190" s="509"/>
      <c r="P190" s="522"/>
      <c r="Q190" s="509"/>
      <c r="R190" s="509"/>
      <c r="S190" s="487"/>
      <c r="T190" s="487"/>
      <c r="U190" s="169"/>
      <c r="V190" s="475"/>
      <c r="W190" s="113"/>
      <c r="X190" s="113"/>
      <c r="Y190" s="113"/>
      <c r="Z190" s="113"/>
      <c r="AA190" s="113"/>
      <c r="AB190" s="113"/>
      <c r="AC190" s="113"/>
      <c r="AD190" s="113"/>
      <c r="AE190" s="113"/>
      <c r="AF190" s="113"/>
      <c r="AG190" s="113"/>
      <c r="AH190" s="113"/>
      <c r="AI190" s="113"/>
      <c r="AJ190" s="113"/>
      <c r="AK190" s="113"/>
      <c r="AL190" s="113"/>
      <c r="AM190" s="113"/>
      <c r="AN190" s="113"/>
      <c r="AO190" s="113"/>
      <c r="AP190" s="113"/>
      <c r="AQ190" s="113"/>
      <c r="AR190" s="113"/>
      <c r="AS190" s="113"/>
      <c r="AT190" s="113"/>
      <c r="AU190" s="113"/>
      <c r="AV190" s="113"/>
      <c r="AW190" s="113"/>
      <c r="AX190" s="113"/>
      <c r="AY190" s="113"/>
      <c r="AZ190" s="113"/>
      <c r="BA190" s="113"/>
      <c r="BB190" s="113"/>
      <c r="BC190" s="113"/>
      <c r="BD190" s="113"/>
    </row>
    <row r="191" spans="1:56" s="127" customFormat="1" ht="52" hidden="1" customHeight="1" thickBot="1">
      <c r="A191" s="117"/>
      <c r="B191" s="300" t="s">
        <v>3147</v>
      </c>
      <c r="C191" s="238" t="s">
        <v>3148</v>
      </c>
      <c r="D191" s="202" t="s">
        <v>2812</v>
      </c>
      <c r="E191" s="164" t="str">
        <f t="shared" si="13"/>
        <v>Dermatology Life Quality Index (DLQI)</v>
      </c>
      <c r="F191" s="146" t="s">
        <v>2636</v>
      </c>
      <c r="G191" s="203" t="s">
        <v>2707</v>
      </c>
      <c r="H191" s="203" t="s">
        <v>2708</v>
      </c>
      <c r="I191" s="192">
        <v>2450</v>
      </c>
      <c r="J191" s="147" t="str">
        <f t="shared" si="10"/>
        <v>OLS</v>
      </c>
      <c r="K191" s="145" t="s">
        <v>2626</v>
      </c>
      <c r="L191" s="145"/>
      <c r="M191" s="145"/>
      <c r="N191" s="148"/>
      <c r="O191" s="148"/>
      <c r="P191" s="148"/>
      <c r="Q191" s="151"/>
      <c r="R191" s="148"/>
      <c r="S191" s="149"/>
      <c r="T191" s="150"/>
      <c r="U191" s="151" t="s">
        <v>3149</v>
      </c>
      <c r="V191" s="152" t="s">
        <v>3149</v>
      </c>
      <c r="W191" s="113"/>
      <c r="X191" s="113"/>
      <c r="Y191" s="113"/>
      <c r="Z191" s="113"/>
      <c r="AA191" s="113"/>
      <c r="AB191" s="113"/>
      <c r="AC191" s="113"/>
      <c r="AD191" s="113"/>
      <c r="AE191" s="113"/>
      <c r="AF191" s="113"/>
      <c r="AG191" s="113"/>
      <c r="AH191" s="113"/>
      <c r="AI191" s="113"/>
      <c r="AJ191" s="113"/>
      <c r="AK191" s="113"/>
      <c r="AL191" s="113"/>
      <c r="AM191" s="113"/>
      <c r="AN191" s="113"/>
      <c r="AO191" s="113"/>
      <c r="AP191" s="113"/>
      <c r="AQ191" s="113"/>
      <c r="AR191" s="113"/>
      <c r="AS191" s="113"/>
      <c r="AT191" s="113"/>
      <c r="AU191" s="113"/>
      <c r="AV191" s="113"/>
      <c r="AW191" s="113"/>
      <c r="AX191" s="113"/>
      <c r="AY191" s="113"/>
      <c r="AZ191" s="113"/>
      <c r="BA191" s="113"/>
      <c r="BB191" s="113"/>
      <c r="BC191" s="113"/>
      <c r="BD191" s="113"/>
    </row>
    <row r="192" spans="1:56" s="127" customFormat="1" ht="78" hidden="1" customHeight="1" thickBot="1">
      <c r="A192" s="117"/>
      <c r="B192" s="167" t="s">
        <v>3150</v>
      </c>
      <c r="C192" s="233" t="s">
        <v>3151</v>
      </c>
      <c r="D192" s="172" t="s">
        <v>3152</v>
      </c>
      <c r="E192" s="130" t="str">
        <f t="shared" si="13"/>
        <v>5 visual analogue scales measuring patients’ self-reported mobility, self-care, ability to perform usual activities, pain, and anxiety or depression</v>
      </c>
      <c r="F192" s="178" t="s">
        <v>2636</v>
      </c>
      <c r="G192" s="283" t="s">
        <v>3153</v>
      </c>
      <c r="H192" s="193" t="s">
        <v>2665</v>
      </c>
      <c r="I192" s="255">
        <v>233</v>
      </c>
      <c r="J192" s="122" t="str">
        <f t="shared" si="10"/>
        <v>CLAD; Tobit; GLS with random intercepts</v>
      </c>
      <c r="K192" s="120"/>
      <c r="L192" s="120"/>
      <c r="M192" s="120"/>
      <c r="N192" s="169"/>
      <c r="O192" s="179" t="s">
        <v>2630</v>
      </c>
      <c r="P192" s="179" t="s">
        <v>2631</v>
      </c>
      <c r="Q192" s="170"/>
      <c r="R192" s="179" t="s">
        <v>3154</v>
      </c>
      <c r="S192" s="125"/>
      <c r="T192" s="232"/>
      <c r="U192" s="170"/>
      <c r="V192" s="118"/>
      <c r="W192" s="113"/>
      <c r="X192" s="113"/>
      <c r="Y192" s="113"/>
      <c r="Z192" s="113"/>
      <c r="AA192" s="113"/>
      <c r="AB192" s="113"/>
      <c r="AC192" s="113"/>
      <c r="AD192" s="113"/>
      <c r="AE192" s="113"/>
      <c r="AF192" s="113"/>
      <c r="AG192" s="113"/>
      <c r="AH192" s="113"/>
      <c r="AI192" s="113"/>
      <c r="AJ192" s="113"/>
      <c r="AK192" s="113"/>
      <c r="AL192" s="113"/>
      <c r="AM192" s="113"/>
      <c r="AN192" s="113"/>
      <c r="AO192" s="113"/>
      <c r="AP192" s="113"/>
      <c r="AQ192" s="113"/>
      <c r="AR192" s="113"/>
      <c r="AS192" s="113"/>
      <c r="AT192" s="113"/>
      <c r="AU192" s="113"/>
      <c r="AV192" s="113"/>
      <c r="AW192" s="113"/>
      <c r="AX192" s="113"/>
      <c r="AY192" s="113"/>
      <c r="AZ192" s="113"/>
      <c r="BA192" s="113"/>
      <c r="BB192" s="113"/>
      <c r="BC192" s="113"/>
      <c r="BD192" s="113"/>
    </row>
    <row r="193" spans="1:56" s="127" customFormat="1" ht="39" hidden="1" customHeight="1" thickBot="1">
      <c r="A193" s="304"/>
      <c r="B193" s="118" t="s">
        <v>3155</v>
      </c>
      <c r="C193" s="289" t="s">
        <v>3156</v>
      </c>
      <c r="D193" s="120" t="s">
        <v>3157</v>
      </c>
      <c r="E193" s="130" t="str">
        <f t="shared" si="13"/>
        <v>Oxford Hip Score (OHS)</v>
      </c>
      <c r="F193" s="121" t="s">
        <v>2636</v>
      </c>
      <c r="G193" s="193" t="s">
        <v>3158</v>
      </c>
      <c r="H193" s="193" t="s">
        <v>2644</v>
      </c>
      <c r="I193" s="121">
        <f>512+444-37</f>
        <v>919</v>
      </c>
      <c r="J193" s="122" t="str">
        <f t="shared" si="10"/>
        <v>OLS</v>
      </c>
      <c r="K193" s="120" t="s">
        <v>2626</v>
      </c>
      <c r="L193" s="120"/>
      <c r="M193" s="120"/>
      <c r="N193" s="169"/>
      <c r="O193" s="169"/>
      <c r="P193" s="169"/>
      <c r="Q193" s="169"/>
      <c r="R193" s="169"/>
      <c r="S193" s="125"/>
      <c r="T193" s="125"/>
      <c r="U193" s="169"/>
      <c r="V193" s="126"/>
      <c r="W193" s="113"/>
      <c r="X193" s="113"/>
      <c r="Y193" s="113"/>
      <c r="Z193" s="113"/>
      <c r="AA193" s="113"/>
      <c r="AB193" s="113"/>
      <c r="AC193" s="113"/>
      <c r="AD193" s="113"/>
      <c r="AE193" s="113"/>
      <c r="AF193" s="113"/>
      <c r="AG193" s="113"/>
      <c r="AH193" s="113"/>
      <c r="AI193" s="113"/>
      <c r="AJ193" s="113"/>
      <c r="AK193" s="113"/>
      <c r="AL193" s="113"/>
      <c r="AM193" s="113"/>
      <c r="AN193" s="113"/>
      <c r="AO193" s="113"/>
      <c r="AP193" s="113"/>
      <c r="AQ193" s="113"/>
      <c r="AR193" s="113"/>
      <c r="AS193" s="113"/>
      <c r="AT193" s="113"/>
      <c r="AU193" s="113"/>
      <c r="AV193" s="113"/>
      <c r="AW193" s="113"/>
      <c r="AX193" s="113"/>
      <c r="AY193" s="113"/>
      <c r="AZ193" s="113"/>
      <c r="BA193" s="113"/>
      <c r="BB193" s="113"/>
      <c r="BC193" s="113"/>
      <c r="BD193" s="113"/>
    </row>
    <row r="194" spans="1:56" s="127" customFormat="1" ht="117" hidden="1" customHeight="1" thickBot="1">
      <c r="A194" s="304"/>
      <c r="B194" s="171" t="s">
        <v>3159</v>
      </c>
      <c r="C194" s="289" t="s">
        <v>3160</v>
      </c>
      <c r="D194" s="158" t="s">
        <v>2642</v>
      </c>
      <c r="E194" s="157" t="str">
        <f t="shared" si="13"/>
        <v>Health Assessment Questionnaire (HAQ)</v>
      </c>
      <c r="F194" s="283" t="s">
        <v>2636</v>
      </c>
      <c r="G194" s="283" t="s">
        <v>2643</v>
      </c>
      <c r="H194" s="283" t="s">
        <v>2644</v>
      </c>
      <c r="I194" s="283">
        <v>307</v>
      </c>
      <c r="J194" s="122" t="str">
        <f t="shared" si="10"/>
        <v>Not stated in Tanno paper</v>
      </c>
      <c r="K194" s="120"/>
      <c r="L194" s="120"/>
      <c r="M194" s="120"/>
      <c r="N194" s="169"/>
      <c r="O194" s="169"/>
      <c r="P194" s="169"/>
      <c r="Q194" s="169"/>
      <c r="R194" s="179" t="s">
        <v>3161</v>
      </c>
      <c r="S194" s="125"/>
      <c r="T194" s="235"/>
      <c r="U194" s="174" t="s">
        <v>2907</v>
      </c>
      <c r="V194" s="176" t="s">
        <v>2908</v>
      </c>
      <c r="W194" s="113"/>
      <c r="X194" s="113"/>
      <c r="Y194" s="113"/>
      <c r="Z194" s="113"/>
      <c r="AA194" s="113"/>
      <c r="AB194" s="113"/>
      <c r="AC194" s="113"/>
      <c r="AD194" s="113"/>
      <c r="AE194" s="113"/>
      <c r="AF194" s="113"/>
      <c r="AG194" s="113"/>
      <c r="AH194" s="113"/>
      <c r="AI194" s="113"/>
      <c r="AJ194" s="113"/>
      <c r="AK194" s="113"/>
      <c r="AL194" s="113"/>
      <c r="AM194" s="113"/>
      <c r="AN194" s="113"/>
      <c r="AO194" s="113"/>
      <c r="AP194" s="113"/>
      <c r="AQ194" s="113"/>
      <c r="AR194" s="113"/>
      <c r="AS194" s="113"/>
      <c r="AT194" s="113"/>
      <c r="AU194" s="113"/>
      <c r="AV194" s="113"/>
      <c r="AW194" s="113"/>
      <c r="AX194" s="113"/>
      <c r="AY194" s="113"/>
      <c r="AZ194" s="113"/>
      <c r="BA194" s="113"/>
      <c r="BB194" s="113"/>
      <c r="BC194" s="113"/>
      <c r="BD194" s="113"/>
    </row>
    <row r="195" spans="1:56" s="127" customFormat="1" ht="26" hidden="1" customHeight="1" thickBot="1">
      <c r="A195" s="117"/>
      <c r="B195" s="454" t="s">
        <v>3162</v>
      </c>
      <c r="C195" s="128" t="s">
        <v>3163</v>
      </c>
      <c r="D195" s="129" t="s">
        <v>3164</v>
      </c>
      <c r="E195" s="456" t="str">
        <f t="shared" si="13"/>
        <v>Patient Assessment of Constipation quality of life (PAC-QOL) and symptom (PAC-SYM) scores</v>
      </c>
      <c r="F195" s="130" t="s">
        <v>2636</v>
      </c>
      <c r="G195" s="130" t="s">
        <v>10</v>
      </c>
      <c r="H195" s="130" t="s">
        <v>2747</v>
      </c>
      <c r="I195" s="130">
        <v>5488</v>
      </c>
      <c r="J195" s="131" t="str">
        <f t="shared" si="10"/>
        <v>GLS</v>
      </c>
      <c r="K195" s="120"/>
      <c r="L195" s="120"/>
      <c r="M195" s="120"/>
      <c r="N195" s="169"/>
      <c r="O195" s="169"/>
      <c r="P195" s="169"/>
      <c r="Q195" s="169"/>
      <c r="R195" s="170" t="s">
        <v>3165</v>
      </c>
      <c r="S195" s="125"/>
      <c r="T195" s="133"/>
      <c r="U195" s="520" t="s">
        <v>3166</v>
      </c>
      <c r="V195" s="454" t="s">
        <v>3167</v>
      </c>
      <c r="W195" s="113"/>
      <c r="X195" s="113"/>
      <c r="Y195" s="113"/>
      <c r="Z195" s="113"/>
      <c r="AA195" s="113"/>
      <c r="AB195" s="113"/>
      <c r="AC195" s="113"/>
      <c r="AD195" s="113"/>
      <c r="AE195" s="113"/>
      <c r="AF195" s="113"/>
      <c r="AG195" s="113"/>
      <c r="AH195" s="113"/>
      <c r="AI195" s="113"/>
      <c r="AJ195" s="113"/>
      <c r="AK195" s="113"/>
      <c r="AL195" s="113"/>
      <c r="AM195" s="113"/>
      <c r="AN195" s="113"/>
      <c r="AO195" s="113"/>
      <c r="AP195" s="113"/>
      <c r="AQ195" s="113"/>
      <c r="AR195" s="113"/>
      <c r="AS195" s="113"/>
      <c r="AT195" s="113"/>
      <c r="AU195" s="113"/>
      <c r="AV195" s="113"/>
      <c r="AW195" s="113"/>
      <c r="AX195" s="113"/>
      <c r="AY195" s="113"/>
      <c r="AZ195" s="113"/>
      <c r="BA195" s="113"/>
      <c r="BB195" s="113"/>
      <c r="BC195" s="113"/>
      <c r="BD195" s="113"/>
    </row>
    <row r="196" spans="1:56" s="127" customFormat="1" ht="26" hidden="1" customHeight="1" thickBot="1">
      <c r="A196" s="117"/>
      <c r="B196" s="455"/>
      <c r="C196" s="238" t="s">
        <v>3163</v>
      </c>
      <c r="D196" s="145" t="s">
        <v>3164</v>
      </c>
      <c r="E196" s="453"/>
      <c r="F196" s="146" t="s">
        <v>2651</v>
      </c>
      <c r="G196" s="203" t="s">
        <v>10</v>
      </c>
      <c r="H196" s="203" t="s">
        <v>2747</v>
      </c>
      <c r="I196" s="146">
        <v>5488</v>
      </c>
      <c r="J196" s="147" t="str">
        <f t="shared" si="10"/>
        <v>GLS</v>
      </c>
      <c r="K196" s="120"/>
      <c r="L196" s="120"/>
      <c r="M196" s="120"/>
      <c r="N196" s="169"/>
      <c r="O196" s="169"/>
      <c r="P196" s="169"/>
      <c r="Q196" s="169"/>
      <c r="R196" s="170" t="s">
        <v>3165</v>
      </c>
      <c r="S196" s="125"/>
      <c r="T196" s="149"/>
      <c r="U196" s="527"/>
      <c r="V196" s="499"/>
      <c r="W196" s="113"/>
      <c r="X196" s="113"/>
      <c r="Y196" s="113"/>
      <c r="Z196" s="113"/>
      <c r="AA196" s="113"/>
      <c r="AB196" s="113"/>
      <c r="AC196" s="113"/>
      <c r="AD196" s="113"/>
      <c r="AE196" s="113"/>
      <c r="AF196" s="113"/>
      <c r="AG196" s="113"/>
      <c r="AH196" s="113"/>
      <c r="AI196" s="113"/>
      <c r="AJ196" s="113"/>
      <c r="AK196" s="113"/>
      <c r="AL196" s="113"/>
      <c r="AM196" s="113"/>
      <c r="AN196" s="113"/>
      <c r="AO196" s="113"/>
      <c r="AP196" s="113"/>
      <c r="AQ196" s="113"/>
      <c r="AR196" s="113"/>
      <c r="AS196" s="113"/>
      <c r="AT196" s="113"/>
      <c r="AU196" s="113"/>
      <c r="AV196" s="113"/>
      <c r="AW196" s="113"/>
      <c r="AX196" s="113"/>
      <c r="AY196" s="113"/>
      <c r="AZ196" s="113"/>
      <c r="BA196" s="113"/>
      <c r="BB196" s="113"/>
      <c r="BC196" s="113"/>
      <c r="BD196" s="113"/>
    </row>
    <row r="197" spans="1:56" s="127" customFormat="1" ht="65" hidden="1" customHeight="1" thickBot="1">
      <c r="A197" s="117"/>
      <c r="B197" s="167" t="s">
        <v>3168</v>
      </c>
      <c r="C197" s="119" t="s">
        <v>3169</v>
      </c>
      <c r="D197" s="120" t="s">
        <v>2986</v>
      </c>
      <c r="E197" s="130" t="str">
        <f t="shared" ref="E197:E260" si="14">D197</f>
        <v>25-item National Eye Institute Visual Functioning Questionnaire (NEI-VFQ-25)</v>
      </c>
      <c r="F197" s="121" t="s">
        <v>2636</v>
      </c>
      <c r="G197" s="121" t="s">
        <v>3170</v>
      </c>
      <c r="H197" s="121" t="s">
        <v>2740</v>
      </c>
      <c r="I197" s="168">
        <v>151</v>
      </c>
      <c r="J197" s="122" t="str">
        <f t="shared" si="10"/>
        <v>OLS; CLAD; Tobit</v>
      </c>
      <c r="K197" s="120" t="s">
        <v>2626</v>
      </c>
      <c r="L197" s="120"/>
      <c r="M197" s="120"/>
      <c r="N197" s="169"/>
      <c r="O197" s="170" t="s">
        <v>2630</v>
      </c>
      <c r="P197" s="170" t="s">
        <v>2631</v>
      </c>
      <c r="Q197" s="170"/>
      <c r="R197" s="170"/>
      <c r="S197" s="125"/>
      <c r="T197" s="125"/>
      <c r="U197" s="169"/>
      <c r="V197" s="126"/>
      <c r="W197" s="113"/>
      <c r="X197" s="113"/>
      <c r="Y197" s="113"/>
      <c r="Z197" s="113"/>
      <c r="AA197" s="113"/>
      <c r="AB197" s="113"/>
      <c r="AC197" s="113"/>
      <c r="AD197" s="113"/>
      <c r="AE197" s="113"/>
      <c r="AF197" s="113"/>
      <c r="AG197" s="113"/>
      <c r="AH197" s="113"/>
      <c r="AI197" s="113"/>
      <c r="AJ197" s="113"/>
      <c r="AK197" s="113"/>
      <c r="AL197" s="113"/>
      <c r="AM197" s="113"/>
      <c r="AN197" s="113"/>
      <c r="AO197" s="113"/>
      <c r="AP197" s="113"/>
      <c r="AQ197" s="113"/>
      <c r="AR197" s="113"/>
      <c r="AS197" s="113"/>
      <c r="AT197" s="113"/>
      <c r="AU197" s="113"/>
      <c r="AV197" s="113"/>
      <c r="AW197" s="113"/>
      <c r="AX197" s="113"/>
      <c r="AY197" s="113"/>
      <c r="AZ197" s="113"/>
      <c r="BA197" s="113"/>
      <c r="BB197" s="113"/>
      <c r="BC197" s="113"/>
      <c r="BD197" s="113"/>
    </row>
    <row r="198" spans="1:56" s="127" customFormat="1" ht="39" hidden="1" customHeight="1" thickBot="1">
      <c r="A198" s="117"/>
      <c r="B198" s="118" t="s">
        <v>3171</v>
      </c>
      <c r="C198" s="119" t="s">
        <v>3172</v>
      </c>
      <c r="D198" s="120" t="s">
        <v>3157</v>
      </c>
      <c r="E198" s="130" t="str">
        <f t="shared" si="14"/>
        <v>Oxford Hip Score (OHS)</v>
      </c>
      <c r="F198" s="121" t="s">
        <v>2636</v>
      </c>
      <c r="G198" s="121" t="s">
        <v>3158</v>
      </c>
      <c r="H198" s="121" t="s">
        <v>2644</v>
      </c>
      <c r="I198" s="121">
        <v>3518</v>
      </c>
      <c r="J198" s="122" t="str">
        <f t="shared" si="10"/>
        <v>OLS; 2-part; Response mapping</v>
      </c>
      <c r="K198" s="120" t="s">
        <v>2626</v>
      </c>
      <c r="L198" s="120"/>
      <c r="M198" s="120"/>
      <c r="N198" s="170" t="s">
        <v>2629</v>
      </c>
      <c r="O198" s="169"/>
      <c r="P198" s="169"/>
      <c r="Q198" s="170" t="s">
        <v>3087</v>
      </c>
      <c r="R198" s="169"/>
      <c r="S198" s="125" t="s">
        <v>2880</v>
      </c>
      <c r="T198" s="125" t="s">
        <v>3173</v>
      </c>
      <c r="U198" s="169" t="s">
        <v>3173</v>
      </c>
      <c r="V198" s="118" t="s">
        <v>3174</v>
      </c>
      <c r="W198" s="113"/>
      <c r="X198" s="113"/>
      <c r="Y198" s="113"/>
      <c r="Z198" s="113"/>
      <c r="AA198" s="113"/>
      <c r="AB198" s="113"/>
      <c r="AC198" s="113"/>
      <c r="AD198" s="113"/>
      <c r="AE198" s="113"/>
      <c r="AF198" s="113"/>
      <c r="AG198" s="113"/>
      <c r="AH198" s="113"/>
      <c r="AI198" s="113"/>
      <c r="AJ198" s="113"/>
      <c r="AK198" s="113"/>
      <c r="AL198" s="113"/>
      <c r="AM198" s="113"/>
      <c r="AN198" s="113"/>
      <c r="AO198" s="113"/>
      <c r="AP198" s="113"/>
      <c r="AQ198" s="113"/>
      <c r="AR198" s="113"/>
      <c r="AS198" s="113"/>
      <c r="AT198" s="113"/>
      <c r="AU198" s="113"/>
      <c r="AV198" s="113"/>
      <c r="AW198" s="113"/>
      <c r="AX198" s="113"/>
      <c r="AY198" s="113"/>
      <c r="AZ198" s="113"/>
      <c r="BA198" s="113"/>
      <c r="BB198" s="113"/>
      <c r="BC198" s="113"/>
      <c r="BD198" s="113"/>
    </row>
    <row r="199" spans="1:56" s="127" customFormat="1" ht="52" hidden="1" customHeight="1" thickBot="1">
      <c r="A199" s="117"/>
      <c r="B199" s="118" t="s">
        <v>3175</v>
      </c>
      <c r="C199" s="119" t="s">
        <v>3176</v>
      </c>
      <c r="D199" s="120" t="s">
        <v>3177</v>
      </c>
      <c r="E199" s="130" t="str">
        <f t="shared" si="14"/>
        <v>Physician-rated ulcerative colitis disease activity index (UCDAI)</v>
      </c>
      <c r="F199" s="121" t="s">
        <v>2636</v>
      </c>
      <c r="G199" s="121" t="s">
        <v>3178</v>
      </c>
      <c r="H199" s="121" t="s">
        <v>2747</v>
      </c>
      <c r="I199" s="121">
        <v>326</v>
      </c>
      <c r="J199" s="122" t="str">
        <f t="shared" si="10"/>
        <v>Response mapping</v>
      </c>
      <c r="K199" s="120"/>
      <c r="L199" s="120"/>
      <c r="M199" s="120"/>
      <c r="N199" s="169"/>
      <c r="O199" s="169"/>
      <c r="P199" s="169"/>
      <c r="Q199" s="170" t="s">
        <v>3087</v>
      </c>
      <c r="R199" s="169"/>
      <c r="S199" s="232" t="s">
        <v>3179</v>
      </c>
      <c r="T199" s="125"/>
      <c r="U199" s="169"/>
      <c r="V199" s="126"/>
      <c r="W199" s="113"/>
      <c r="X199" s="113"/>
      <c r="Y199" s="113"/>
      <c r="Z199" s="113"/>
      <c r="AA199" s="113"/>
      <c r="AB199" s="113"/>
      <c r="AC199" s="113"/>
      <c r="AD199" s="113"/>
      <c r="AE199" s="113"/>
      <c r="AF199" s="113"/>
      <c r="AG199" s="113"/>
      <c r="AH199" s="113"/>
      <c r="AI199" s="113"/>
      <c r="AJ199" s="113"/>
      <c r="AK199" s="113"/>
      <c r="AL199" s="113"/>
      <c r="AM199" s="113"/>
      <c r="AN199" s="113"/>
      <c r="AO199" s="113"/>
      <c r="AP199" s="113"/>
      <c r="AQ199" s="113"/>
      <c r="AR199" s="113"/>
      <c r="AS199" s="113"/>
      <c r="AT199" s="113"/>
      <c r="AU199" s="113"/>
      <c r="AV199" s="113"/>
      <c r="AW199" s="113"/>
      <c r="AX199" s="113"/>
      <c r="AY199" s="113"/>
      <c r="AZ199" s="113"/>
      <c r="BA199" s="113"/>
      <c r="BB199" s="113"/>
      <c r="BC199" s="113"/>
      <c r="BD199" s="113"/>
    </row>
    <row r="200" spans="1:56" s="127" customFormat="1" ht="52" hidden="1" customHeight="1" thickBot="1">
      <c r="A200" s="117"/>
      <c r="B200" s="118" t="s">
        <v>3180</v>
      </c>
      <c r="C200" s="119" t="s">
        <v>3181</v>
      </c>
      <c r="D200" s="120" t="s">
        <v>3182</v>
      </c>
      <c r="E200" s="130" t="str">
        <f t="shared" si="14"/>
        <v>EORTC QLQ-C30 and QLQ-MY20</v>
      </c>
      <c r="F200" s="178" t="s">
        <v>2636</v>
      </c>
      <c r="G200" s="178" t="s">
        <v>3021</v>
      </c>
      <c r="H200" s="178" t="s">
        <v>721</v>
      </c>
      <c r="I200" s="178">
        <v>154</v>
      </c>
      <c r="J200" s="122" t="str">
        <f t="shared" si="10"/>
        <v>OLS</v>
      </c>
      <c r="K200" s="177" t="s">
        <v>2626</v>
      </c>
      <c r="L200" s="120"/>
      <c r="M200" s="120"/>
      <c r="N200" s="169"/>
      <c r="O200" s="169"/>
      <c r="P200" s="169"/>
      <c r="Q200" s="170"/>
      <c r="R200" s="169"/>
      <c r="S200" s="232"/>
      <c r="T200" s="125" t="s">
        <v>3093</v>
      </c>
      <c r="U200" s="170" t="s">
        <v>3035</v>
      </c>
      <c r="V200" s="118" t="s">
        <v>3183</v>
      </c>
      <c r="W200" s="113"/>
      <c r="X200" s="113"/>
      <c r="Y200" s="113"/>
      <c r="Z200" s="113"/>
      <c r="AA200" s="113"/>
      <c r="AB200" s="113"/>
      <c r="AC200" s="113"/>
      <c r="AD200" s="113"/>
      <c r="AE200" s="113"/>
      <c r="AF200" s="113"/>
      <c r="AG200" s="113"/>
      <c r="AH200" s="113"/>
      <c r="AI200" s="113"/>
      <c r="AJ200" s="113"/>
      <c r="AK200" s="113"/>
      <c r="AL200" s="113"/>
      <c r="AM200" s="113"/>
      <c r="AN200" s="113"/>
      <c r="AO200" s="113"/>
      <c r="AP200" s="113"/>
      <c r="AQ200" s="113"/>
      <c r="AR200" s="113"/>
      <c r="AS200" s="113"/>
      <c r="AT200" s="113"/>
      <c r="AU200" s="113"/>
      <c r="AV200" s="113"/>
      <c r="AW200" s="113"/>
      <c r="AX200" s="113"/>
      <c r="AY200" s="113"/>
      <c r="AZ200" s="113"/>
      <c r="BA200" s="113"/>
      <c r="BB200" s="113"/>
      <c r="BC200" s="113"/>
      <c r="BD200" s="113"/>
    </row>
    <row r="201" spans="1:56" s="127" customFormat="1" ht="65" hidden="1" customHeight="1" thickBot="1">
      <c r="A201" s="117"/>
      <c r="B201" s="167" t="s">
        <v>3184</v>
      </c>
      <c r="C201" s="119" t="s">
        <v>3185</v>
      </c>
      <c r="D201" s="120" t="s">
        <v>3186</v>
      </c>
      <c r="E201" s="130" t="str">
        <f t="shared" si="14"/>
        <v>Patient-reported outcomes measurement information system (PROMIS)</v>
      </c>
      <c r="F201" s="121" t="s">
        <v>2636</v>
      </c>
      <c r="G201" s="121" t="s">
        <v>3187</v>
      </c>
      <c r="H201" s="121" t="s">
        <v>2672</v>
      </c>
      <c r="I201" s="168">
        <v>6975</v>
      </c>
      <c r="J201" s="122" t="str">
        <f t="shared" si="10"/>
        <v>OLS</v>
      </c>
      <c r="K201" s="120" t="s">
        <v>2626</v>
      </c>
      <c r="L201" s="120"/>
      <c r="M201" s="120"/>
      <c r="N201" s="169"/>
      <c r="O201" s="169"/>
      <c r="P201" s="169"/>
      <c r="Q201" s="170"/>
      <c r="R201" s="169"/>
      <c r="S201" s="125"/>
      <c r="T201" s="125"/>
      <c r="U201" s="169"/>
      <c r="V201" s="126"/>
      <c r="W201" s="113"/>
      <c r="X201" s="113"/>
      <c r="Y201" s="113"/>
      <c r="Z201" s="113"/>
      <c r="AA201" s="113"/>
      <c r="AB201" s="113"/>
      <c r="AC201" s="113"/>
      <c r="AD201" s="113"/>
      <c r="AE201" s="113"/>
      <c r="AF201" s="113"/>
      <c r="AG201" s="113"/>
      <c r="AH201" s="113"/>
      <c r="AI201" s="113"/>
      <c r="AJ201" s="113"/>
      <c r="AK201" s="113"/>
      <c r="AL201" s="113"/>
      <c r="AM201" s="113"/>
      <c r="AN201" s="113"/>
      <c r="AO201" s="113"/>
      <c r="AP201" s="113"/>
      <c r="AQ201" s="113"/>
      <c r="AR201" s="113"/>
      <c r="AS201" s="113"/>
      <c r="AT201" s="113"/>
      <c r="AU201" s="113"/>
      <c r="AV201" s="113"/>
      <c r="AW201" s="113"/>
      <c r="AX201" s="113"/>
      <c r="AY201" s="113"/>
      <c r="AZ201" s="113"/>
      <c r="BA201" s="113"/>
      <c r="BB201" s="113"/>
      <c r="BC201" s="113"/>
      <c r="BD201" s="113"/>
    </row>
    <row r="202" spans="1:56" s="127" customFormat="1" ht="13" hidden="1" customHeight="1" thickBot="1">
      <c r="A202" s="304"/>
      <c r="B202" s="472" t="s">
        <v>3188</v>
      </c>
      <c r="C202" s="119" t="s">
        <v>2975</v>
      </c>
      <c r="D202" s="120" t="s">
        <v>2757</v>
      </c>
      <c r="E202" s="193" t="str">
        <f t="shared" si="14"/>
        <v>HUI3</v>
      </c>
      <c r="F202" s="193" t="s">
        <v>2786</v>
      </c>
      <c r="G202" s="456" t="s">
        <v>3189</v>
      </c>
      <c r="H202" s="193" t="s">
        <v>2672</v>
      </c>
      <c r="I202" s="317">
        <v>6415</v>
      </c>
      <c r="J202" s="478" t="str">
        <f t="shared" si="10"/>
        <v>OLS; GLM; CLAD; geometric mean squares (GMS); MM-estimator</v>
      </c>
      <c r="K202" s="177" t="s">
        <v>2626</v>
      </c>
      <c r="L202" s="177" t="s">
        <v>2627</v>
      </c>
      <c r="M202" s="120"/>
      <c r="N202" s="169"/>
      <c r="O202" s="179" t="s">
        <v>2630</v>
      </c>
      <c r="P202" s="169"/>
      <c r="Q202" s="170"/>
      <c r="R202" s="170" t="s">
        <v>3190</v>
      </c>
      <c r="S202" s="125"/>
      <c r="T202" s="125"/>
      <c r="U202" s="169"/>
      <c r="V202" s="454" t="s">
        <v>3191</v>
      </c>
      <c r="W202" s="113"/>
      <c r="X202" s="113"/>
      <c r="Y202" s="113"/>
      <c r="Z202" s="113"/>
      <c r="AA202" s="113"/>
      <c r="AB202" s="113"/>
      <c r="AC202" s="113"/>
      <c r="AD202" s="113"/>
      <c r="AE202" s="113"/>
      <c r="AF202" s="113"/>
      <c r="AG202" s="113"/>
      <c r="AH202" s="113"/>
      <c r="AI202" s="113"/>
      <c r="AJ202" s="113"/>
      <c r="AK202" s="113"/>
      <c r="AL202" s="113"/>
      <c r="AM202" s="113"/>
      <c r="AN202" s="113"/>
      <c r="AO202" s="113"/>
      <c r="AP202" s="113"/>
      <c r="AQ202" s="113"/>
      <c r="AR202" s="113"/>
      <c r="AS202" s="113"/>
      <c r="AT202" s="113"/>
      <c r="AU202" s="113"/>
      <c r="AV202" s="113"/>
      <c r="AW202" s="113"/>
      <c r="AX202" s="113"/>
      <c r="AY202" s="113"/>
      <c r="AZ202" s="113"/>
      <c r="BA202" s="113"/>
      <c r="BB202" s="113"/>
      <c r="BC202" s="113"/>
      <c r="BD202" s="113"/>
    </row>
    <row r="203" spans="1:56" s="127" customFormat="1" ht="13" hidden="1" customHeight="1" thickBot="1">
      <c r="A203" s="117"/>
      <c r="B203" s="476"/>
      <c r="C203" s="119" t="s">
        <v>2975</v>
      </c>
      <c r="D203" s="120" t="s">
        <v>2651</v>
      </c>
      <c r="E203" s="137" t="str">
        <f t="shared" si="14"/>
        <v>SF-6D</v>
      </c>
      <c r="F203" s="137" t="s">
        <v>2786</v>
      </c>
      <c r="G203" s="452"/>
      <c r="H203" s="137" t="s">
        <v>2672</v>
      </c>
      <c r="I203" s="197">
        <v>6415</v>
      </c>
      <c r="J203" s="479"/>
      <c r="K203" s="177" t="s">
        <v>2626</v>
      </c>
      <c r="L203" s="177" t="s">
        <v>2627</v>
      </c>
      <c r="M203" s="120"/>
      <c r="N203" s="169"/>
      <c r="O203" s="179" t="s">
        <v>2630</v>
      </c>
      <c r="P203" s="169"/>
      <c r="Q203" s="170"/>
      <c r="R203" s="170" t="s">
        <v>3190</v>
      </c>
      <c r="S203" s="125"/>
      <c r="T203" s="125"/>
      <c r="U203" s="169"/>
      <c r="V203" s="450"/>
      <c r="W203" s="113"/>
      <c r="X203" s="113"/>
      <c r="Y203" s="113"/>
      <c r="Z203" s="113"/>
      <c r="AA203" s="113"/>
      <c r="AB203" s="113"/>
      <c r="AC203" s="113"/>
      <c r="AD203" s="113"/>
      <c r="AE203" s="113"/>
      <c r="AF203" s="113"/>
      <c r="AG203" s="113"/>
      <c r="AH203" s="113"/>
      <c r="AI203" s="113"/>
      <c r="AJ203" s="113"/>
      <c r="AK203" s="113"/>
      <c r="AL203" s="113"/>
      <c r="AM203" s="113"/>
      <c r="AN203" s="113"/>
      <c r="AO203" s="113"/>
      <c r="AP203" s="113"/>
      <c r="AQ203" s="113"/>
      <c r="AR203" s="113"/>
      <c r="AS203" s="113"/>
      <c r="AT203" s="113"/>
      <c r="AU203" s="113"/>
      <c r="AV203" s="113"/>
      <c r="AW203" s="113"/>
      <c r="AX203" s="113"/>
      <c r="AY203" s="113"/>
      <c r="AZ203" s="113"/>
      <c r="BA203" s="113"/>
      <c r="BB203" s="113"/>
      <c r="BC203" s="113"/>
      <c r="BD203" s="113"/>
    </row>
    <row r="204" spans="1:56" s="127" customFormat="1" ht="13" hidden="1" customHeight="1" thickBot="1">
      <c r="A204" s="117"/>
      <c r="B204" s="476"/>
      <c r="C204" s="119" t="s">
        <v>2975</v>
      </c>
      <c r="D204" s="120" t="s">
        <v>2776</v>
      </c>
      <c r="E204" s="137" t="str">
        <f t="shared" si="14"/>
        <v>15D</v>
      </c>
      <c r="F204" s="137" t="s">
        <v>2786</v>
      </c>
      <c r="G204" s="452"/>
      <c r="H204" s="137" t="s">
        <v>2672</v>
      </c>
      <c r="I204" s="197">
        <v>6415</v>
      </c>
      <c r="J204" s="479"/>
      <c r="K204" s="177" t="s">
        <v>2626</v>
      </c>
      <c r="L204" s="177" t="s">
        <v>2627</v>
      </c>
      <c r="M204" s="120"/>
      <c r="N204" s="169"/>
      <c r="O204" s="179" t="s">
        <v>2630</v>
      </c>
      <c r="P204" s="169"/>
      <c r="Q204" s="170"/>
      <c r="R204" s="170" t="s">
        <v>3190</v>
      </c>
      <c r="S204" s="125"/>
      <c r="T204" s="125"/>
      <c r="U204" s="169"/>
      <c r="V204" s="450"/>
      <c r="W204" s="113"/>
      <c r="X204" s="113"/>
      <c r="Y204" s="113"/>
      <c r="Z204" s="113"/>
      <c r="AA204" s="113"/>
      <c r="AB204" s="113"/>
      <c r="AC204" s="113"/>
      <c r="AD204" s="113"/>
      <c r="AE204" s="113"/>
      <c r="AF204" s="113"/>
      <c r="AG204" s="113"/>
      <c r="AH204" s="113"/>
      <c r="AI204" s="113"/>
      <c r="AJ204" s="113"/>
      <c r="AK204" s="113"/>
      <c r="AL204" s="113"/>
      <c r="AM204" s="113"/>
      <c r="AN204" s="113"/>
      <c r="AO204" s="113"/>
      <c r="AP204" s="113"/>
      <c r="AQ204" s="113"/>
      <c r="AR204" s="113"/>
      <c r="AS204" s="113"/>
      <c r="AT204" s="113"/>
      <c r="AU204" s="113"/>
      <c r="AV204" s="113"/>
      <c r="AW204" s="113"/>
      <c r="AX204" s="113"/>
      <c r="AY204" s="113"/>
      <c r="AZ204" s="113"/>
      <c r="BA204" s="113"/>
      <c r="BB204" s="113"/>
      <c r="BC204" s="113"/>
      <c r="BD204" s="113"/>
    </row>
    <row r="205" spans="1:56" s="127" customFormat="1" ht="13" hidden="1" customHeight="1" thickBot="1">
      <c r="A205" s="117"/>
      <c r="B205" s="476"/>
      <c r="C205" s="119" t="s">
        <v>2975</v>
      </c>
      <c r="D205" s="120" t="s">
        <v>2775</v>
      </c>
      <c r="E205" s="137" t="str">
        <f t="shared" si="14"/>
        <v>QWB</v>
      </c>
      <c r="F205" s="137" t="s">
        <v>2786</v>
      </c>
      <c r="G205" s="452"/>
      <c r="H205" s="137" t="s">
        <v>2672</v>
      </c>
      <c r="I205" s="222">
        <v>4461</v>
      </c>
      <c r="J205" s="479"/>
      <c r="K205" s="177" t="s">
        <v>2626</v>
      </c>
      <c r="L205" s="177" t="s">
        <v>2627</v>
      </c>
      <c r="M205" s="120"/>
      <c r="N205" s="169"/>
      <c r="O205" s="179" t="s">
        <v>2630</v>
      </c>
      <c r="P205" s="169"/>
      <c r="Q205" s="170"/>
      <c r="R205" s="170" t="s">
        <v>3190</v>
      </c>
      <c r="S205" s="125"/>
      <c r="T205" s="125"/>
      <c r="U205" s="169"/>
      <c r="V205" s="450"/>
      <c r="W205" s="113"/>
      <c r="X205" s="113"/>
      <c r="Y205" s="113"/>
      <c r="Z205" s="113"/>
      <c r="AA205" s="113"/>
      <c r="AB205" s="113"/>
      <c r="AC205" s="113"/>
      <c r="AD205" s="113"/>
      <c r="AE205" s="113"/>
      <c r="AF205" s="113"/>
      <c r="AG205" s="113"/>
      <c r="AH205" s="113"/>
      <c r="AI205" s="113"/>
      <c r="AJ205" s="113"/>
      <c r="AK205" s="113"/>
      <c r="AL205" s="113"/>
      <c r="AM205" s="113"/>
      <c r="AN205" s="113"/>
      <c r="AO205" s="113"/>
      <c r="AP205" s="113"/>
      <c r="AQ205" s="113"/>
      <c r="AR205" s="113"/>
      <c r="AS205" s="113"/>
      <c r="AT205" s="113"/>
      <c r="AU205" s="113"/>
      <c r="AV205" s="113"/>
      <c r="AW205" s="113"/>
      <c r="AX205" s="113"/>
      <c r="AY205" s="113"/>
      <c r="AZ205" s="113"/>
      <c r="BA205" s="113"/>
      <c r="BB205" s="113"/>
      <c r="BC205" s="113"/>
      <c r="BD205" s="113"/>
    </row>
    <row r="206" spans="1:56" s="127" customFormat="1" ht="13" hidden="1" customHeight="1" thickBot="1">
      <c r="A206" s="117"/>
      <c r="B206" s="476"/>
      <c r="C206" s="119" t="s">
        <v>2975</v>
      </c>
      <c r="D206" s="120" t="s">
        <v>3192</v>
      </c>
      <c r="E206" s="137" t="str">
        <f t="shared" si="14"/>
        <v>AQoL-4D</v>
      </c>
      <c r="F206" s="137" t="s">
        <v>2786</v>
      </c>
      <c r="G206" s="452"/>
      <c r="H206" s="137" t="s">
        <v>2672</v>
      </c>
      <c r="I206" s="197" t="s">
        <v>3193</v>
      </c>
      <c r="J206" s="479"/>
      <c r="K206" s="177" t="s">
        <v>2626</v>
      </c>
      <c r="L206" s="177" t="s">
        <v>2627</v>
      </c>
      <c r="M206" s="120"/>
      <c r="N206" s="169"/>
      <c r="O206" s="179" t="s">
        <v>2630</v>
      </c>
      <c r="P206" s="169"/>
      <c r="Q206" s="170"/>
      <c r="R206" s="170" t="s">
        <v>3190</v>
      </c>
      <c r="S206" s="125"/>
      <c r="T206" s="125"/>
      <c r="U206" s="169"/>
      <c r="V206" s="450"/>
      <c r="W206" s="113"/>
      <c r="X206" s="113"/>
      <c r="Y206" s="113"/>
      <c r="Z206" s="113"/>
      <c r="AA206" s="113"/>
      <c r="AB206" s="113"/>
      <c r="AC206" s="113"/>
      <c r="AD206" s="113"/>
      <c r="AE206" s="113"/>
      <c r="AF206" s="113"/>
      <c r="AG206" s="113"/>
      <c r="AH206" s="113"/>
      <c r="AI206" s="113"/>
      <c r="AJ206" s="113"/>
      <c r="AK206" s="113"/>
      <c r="AL206" s="113"/>
      <c r="AM206" s="113"/>
      <c r="AN206" s="113"/>
      <c r="AO206" s="113"/>
      <c r="AP206" s="113"/>
      <c r="AQ206" s="113"/>
      <c r="AR206" s="113"/>
      <c r="AS206" s="113"/>
      <c r="AT206" s="113"/>
      <c r="AU206" s="113"/>
      <c r="AV206" s="113"/>
      <c r="AW206" s="113"/>
      <c r="AX206" s="113"/>
      <c r="AY206" s="113"/>
      <c r="AZ206" s="113"/>
      <c r="BA206" s="113"/>
      <c r="BB206" s="113"/>
      <c r="BC206" s="113"/>
      <c r="BD206" s="113"/>
    </row>
    <row r="207" spans="1:56" s="127" customFormat="1" ht="13" hidden="1" customHeight="1" thickBot="1">
      <c r="A207" s="117"/>
      <c r="B207" s="476"/>
      <c r="C207" s="119" t="s">
        <v>2975</v>
      </c>
      <c r="D207" s="120" t="s">
        <v>2777</v>
      </c>
      <c r="E207" s="137" t="str">
        <f t="shared" si="14"/>
        <v>AQoL-8D</v>
      </c>
      <c r="F207" s="137" t="s">
        <v>2786</v>
      </c>
      <c r="G207" s="452"/>
      <c r="H207" s="137" t="s">
        <v>2672</v>
      </c>
      <c r="I207" s="197">
        <v>6415</v>
      </c>
      <c r="J207" s="479"/>
      <c r="K207" s="177" t="s">
        <v>2626</v>
      </c>
      <c r="L207" s="177" t="s">
        <v>2627</v>
      </c>
      <c r="M207" s="120"/>
      <c r="N207" s="169"/>
      <c r="O207" s="179" t="s">
        <v>2630</v>
      </c>
      <c r="P207" s="169"/>
      <c r="Q207" s="170"/>
      <c r="R207" s="170" t="s">
        <v>3190</v>
      </c>
      <c r="S207" s="125"/>
      <c r="T207" s="125"/>
      <c r="U207" s="169"/>
      <c r="V207" s="450"/>
      <c r="W207" s="113"/>
      <c r="X207" s="113"/>
      <c r="Y207" s="113"/>
      <c r="Z207" s="113"/>
      <c r="AA207" s="113"/>
      <c r="AB207" s="113"/>
      <c r="AC207" s="113"/>
      <c r="AD207" s="113"/>
      <c r="AE207" s="113"/>
      <c r="AF207" s="113"/>
      <c r="AG207" s="113"/>
      <c r="AH207" s="113"/>
      <c r="AI207" s="113"/>
      <c r="AJ207" s="113"/>
      <c r="AK207" s="113"/>
      <c r="AL207" s="113"/>
      <c r="AM207" s="113"/>
      <c r="AN207" s="113"/>
      <c r="AO207" s="113"/>
      <c r="AP207" s="113"/>
      <c r="AQ207" s="113"/>
      <c r="AR207" s="113"/>
      <c r="AS207" s="113"/>
      <c r="AT207" s="113"/>
      <c r="AU207" s="113"/>
      <c r="AV207" s="113"/>
      <c r="AW207" s="113"/>
      <c r="AX207" s="113"/>
      <c r="AY207" s="113"/>
      <c r="AZ207" s="113"/>
      <c r="BA207" s="113"/>
      <c r="BB207" s="113"/>
      <c r="BC207" s="113"/>
      <c r="BD207" s="113"/>
    </row>
    <row r="208" spans="1:56" s="127" customFormat="1" ht="13" hidden="1" customHeight="1" thickBot="1">
      <c r="A208" s="117"/>
      <c r="B208" s="476"/>
      <c r="C208" s="119" t="s">
        <v>2975</v>
      </c>
      <c r="D208" s="120" t="s">
        <v>3194</v>
      </c>
      <c r="E208" s="137" t="str">
        <f t="shared" si="14"/>
        <v>Personal Wellbeing Index (PWI)</v>
      </c>
      <c r="F208" s="137" t="s">
        <v>2786</v>
      </c>
      <c r="G208" s="452"/>
      <c r="H208" s="137" t="s">
        <v>2672</v>
      </c>
      <c r="I208" s="197" t="s">
        <v>3193</v>
      </c>
      <c r="J208" s="479"/>
      <c r="K208" s="177" t="s">
        <v>2626</v>
      </c>
      <c r="L208" s="177" t="s">
        <v>2627</v>
      </c>
      <c r="M208" s="120"/>
      <c r="N208" s="169"/>
      <c r="O208" s="179" t="s">
        <v>2630</v>
      </c>
      <c r="P208" s="169"/>
      <c r="Q208" s="170"/>
      <c r="R208" s="170" t="s">
        <v>3190</v>
      </c>
      <c r="S208" s="125"/>
      <c r="T208" s="125"/>
      <c r="U208" s="169"/>
      <c r="V208" s="450"/>
      <c r="W208" s="113"/>
      <c r="X208" s="113"/>
      <c r="Y208" s="113"/>
      <c r="Z208" s="113"/>
      <c r="AA208" s="113"/>
      <c r="AB208" s="113"/>
      <c r="AC208" s="113"/>
      <c r="AD208" s="113"/>
      <c r="AE208" s="113"/>
      <c r="AF208" s="113"/>
      <c r="AG208" s="113"/>
      <c r="AH208" s="113"/>
      <c r="AI208" s="113"/>
      <c r="AJ208" s="113"/>
      <c r="AK208" s="113"/>
      <c r="AL208" s="113"/>
      <c r="AM208" s="113"/>
      <c r="AN208" s="113"/>
      <c r="AO208" s="113"/>
      <c r="AP208" s="113"/>
      <c r="AQ208" s="113"/>
      <c r="AR208" s="113"/>
      <c r="AS208" s="113"/>
      <c r="AT208" s="113"/>
      <c r="AU208" s="113"/>
      <c r="AV208" s="113"/>
      <c r="AW208" s="113"/>
      <c r="AX208" s="113"/>
      <c r="AY208" s="113"/>
      <c r="AZ208" s="113"/>
      <c r="BA208" s="113"/>
      <c r="BB208" s="113"/>
      <c r="BC208" s="113"/>
      <c r="BD208" s="113"/>
    </row>
    <row r="209" spans="1:56" s="127" customFormat="1" ht="13" hidden="1" customHeight="1" thickBot="1">
      <c r="A209" s="117"/>
      <c r="B209" s="476"/>
      <c r="C209" s="119" t="s">
        <v>2975</v>
      </c>
      <c r="D209" s="120" t="s">
        <v>3195</v>
      </c>
      <c r="E209" s="137" t="str">
        <f t="shared" si="14"/>
        <v>Satisfaction with Life Survey (SWLS)</v>
      </c>
      <c r="F209" s="137" t="s">
        <v>2786</v>
      </c>
      <c r="G209" s="452"/>
      <c r="H209" s="137" t="s">
        <v>2672</v>
      </c>
      <c r="I209" s="197" t="s">
        <v>3193</v>
      </c>
      <c r="J209" s="479"/>
      <c r="K209" s="177" t="s">
        <v>2626</v>
      </c>
      <c r="L209" s="177" t="s">
        <v>2627</v>
      </c>
      <c r="M209" s="120"/>
      <c r="N209" s="169"/>
      <c r="O209" s="179" t="s">
        <v>2630</v>
      </c>
      <c r="P209" s="169"/>
      <c r="Q209" s="170"/>
      <c r="R209" s="170" t="s">
        <v>3190</v>
      </c>
      <c r="S209" s="125"/>
      <c r="T209" s="125"/>
      <c r="U209" s="169"/>
      <c r="V209" s="450"/>
      <c r="W209" s="113"/>
      <c r="X209" s="113"/>
      <c r="Y209" s="113"/>
      <c r="Z209" s="113"/>
      <c r="AA209" s="113"/>
      <c r="AB209" s="113"/>
      <c r="AC209" s="113"/>
      <c r="AD209" s="113"/>
      <c r="AE209" s="113"/>
      <c r="AF209" s="113"/>
      <c r="AG209" s="113"/>
      <c r="AH209" s="113"/>
      <c r="AI209" s="113"/>
      <c r="AJ209" s="113"/>
      <c r="AK209" s="113"/>
      <c r="AL209" s="113"/>
      <c r="AM209" s="113"/>
      <c r="AN209" s="113"/>
      <c r="AO209" s="113"/>
      <c r="AP209" s="113"/>
      <c r="AQ209" s="113"/>
      <c r="AR209" s="113"/>
      <c r="AS209" s="113"/>
      <c r="AT209" s="113"/>
      <c r="AU209" s="113"/>
      <c r="AV209" s="113"/>
      <c r="AW209" s="113"/>
      <c r="AX209" s="113"/>
      <c r="AY209" s="113"/>
      <c r="AZ209" s="113"/>
      <c r="BA209" s="113"/>
      <c r="BB209" s="113"/>
      <c r="BC209" s="113"/>
      <c r="BD209" s="113"/>
    </row>
    <row r="210" spans="1:56" s="127" customFormat="1" ht="13" hidden="1" customHeight="1" thickBot="1">
      <c r="A210" s="117"/>
      <c r="B210" s="476"/>
      <c r="C210" s="119" t="s">
        <v>2975</v>
      </c>
      <c r="D210" s="120" t="s">
        <v>2786</v>
      </c>
      <c r="E210" s="137" t="s">
        <v>2786</v>
      </c>
      <c r="F210" s="137" t="s">
        <v>2757</v>
      </c>
      <c r="G210" s="452"/>
      <c r="H210" s="137" t="s">
        <v>2672</v>
      </c>
      <c r="I210" s="197">
        <v>6415</v>
      </c>
      <c r="J210" s="479"/>
      <c r="K210" s="177" t="s">
        <v>2626</v>
      </c>
      <c r="L210" s="177" t="s">
        <v>2627</v>
      </c>
      <c r="M210" s="120"/>
      <c r="N210" s="169"/>
      <c r="O210" s="179" t="s">
        <v>2630</v>
      </c>
      <c r="P210" s="169"/>
      <c r="Q210" s="170"/>
      <c r="R210" s="170" t="s">
        <v>3190</v>
      </c>
      <c r="S210" s="125"/>
      <c r="T210" s="125"/>
      <c r="U210" s="169"/>
      <c r="V210" s="450"/>
      <c r="W210" s="113"/>
      <c r="X210" s="113"/>
      <c r="Y210" s="113"/>
      <c r="Z210" s="113"/>
      <c r="AA210" s="113"/>
      <c r="AB210" s="113"/>
      <c r="AC210" s="113"/>
      <c r="AD210" s="113"/>
      <c r="AE210" s="113"/>
      <c r="AF210" s="113"/>
      <c r="AG210" s="113"/>
      <c r="AH210" s="113"/>
      <c r="AI210" s="113"/>
      <c r="AJ210" s="113"/>
      <c r="AK210" s="113"/>
      <c r="AL210" s="113"/>
      <c r="AM210" s="113"/>
      <c r="AN210" s="113"/>
      <c r="AO210" s="113"/>
      <c r="AP210" s="113"/>
      <c r="AQ210" s="113"/>
      <c r="AR210" s="113"/>
      <c r="AS210" s="113"/>
      <c r="AT210" s="113"/>
      <c r="AU210" s="113"/>
      <c r="AV210" s="113"/>
      <c r="AW210" s="113"/>
      <c r="AX210" s="113"/>
      <c r="AY210" s="113"/>
      <c r="AZ210" s="113"/>
      <c r="BA210" s="113"/>
      <c r="BB210" s="113"/>
      <c r="BC210" s="113"/>
      <c r="BD210" s="113"/>
    </row>
    <row r="211" spans="1:56" s="127" customFormat="1" ht="13" hidden="1" customHeight="1" thickBot="1">
      <c r="A211" s="117"/>
      <c r="B211" s="476"/>
      <c r="C211" s="119" t="s">
        <v>2975</v>
      </c>
      <c r="D211" s="120" t="s">
        <v>2651</v>
      </c>
      <c r="E211" s="137" t="str">
        <f t="shared" si="14"/>
        <v>SF-6D</v>
      </c>
      <c r="F211" s="137" t="s">
        <v>2757</v>
      </c>
      <c r="G211" s="452"/>
      <c r="H211" s="137" t="s">
        <v>2672</v>
      </c>
      <c r="I211" s="197">
        <v>6415</v>
      </c>
      <c r="J211" s="479"/>
      <c r="K211" s="177" t="s">
        <v>2626</v>
      </c>
      <c r="L211" s="177" t="s">
        <v>2627</v>
      </c>
      <c r="M211" s="120"/>
      <c r="N211" s="169"/>
      <c r="O211" s="179" t="s">
        <v>2630</v>
      </c>
      <c r="P211" s="169"/>
      <c r="Q211" s="170"/>
      <c r="R211" s="170" t="s">
        <v>3190</v>
      </c>
      <c r="S211" s="125"/>
      <c r="T211" s="125"/>
      <c r="U211" s="169"/>
      <c r="V211" s="450"/>
      <c r="W211" s="113"/>
      <c r="X211" s="113"/>
      <c r="Y211" s="113"/>
      <c r="Z211" s="113"/>
      <c r="AA211" s="113"/>
      <c r="AB211" s="113"/>
      <c r="AC211" s="113"/>
      <c r="AD211" s="113"/>
      <c r="AE211" s="113"/>
      <c r="AF211" s="113"/>
      <c r="AG211" s="113"/>
      <c r="AH211" s="113"/>
      <c r="AI211" s="113"/>
      <c r="AJ211" s="113"/>
      <c r="AK211" s="113"/>
      <c r="AL211" s="113"/>
      <c r="AM211" s="113"/>
      <c r="AN211" s="113"/>
      <c r="AO211" s="113"/>
      <c r="AP211" s="113"/>
      <c r="AQ211" s="113"/>
      <c r="AR211" s="113"/>
      <c r="AS211" s="113"/>
      <c r="AT211" s="113"/>
      <c r="AU211" s="113"/>
      <c r="AV211" s="113"/>
      <c r="AW211" s="113"/>
      <c r="AX211" s="113"/>
      <c r="AY211" s="113"/>
      <c r="AZ211" s="113"/>
      <c r="BA211" s="113"/>
      <c r="BB211" s="113"/>
      <c r="BC211" s="113"/>
      <c r="BD211" s="113"/>
    </row>
    <row r="212" spans="1:56" s="127" customFormat="1" ht="13" hidden="1" customHeight="1" thickBot="1">
      <c r="A212" s="117"/>
      <c r="B212" s="476"/>
      <c r="C212" s="119" t="s">
        <v>2975</v>
      </c>
      <c r="D212" s="120" t="s">
        <v>2776</v>
      </c>
      <c r="E212" s="137" t="str">
        <f t="shared" si="14"/>
        <v>15D</v>
      </c>
      <c r="F212" s="137" t="s">
        <v>2757</v>
      </c>
      <c r="G212" s="452"/>
      <c r="H212" s="137" t="s">
        <v>2672</v>
      </c>
      <c r="I212" s="197">
        <v>6415</v>
      </c>
      <c r="J212" s="479"/>
      <c r="K212" s="177" t="s">
        <v>2626</v>
      </c>
      <c r="L212" s="177" t="s">
        <v>2627</v>
      </c>
      <c r="M212" s="120"/>
      <c r="N212" s="169"/>
      <c r="O212" s="179" t="s">
        <v>2630</v>
      </c>
      <c r="P212" s="169"/>
      <c r="Q212" s="170"/>
      <c r="R212" s="170" t="s">
        <v>3190</v>
      </c>
      <c r="S212" s="125"/>
      <c r="T212" s="125"/>
      <c r="U212" s="169"/>
      <c r="V212" s="450"/>
      <c r="W212" s="113"/>
      <c r="X212" s="113"/>
      <c r="Y212" s="113"/>
      <c r="Z212" s="113"/>
      <c r="AA212" s="113"/>
      <c r="AB212" s="113"/>
      <c r="AC212" s="113"/>
      <c r="AD212" s="113"/>
      <c r="AE212" s="113"/>
      <c r="AF212" s="113"/>
      <c r="AG212" s="113"/>
      <c r="AH212" s="113"/>
      <c r="AI212" s="113"/>
      <c r="AJ212" s="113"/>
      <c r="AK212" s="113"/>
      <c r="AL212" s="113"/>
      <c r="AM212" s="113"/>
      <c r="AN212" s="113"/>
      <c r="AO212" s="113"/>
      <c r="AP212" s="113"/>
      <c r="AQ212" s="113"/>
      <c r="AR212" s="113"/>
      <c r="AS212" s="113"/>
      <c r="AT212" s="113"/>
      <c r="AU212" s="113"/>
      <c r="AV212" s="113"/>
      <c r="AW212" s="113"/>
      <c r="AX212" s="113"/>
      <c r="AY212" s="113"/>
      <c r="AZ212" s="113"/>
      <c r="BA212" s="113"/>
      <c r="BB212" s="113"/>
      <c r="BC212" s="113"/>
      <c r="BD212" s="113"/>
    </row>
    <row r="213" spans="1:56" s="127" customFormat="1" ht="13" hidden="1" customHeight="1" thickBot="1">
      <c r="A213" s="117"/>
      <c r="B213" s="476"/>
      <c r="C213" s="119" t="s">
        <v>2975</v>
      </c>
      <c r="D213" s="120" t="s">
        <v>2775</v>
      </c>
      <c r="E213" s="137" t="str">
        <f t="shared" si="14"/>
        <v>QWB</v>
      </c>
      <c r="F213" s="137" t="s">
        <v>2757</v>
      </c>
      <c r="G213" s="452"/>
      <c r="H213" s="137" t="s">
        <v>2672</v>
      </c>
      <c r="I213" s="222">
        <v>4461</v>
      </c>
      <c r="J213" s="479"/>
      <c r="K213" s="177" t="s">
        <v>2626</v>
      </c>
      <c r="L213" s="177" t="s">
        <v>2627</v>
      </c>
      <c r="M213" s="120"/>
      <c r="N213" s="169"/>
      <c r="O213" s="179" t="s">
        <v>2630</v>
      </c>
      <c r="P213" s="169"/>
      <c r="Q213" s="170"/>
      <c r="R213" s="170" t="s">
        <v>3190</v>
      </c>
      <c r="S213" s="125"/>
      <c r="T213" s="125"/>
      <c r="U213" s="169"/>
      <c r="V213" s="450"/>
      <c r="W213" s="113"/>
      <c r="X213" s="113"/>
      <c r="Y213" s="113"/>
      <c r="Z213" s="113"/>
      <c r="AA213" s="113"/>
      <c r="AB213" s="113"/>
      <c r="AC213" s="113"/>
      <c r="AD213" s="113"/>
      <c r="AE213" s="113"/>
      <c r="AF213" s="113"/>
      <c r="AG213" s="113"/>
      <c r="AH213" s="113"/>
      <c r="AI213" s="113"/>
      <c r="AJ213" s="113"/>
      <c r="AK213" s="113"/>
      <c r="AL213" s="113"/>
      <c r="AM213" s="113"/>
      <c r="AN213" s="113"/>
      <c r="AO213" s="113"/>
      <c r="AP213" s="113"/>
      <c r="AQ213" s="113"/>
      <c r="AR213" s="113"/>
      <c r="AS213" s="113"/>
      <c r="AT213" s="113"/>
      <c r="AU213" s="113"/>
      <c r="AV213" s="113"/>
      <c r="AW213" s="113"/>
      <c r="AX213" s="113"/>
      <c r="AY213" s="113"/>
      <c r="AZ213" s="113"/>
      <c r="BA213" s="113"/>
      <c r="BB213" s="113"/>
      <c r="BC213" s="113"/>
      <c r="BD213" s="113"/>
    </row>
    <row r="214" spans="1:56" s="127" customFormat="1" ht="13" hidden="1" customHeight="1" thickBot="1">
      <c r="A214" s="117"/>
      <c r="B214" s="476"/>
      <c r="C214" s="119" t="s">
        <v>2975</v>
      </c>
      <c r="D214" s="120" t="s">
        <v>3192</v>
      </c>
      <c r="E214" s="137" t="str">
        <f t="shared" si="14"/>
        <v>AQoL-4D</v>
      </c>
      <c r="F214" s="137" t="s">
        <v>2757</v>
      </c>
      <c r="G214" s="452"/>
      <c r="H214" s="137" t="s">
        <v>2672</v>
      </c>
      <c r="I214" s="197" t="s">
        <v>3193</v>
      </c>
      <c r="J214" s="479"/>
      <c r="K214" s="177" t="s">
        <v>2626</v>
      </c>
      <c r="L214" s="177" t="s">
        <v>2627</v>
      </c>
      <c r="M214" s="120"/>
      <c r="N214" s="169"/>
      <c r="O214" s="179" t="s">
        <v>2630</v>
      </c>
      <c r="P214" s="169"/>
      <c r="Q214" s="170"/>
      <c r="R214" s="170" t="s">
        <v>3190</v>
      </c>
      <c r="S214" s="125"/>
      <c r="T214" s="125"/>
      <c r="U214" s="169"/>
      <c r="V214" s="450"/>
      <c r="W214" s="113"/>
      <c r="X214" s="113"/>
      <c r="Y214" s="113"/>
      <c r="Z214" s="113"/>
      <c r="AA214" s="113"/>
      <c r="AB214" s="113"/>
      <c r="AC214" s="113"/>
      <c r="AD214" s="113"/>
      <c r="AE214" s="113"/>
      <c r="AF214" s="113"/>
      <c r="AG214" s="113"/>
      <c r="AH214" s="113"/>
      <c r="AI214" s="113"/>
      <c r="AJ214" s="113"/>
      <c r="AK214" s="113"/>
      <c r="AL214" s="113"/>
      <c r="AM214" s="113"/>
      <c r="AN214" s="113"/>
      <c r="AO214" s="113"/>
      <c r="AP214" s="113"/>
      <c r="AQ214" s="113"/>
      <c r="AR214" s="113"/>
      <c r="AS214" s="113"/>
      <c r="AT214" s="113"/>
      <c r="AU214" s="113"/>
      <c r="AV214" s="113"/>
      <c r="AW214" s="113"/>
      <c r="AX214" s="113"/>
      <c r="AY214" s="113"/>
      <c r="AZ214" s="113"/>
      <c r="BA214" s="113"/>
      <c r="BB214" s="113"/>
      <c r="BC214" s="113"/>
      <c r="BD214" s="113"/>
    </row>
    <row r="215" spans="1:56" s="127" customFormat="1" ht="13" hidden="1" customHeight="1" thickBot="1">
      <c r="A215" s="117"/>
      <c r="B215" s="476"/>
      <c r="C215" s="119" t="s">
        <v>2975</v>
      </c>
      <c r="D215" s="120" t="s">
        <v>2777</v>
      </c>
      <c r="E215" s="137" t="str">
        <f t="shared" si="14"/>
        <v>AQoL-8D</v>
      </c>
      <c r="F215" s="137" t="s">
        <v>2757</v>
      </c>
      <c r="G215" s="452"/>
      <c r="H215" s="137" t="s">
        <v>2672</v>
      </c>
      <c r="I215" s="197">
        <v>6415</v>
      </c>
      <c r="J215" s="479"/>
      <c r="K215" s="177" t="s">
        <v>2626</v>
      </c>
      <c r="L215" s="177" t="s">
        <v>2627</v>
      </c>
      <c r="M215" s="120"/>
      <c r="N215" s="169"/>
      <c r="O215" s="179" t="s">
        <v>2630</v>
      </c>
      <c r="P215" s="169"/>
      <c r="Q215" s="170"/>
      <c r="R215" s="170" t="s">
        <v>3190</v>
      </c>
      <c r="S215" s="125"/>
      <c r="T215" s="125"/>
      <c r="U215" s="169"/>
      <c r="V215" s="450"/>
      <c r="W215" s="113"/>
      <c r="X215" s="113"/>
      <c r="Y215" s="113"/>
      <c r="Z215" s="113"/>
      <c r="AA215" s="113"/>
      <c r="AB215" s="113"/>
      <c r="AC215" s="113"/>
      <c r="AD215" s="113"/>
      <c r="AE215" s="113"/>
      <c r="AF215" s="113"/>
      <c r="AG215" s="113"/>
      <c r="AH215" s="113"/>
      <c r="AI215" s="113"/>
      <c r="AJ215" s="113"/>
      <c r="AK215" s="113"/>
      <c r="AL215" s="113"/>
      <c r="AM215" s="113"/>
      <c r="AN215" s="113"/>
      <c r="AO215" s="113"/>
      <c r="AP215" s="113"/>
      <c r="AQ215" s="113"/>
      <c r="AR215" s="113"/>
      <c r="AS215" s="113"/>
      <c r="AT215" s="113"/>
      <c r="AU215" s="113"/>
      <c r="AV215" s="113"/>
      <c r="AW215" s="113"/>
      <c r="AX215" s="113"/>
      <c r="AY215" s="113"/>
      <c r="AZ215" s="113"/>
      <c r="BA215" s="113"/>
      <c r="BB215" s="113"/>
      <c r="BC215" s="113"/>
      <c r="BD215" s="113"/>
    </row>
    <row r="216" spans="1:56" s="127" customFormat="1" ht="13" hidden="1" customHeight="1" thickBot="1">
      <c r="A216" s="117"/>
      <c r="B216" s="476"/>
      <c r="C216" s="119" t="s">
        <v>2975</v>
      </c>
      <c r="D216" s="120" t="s">
        <v>3194</v>
      </c>
      <c r="E216" s="137" t="str">
        <f t="shared" si="14"/>
        <v>Personal Wellbeing Index (PWI)</v>
      </c>
      <c r="F216" s="137" t="s">
        <v>2757</v>
      </c>
      <c r="G216" s="452"/>
      <c r="H216" s="137" t="s">
        <v>2672</v>
      </c>
      <c r="I216" s="197" t="s">
        <v>3193</v>
      </c>
      <c r="J216" s="479"/>
      <c r="K216" s="177" t="s">
        <v>2626</v>
      </c>
      <c r="L216" s="177" t="s">
        <v>2627</v>
      </c>
      <c r="M216" s="120"/>
      <c r="N216" s="169"/>
      <c r="O216" s="179" t="s">
        <v>2630</v>
      </c>
      <c r="P216" s="169"/>
      <c r="Q216" s="170"/>
      <c r="R216" s="170" t="s">
        <v>3190</v>
      </c>
      <c r="S216" s="125"/>
      <c r="T216" s="125"/>
      <c r="U216" s="169"/>
      <c r="V216" s="450"/>
      <c r="W216" s="113"/>
      <c r="X216" s="113"/>
      <c r="Y216" s="113"/>
      <c r="Z216" s="113"/>
      <c r="AA216" s="113"/>
      <c r="AB216" s="113"/>
      <c r="AC216" s="113"/>
      <c r="AD216" s="113"/>
      <c r="AE216" s="113"/>
      <c r="AF216" s="113"/>
      <c r="AG216" s="113"/>
      <c r="AH216" s="113"/>
      <c r="AI216" s="113"/>
      <c r="AJ216" s="113"/>
      <c r="AK216" s="113"/>
      <c r="AL216" s="113"/>
      <c r="AM216" s="113"/>
      <c r="AN216" s="113"/>
      <c r="AO216" s="113"/>
      <c r="AP216" s="113"/>
      <c r="AQ216" s="113"/>
      <c r="AR216" s="113"/>
      <c r="AS216" s="113"/>
      <c r="AT216" s="113"/>
      <c r="AU216" s="113"/>
      <c r="AV216" s="113"/>
      <c r="AW216" s="113"/>
      <c r="AX216" s="113"/>
      <c r="AY216" s="113"/>
      <c r="AZ216" s="113"/>
      <c r="BA216" s="113"/>
      <c r="BB216" s="113"/>
      <c r="BC216" s="113"/>
      <c r="BD216" s="113"/>
    </row>
    <row r="217" spans="1:56" s="127" customFormat="1" ht="13" hidden="1" customHeight="1" thickBot="1">
      <c r="A217" s="117"/>
      <c r="B217" s="476"/>
      <c r="C217" s="119" t="s">
        <v>2975</v>
      </c>
      <c r="D217" s="120" t="s">
        <v>3195</v>
      </c>
      <c r="E217" s="137" t="str">
        <f t="shared" si="14"/>
        <v>Satisfaction with Life Survey (SWLS)</v>
      </c>
      <c r="F217" s="137" t="s">
        <v>2757</v>
      </c>
      <c r="G217" s="452"/>
      <c r="H217" s="137" t="s">
        <v>2672</v>
      </c>
      <c r="I217" s="197" t="s">
        <v>3193</v>
      </c>
      <c r="J217" s="479"/>
      <c r="K217" s="177" t="s">
        <v>2626</v>
      </c>
      <c r="L217" s="177" t="s">
        <v>2627</v>
      </c>
      <c r="M217" s="120"/>
      <c r="N217" s="169"/>
      <c r="O217" s="179" t="s">
        <v>2630</v>
      </c>
      <c r="P217" s="169"/>
      <c r="Q217" s="170"/>
      <c r="R217" s="170" t="s">
        <v>3190</v>
      </c>
      <c r="S217" s="125"/>
      <c r="T217" s="125"/>
      <c r="U217" s="169"/>
      <c r="V217" s="450"/>
      <c r="W217" s="113"/>
      <c r="X217" s="113"/>
      <c r="Y217" s="113"/>
      <c r="Z217" s="113"/>
      <c r="AA217" s="113"/>
      <c r="AB217" s="113"/>
      <c r="AC217" s="113"/>
      <c r="AD217" s="113"/>
      <c r="AE217" s="113"/>
      <c r="AF217" s="113"/>
      <c r="AG217" s="113"/>
      <c r="AH217" s="113"/>
      <c r="AI217" s="113"/>
      <c r="AJ217" s="113"/>
      <c r="AK217" s="113"/>
      <c r="AL217" s="113"/>
      <c r="AM217" s="113"/>
      <c r="AN217" s="113"/>
      <c r="AO217" s="113"/>
      <c r="AP217" s="113"/>
      <c r="AQ217" s="113"/>
      <c r="AR217" s="113"/>
      <c r="AS217" s="113"/>
      <c r="AT217" s="113"/>
      <c r="AU217" s="113"/>
      <c r="AV217" s="113"/>
      <c r="AW217" s="113"/>
      <c r="AX217" s="113"/>
      <c r="AY217" s="113"/>
      <c r="AZ217" s="113"/>
      <c r="BA217" s="113"/>
      <c r="BB217" s="113"/>
      <c r="BC217" s="113"/>
      <c r="BD217" s="113"/>
    </row>
    <row r="218" spans="1:56" s="127" customFormat="1" ht="13" hidden="1" customHeight="1" thickBot="1">
      <c r="A218" s="117"/>
      <c r="B218" s="476"/>
      <c r="C218" s="119" t="s">
        <v>2975</v>
      </c>
      <c r="D218" s="120" t="s">
        <v>2786</v>
      </c>
      <c r="E218" s="137" t="s">
        <v>2786</v>
      </c>
      <c r="F218" s="137" t="s">
        <v>2651</v>
      </c>
      <c r="G218" s="452"/>
      <c r="H218" s="137" t="s">
        <v>2672</v>
      </c>
      <c r="I218" s="197" t="s">
        <v>3193</v>
      </c>
      <c r="J218" s="479"/>
      <c r="K218" s="177" t="s">
        <v>2626</v>
      </c>
      <c r="L218" s="177" t="s">
        <v>2627</v>
      </c>
      <c r="M218" s="120"/>
      <c r="N218" s="169"/>
      <c r="O218" s="179" t="s">
        <v>2630</v>
      </c>
      <c r="P218" s="169"/>
      <c r="Q218" s="170"/>
      <c r="R218" s="170" t="s">
        <v>3190</v>
      </c>
      <c r="S218" s="125"/>
      <c r="T218" s="125"/>
      <c r="U218" s="169"/>
      <c r="V218" s="450"/>
      <c r="W218" s="113"/>
      <c r="X218" s="113"/>
      <c r="Y218" s="113"/>
      <c r="Z218" s="113"/>
      <c r="AA218" s="113"/>
      <c r="AB218" s="113"/>
      <c r="AC218" s="113"/>
      <c r="AD218" s="113"/>
      <c r="AE218" s="113"/>
      <c r="AF218" s="113"/>
      <c r="AG218" s="113"/>
      <c r="AH218" s="113"/>
      <c r="AI218" s="113"/>
      <c r="AJ218" s="113"/>
      <c r="AK218" s="113"/>
      <c r="AL218" s="113"/>
      <c r="AM218" s="113"/>
      <c r="AN218" s="113"/>
      <c r="AO218" s="113"/>
      <c r="AP218" s="113"/>
      <c r="AQ218" s="113"/>
      <c r="AR218" s="113"/>
      <c r="AS218" s="113"/>
      <c r="AT218" s="113"/>
      <c r="AU218" s="113"/>
      <c r="AV218" s="113"/>
      <c r="AW218" s="113"/>
      <c r="AX218" s="113"/>
      <c r="AY218" s="113"/>
      <c r="AZ218" s="113"/>
      <c r="BA218" s="113"/>
      <c r="BB218" s="113"/>
      <c r="BC218" s="113"/>
      <c r="BD218" s="113"/>
    </row>
    <row r="219" spans="1:56" s="127" customFormat="1" ht="13" hidden="1" customHeight="1" thickBot="1">
      <c r="A219" s="117"/>
      <c r="B219" s="476"/>
      <c r="C219" s="119" t="s">
        <v>2975</v>
      </c>
      <c r="D219" s="120" t="s">
        <v>2757</v>
      </c>
      <c r="E219" s="137" t="str">
        <f t="shared" si="14"/>
        <v>HUI3</v>
      </c>
      <c r="F219" s="137" t="s">
        <v>2651</v>
      </c>
      <c r="G219" s="452"/>
      <c r="H219" s="137" t="s">
        <v>2672</v>
      </c>
      <c r="I219" s="197">
        <v>6415</v>
      </c>
      <c r="J219" s="479"/>
      <c r="K219" s="177" t="s">
        <v>2626</v>
      </c>
      <c r="L219" s="177" t="s">
        <v>2627</v>
      </c>
      <c r="M219" s="120"/>
      <c r="N219" s="169"/>
      <c r="O219" s="179" t="s">
        <v>2630</v>
      </c>
      <c r="P219" s="169"/>
      <c r="Q219" s="170"/>
      <c r="R219" s="170" t="s">
        <v>3190</v>
      </c>
      <c r="S219" s="125"/>
      <c r="T219" s="125"/>
      <c r="U219" s="169"/>
      <c r="V219" s="450"/>
      <c r="W219" s="113"/>
      <c r="X219" s="113"/>
      <c r="Y219" s="113"/>
      <c r="Z219" s="113"/>
      <c r="AA219" s="113"/>
      <c r="AB219" s="113"/>
      <c r="AC219" s="113"/>
      <c r="AD219" s="113"/>
      <c r="AE219" s="113"/>
      <c r="AF219" s="113"/>
      <c r="AG219" s="113"/>
      <c r="AH219" s="113"/>
      <c r="AI219" s="113"/>
      <c r="AJ219" s="113"/>
      <c r="AK219" s="113"/>
      <c r="AL219" s="113"/>
      <c r="AM219" s="113"/>
      <c r="AN219" s="113"/>
      <c r="AO219" s="113"/>
      <c r="AP219" s="113"/>
      <c r="AQ219" s="113"/>
      <c r="AR219" s="113"/>
      <c r="AS219" s="113"/>
      <c r="AT219" s="113"/>
      <c r="AU219" s="113"/>
      <c r="AV219" s="113"/>
      <c r="AW219" s="113"/>
      <c r="AX219" s="113"/>
      <c r="AY219" s="113"/>
      <c r="AZ219" s="113"/>
      <c r="BA219" s="113"/>
      <c r="BB219" s="113"/>
      <c r="BC219" s="113"/>
      <c r="BD219" s="113"/>
    </row>
    <row r="220" spans="1:56" s="127" customFormat="1" ht="13" hidden="1" customHeight="1" thickBot="1">
      <c r="A220" s="117"/>
      <c r="B220" s="476"/>
      <c r="C220" s="119" t="s">
        <v>2975</v>
      </c>
      <c r="D220" s="120" t="s">
        <v>2776</v>
      </c>
      <c r="E220" s="137" t="str">
        <f t="shared" si="14"/>
        <v>15D</v>
      </c>
      <c r="F220" s="137" t="s">
        <v>2651</v>
      </c>
      <c r="G220" s="452"/>
      <c r="H220" s="137" t="s">
        <v>2672</v>
      </c>
      <c r="I220" s="197">
        <v>6415</v>
      </c>
      <c r="J220" s="479"/>
      <c r="K220" s="177" t="s">
        <v>2626</v>
      </c>
      <c r="L220" s="177" t="s">
        <v>2627</v>
      </c>
      <c r="M220" s="120"/>
      <c r="N220" s="169"/>
      <c r="O220" s="179" t="s">
        <v>2630</v>
      </c>
      <c r="P220" s="169"/>
      <c r="Q220" s="170"/>
      <c r="R220" s="170" t="s">
        <v>3190</v>
      </c>
      <c r="S220" s="125"/>
      <c r="T220" s="125"/>
      <c r="U220" s="169"/>
      <c r="V220" s="450"/>
      <c r="W220" s="113"/>
      <c r="X220" s="113"/>
      <c r="Y220" s="113"/>
      <c r="Z220" s="113"/>
      <c r="AA220" s="113"/>
      <c r="AB220" s="113"/>
      <c r="AC220" s="113"/>
      <c r="AD220" s="113"/>
      <c r="AE220" s="113"/>
      <c r="AF220" s="113"/>
      <c r="AG220" s="113"/>
      <c r="AH220" s="113"/>
      <c r="AI220" s="113"/>
      <c r="AJ220" s="113"/>
      <c r="AK220" s="113"/>
      <c r="AL220" s="113"/>
      <c r="AM220" s="113"/>
      <c r="AN220" s="113"/>
      <c r="AO220" s="113"/>
      <c r="AP220" s="113"/>
      <c r="AQ220" s="113"/>
      <c r="AR220" s="113"/>
      <c r="AS220" s="113"/>
      <c r="AT220" s="113"/>
      <c r="AU220" s="113"/>
      <c r="AV220" s="113"/>
      <c r="AW220" s="113"/>
      <c r="AX220" s="113"/>
      <c r="AY220" s="113"/>
      <c r="AZ220" s="113"/>
      <c r="BA220" s="113"/>
      <c r="BB220" s="113"/>
      <c r="BC220" s="113"/>
      <c r="BD220" s="113"/>
    </row>
    <row r="221" spans="1:56" s="127" customFormat="1" ht="13" hidden="1" customHeight="1" thickBot="1">
      <c r="A221" s="117"/>
      <c r="B221" s="476"/>
      <c r="C221" s="119" t="s">
        <v>2975</v>
      </c>
      <c r="D221" s="120" t="s">
        <v>2775</v>
      </c>
      <c r="E221" s="137" t="str">
        <f t="shared" si="14"/>
        <v>QWB</v>
      </c>
      <c r="F221" s="137" t="s">
        <v>2651</v>
      </c>
      <c r="G221" s="452"/>
      <c r="H221" s="137" t="s">
        <v>2672</v>
      </c>
      <c r="I221" s="222">
        <v>4461</v>
      </c>
      <c r="J221" s="479"/>
      <c r="K221" s="177" t="s">
        <v>2626</v>
      </c>
      <c r="L221" s="177" t="s">
        <v>2627</v>
      </c>
      <c r="M221" s="120"/>
      <c r="N221" s="169"/>
      <c r="O221" s="179" t="s">
        <v>2630</v>
      </c>
      <c r="P221" s="169"/>
      <c r="Q221" s="170"/>
      <c r="R221" s="170" t="s">
        <v>3190</v>
      </c>
      <c r="S221" s="125"/>
      <c r="T221" s="125"/>
      <c r="U221" s="169"/>
      <c r="V221" s="450"/>
      <c r="W221" s="113"/>
      <c r="X221" s="113"/>
      <c r="Y221" s="113"/>
      <c r="Z221" s="113"/>
      <c r="AA221" s="113"/>
      <c r="AB221" s="113"/>
      <c r="AC221" s="113"/>
      <c r="AD221" s="113"/>
      <c r="AE221" s="113"/>
      <c r="AF221" s="113"/>
      <c r="AG221" s="113"/>
      <c r="AH221" s="113"/>
      <c r="AI221" s="113"/>
      <c r="AJ221" s="113"/>
      <c r="AK221" s="113"/>
      <c r="AL221" s="113"/>
      <c r="AM221" s="113"/>
      <c r="AN221" s="113"/>
      <c r="AO221" s="113"/>
      <c r="AP221" s="113"/>
      <c r="AQ221" s="113"/>
      <c r="AR221" s="113"/>
      <c r="AS221" s="113"/>
      <c r="AT221" s="113"/>
      <c r="AU221" s="113"/>
      <c r="AV221" s="113"/>
      <c r="AW221" s="113"/>
      <c r="AX221" s="113"/>
      <c r="AY221" s="113"/>
      <c r="AZ221" s="113"/>
      <c r="BA221" s="113"/>
      <c r="BB221" s="113"/>
      <c r="BC221" s="113"/>
      <c r="BD221" s="113"/>
    </row>
    <row r="222" spans="1:56" s="127" customFormat="1" ht="13" hidden="1" customHeight="1" thickBot="1">
      <c r="A222" s="117"/>
      <c r="B222" s="476"/>
      <c r="C222" s="119" t="s">
        <v>2975</v>
      </c>
      <c r="D222" s="120" t="s">
        <v>3192</v>
      </c>
      <c r="E222" s="137" t="str">
        <f t="shared" si="14"/>
        <v>AQoL-4D</v>
      </c>
      <c r="F222" s="137" t="s">
        <v>2651</v>
      </c>
      <c r="G222" s="452"/>
      <c r="H222" s="137" t="s">
        <v>2672</v>
      </c>
      <c r="I222" s="197" t="s">
        <v>3193</v>
      </c>
      <c r="J222" s="479"/>
      <c r="K222" s="177" t="s">
        <v>2626</v>
      </c>
      <c r="L222" s="177" t="s">
        <v>2627</v>
      </c>
      <c r="M222" s="120"/>
      <c r="N222" s="169"/>
      <c r="O222" s="179" t="s">
        <v>2630</v>
      </c>
      <c r="P222" s="169"/>
      <c r="Q222" s="170"/>
      <c r="R222" s="170" t="s">
        <v>3190</v>
      </c>
      <c r="S222" s="125"/>
      <c r="T222" s="125"/>
      <c r="U222" s="169"/>
      <c r="V222" s="450"/>
      <c r="W222" s="113"/>
      <c r="X222" s="113"/>
      <c r="Y222" s="113"/>
      <c r="Z222" s="113"/>
      <c r="AA222" s="113"/>
      <c r="AB222" s="113"/>
      <c r="AC222" s="113"/>
      <c r="AD222" s="113"/>
      <c r="AE222" s="113"/>
      <c r="AF222" s="113"/>
      <c r="AG222" s="113"/>
      <c r="AH222" s="113"/>
      <c r="AI222" s="113"/>
      <c r="AJ222" s="113"/>
      <c r="AK222" s="113"/>
      <c r="AL222" s="113"/>
      <c r="AM222" s="113"/>
      <c r="AN222" s="113"/>
      <c r="AO222" s="113"/>
      <c r="AP222" s="113"/>
      <c r="AQ222" s="113"/>
      <c r="AR222" s="113"/>
      <c r="AS222" s="113"/>
      <c r="AT222" s="113"/>
      <c r="AU222" s="113"/>
      <c r="AV222" s="113"/>
      <c r="AW222" s="113"/>
      <c r="AX222" s="113"/>
      <c r="AY222" s="113"/>
      <c r="AZ222" s="113"/>
      <c r="BA222" s="113"/>
      <c r="BB222" s="113"/>
      <c r="BC222" s="113"/>
      <c r="BD222" s="113"/>
    </row>
    <row r="223" spans="1:56" s="127" customFormat="1" ht="13" hidden="1" customHeight="1" thickBot="1">
      <c r="A223" s="117"/>
      <c r="B223" s="476"/>
      <c r="C223" s="119" t="s">
        <v>2975</v>
      </c>
      <c r="D223" s="120" t="s">
        <v>2777</v>
      </c>
      <c r="E223" s="137" t="str">
        <f t="shared" si="14"/>
        <v>AQoL-8D</v>
      </c>
      <c r="F223" s="137" t="s">
        <v>2651</v>
      </c>
      <c r="G223" s="452"/>
      <c r="H223" s="137" t="s">
        <v>2672</v>
      </c>
      <c r="I223" s="197">
        <v>6415</v>
      </c>
      <c r="J223" s="479"/>
      <c r="K223" s="177" t="s">
        <v>2626</v>
      </c>
      <c r="L223" s="177" t="s">
        <v>2627</v>
      </c>
      <c r="M223" s="120"/>
      <c r="N223" s="169"/>
      <c r="O223" s="179" t="s">
        <v>2630</v>
      </c>
      <c r="P223" s="169"/>
      <c r="Q223" s="170"/>
      <c r="R223" s="170" t="s">
        <v>3190</v>
      </c>
      <c r="S223" s="125"/>
      <c r="T223" s="125"/>
      <c r="U223" s="169"/>
      <c r="V223" s="450"/>
      <c r="W223" s="113"/>
      <c r="X223" s="113"/>
      <c r="Y223" s="113"/>
      <c r="Z223" s="113"/>
      <c r="AA223" s="113"/>
      <c r="AB223" s="113"/>
      <c r="AC223" s="113"/>
      <c r="AD223" s="113"/>
      <c r="AE223" s="113"/>
      <c r="AF223" s="113"/>
      <c r="AG223" s="113"/>
      <c r="AH223" s="113"/>
      <c r="AI223" s="113"/>
      <c r="AJ223" s="113"/>
      <c r="AK223" s="113"/>
      <c r="AL223" s="113"/>
      <c r="AM223" s="113"/>
      <c r="AN223" s="113"/>
      <c r="AO223" s="113"/>
      <c r="AP223" s="113"/>
      <c r="AQ223" s="113"/>
      <c r="AR223" s="113"/>
      <c r="AS223" s="113"/>
      <c r="AT223" s="113"/>
      <c r="AU223" s="113"/>
      <c r="AV223" s="113"/>
      <c r="AW223" s="113"/>
      <c r="AX223" s="113"/>
      <c r="AY223" s="113"/>
      <c r="AZ223" s="113"/>
      <c r="BA223" s="113"/>
      <c r="BB223" s="113"/>
      <c r="BC223" s="113"/>
      <c r="BD223" s="113"/>
    </row>
    <row r="224" spans="1:56" s="127" customFormat="1" ht="13" hidden="1" customHeight="1" thickBot="1">
      <c r="A224" s="117"/>
      <c r="B224" s="476"/>
      <c r="C224" s="119" t="s">
        <v>2975</v>
      </c>
      <c r="D224" s="120" t="s">
        <v>3194</v>
      </c>
      <c r="E224" s="137" t="str">
        <f t="shared" si="14"/>
        <v>Personal Wellbeing Index (PWI)</v>
      </c>
      <c r="F224" s="137" t="s">
        <v>2651</v>
      </c>
      <c r="G224" s="452"/>
      <c r="H224" s="137" t="s">
        <v>2672</v>
      </c>
      <c r="I224" s="197" t="s">
        <v>3193</v>
      </c>
      <c r="J224" s="479"/>
      <c r="K224" s="177" t="s">
        <v>2626</v>
      </c>
      <c r="L224" s="177" t="s">
        <v>2627</v>
      </c>
      <c r="M224" s="120"/>
      <c r="N224" s="169"/>
      <c r="O224" s="179" t="s">
        <v>2630</v>
      </c>
      <c r="P224" s="169"/>
      <c r="Q224" s="170"/>
      <c r="R224" s="170" t="s">
        <v>3190</v>
      </c>
      <c r="S224" s="125"/>
      <c r="T224" s="125"/>
      <c r="U224" s="169"/>
      <c r="V224" s="450"/>
      <c r="W224" s="113"/>
      <c r="X224" s="113"/>
      <c r="Y224" s="113"/>
      <c r="Z224" s="113"/>
      <c r="AA224" s="113"/>
      <c r="AB224" s="113"/>
      <c r="AC224" s="113"/>
      <c r="AD224" s="113"/>
      <c r="AE224" s="113"/>
      <c r="AF224" s="113"/>
      <c r="AG224" s="113"/>
      <c r="AH224" s="113"/>
      <c r="AI224" s="113"/>
      <c r="AJ224" s="113"/>
      <c r="AK224" s="113"/>
      <c r="AL224" s="113"/>
      <c r="AM224" s="113"/>
      <c r="AN224" s="113"/>
      <c r="AO224" s="113"/>
      <c r="AP224" s="113"/>
      <c r="AQ224" s="113"/>
      <c r="AR224" s="113"/>
      <c r="AS224" s="113"/>
      <c r="AT224" s="113"/>
      <c r="AU224" s="113"/>
      <c r="AV224" s="113"/>
      <c r="AW224" s="113"/>
      <c r="AX224" s="113"/>
      <c r="AY224" s="113"/>
      <c r="AZ224" s="113"/>
      <c r="BA224" s="113"/>
      <c r="BB224" s="113"/>
      <c r="BC224" s="113"/>
      <c r="BD224" s="113"/>
    </row>
    <row r="225" spans="1:56" s="127" customFormat="1" ht="13" hidden="1" customHeight="1" thickBot="1">
      <c r="A225" s="117"/>
      <c r="B225" s="476"/>
      <c r="C225" s="119" t="s">
        <v>2975</v>
      </c>
      <c r="D225" s="120" t="s">
        <v>3195</v>
      </c>
      <c r="E225" s="137" t="str">
        <f t="shared" si="14"/>
        <v>Satisfaction with Life Survey (SWLS)</v>
      </c>
      <c r="F225" s="137" t="s">
        <v>2651</v>
      </c>
      <c r="G225" s="452"/>
      <c r="H225" s="137" t="s">
        <v>2672</v>
      </c>
      <c r="I225" s="197" t="s">
        <v>3193</v>
      </c>
      <c r="J225" s="479"/>
      <c r="K225" s="177" t="s">
        <v>2626</v>
      </c>
      <c r="L225" s="177" t="s">
        <v>2627</v>
      </c>
      <c r="M225" s="120"/>
      <c r="N225" s="169"/>
      <c r="O225" s="179" t="s">
        <v>2630</v>
      </c>
      <c r="P225" s="169"/>
      <c r="Q225" s="170"/>
      <c r="R225" s="170" t="s">
        <v>3190</v>
      </c>
      <c r="S225" s="125"/>
      <c r="T225" s="125"/>
      <c r="U225" s="169"/>
      <c r="V225" s="450"/>
      <c r="W225" s="113"/>
      <c r="X225" s="113"/>
      <c r="Y225" s="113"/>
      <c r="Z225" s="113"/>
      <c r="AA225" s="113"/>
      <c r="AB225" s="113"/>
      <c r="AC225" s="113"/>
      <c r="AD225" s="113"/>
      <c r="AE225" s="113"/>
      <c r="AF225" s="113"/>
      <c r="AG225" s="113"/>
      <c r="AH225" s="113"/>
      <c r="AI225" s="113"/>
      <c r="AJ225" s="113"/>
      <c r="AK225" s="113"/>
      <c r="AL225" s="113"/>
      <c r="AM225" s="113"/>
      <c r="AN225" s="113"/>
      <c r="AO225" s="113"/>
      <c r="AP225" s="113"/>
      <c r="AQ225" s="113"/>
      <c r="AR225" s="113"/>
      <c r="AS225" s="113"/>
      <c r="AT225" s="113"/>
      <c r="AU225" s="113"/>
      <c r="AV225" s="113"/>
      <c r="AW225" s="113"/>
      <c r="AX225" s="113"/>
      <c r="AY225" s="113"/>
      <c r="AZ225" s="113"/>
      <c r="BA225" s="113"/>
      <c r="BB225" s="113"/>
      <c r="BC225" s="113"/>
      <c r="BD225" s="113"/>
    </row>
    <row r="226" spans="1:56" s="127" customFormat="1" ht="13" hidden="1" customHeight="1" thickBot="1">
      <c r="A226" s="117"/>
      <c r="B226" s="476"/>
      <c r="C226" s="119" t="s">
        <v>2975</v>
      </c>
      <c r="D226" s="120" t="s">
        <v>2786</v>
      </c>
      <c r="E226" s="137" t="s">
        <v>2786</v>
      </c>
      <c r="F226" s="137" t="s">
        <v>2776</v>
      </c>
      <c r="G226" s="452"/>
      <c r="H226" s="137" t="s">
        <v>2672</v>
      </c>
      <c r="I226" s="197">
        <v>6415</v>
      </c>
      <c r="J226" s="479"/>
      <c r="K226" s="177" t="s">
        <v>2626</v>
      </c>
      <c r="L226" s="177" t="s">
        <v>2627</v>
      </c>
      <c r="M226" s="120"/>
      <c r="N226" s="169"/>
      <c r="O226" s="179" t="s">
        <v>2630</v>
      </c>
      <c r="P226" s="169"/>
      <c r="Q226" s="170"/>
      <c r="R226" s="170" t="s">
        <v>3190</v>
      </c>
      <c r="S226" s="125"/>
      <c r="T226" s="125"/>
      <c r="U226" s="169"/>
      <c r="V226" s="450"/>
      <c r="W226" s="113"/>
      <c r="X226" s="113"/>
      <c r="Y226" s="113"/>
      <c r="Z226" s="113"/>
      <c r="AA226" s="113"/>
      <c r="AB226" s="113"/>
      <c r="AC226" s="113"/>
      <c r="AD226" s="113"/>
      <c r="AE226" s="113"/>
      <c r="AF226" s="113"/>
      <c r="AG226" s="113"/>
      <c r="AH226" s="113"/>
      <c r="AI226" s="113"/>
      <c r="AJ226" s="113"/>
      <c r="AK226" s="113"/>
      <c r="AL226" s="113"/>
      <c r="AM226" s="113"/>
      <c r="AN226" s="113"/>
      <c r="AO226" s="113"/>
      <c r="AP226" s="113"/>
      <c r="AQ226" s="113"/>
      <c r="AR226" s="113"/>
      <c r="AS226" s="113"/>
      <c r="AT226" s="113"/>
      <c r="AU226" s="113"/>
      <c r="AV226" s="113"/>
      <c r="AW226" s="113"/>
      <c r="AX226" s="113"/>
      <c r="AY226" s="113"/>
      <c r="AZ226" s="113"/>
      <c r="BA226" s="113"/>
      <c r="BB226" s="113"/>
      <c r="BC226" s="113"/>
      <c r="BD226" s="113"/>
    </row>
    <row r="227" spans="1:56" s="127" customFormat="1" ht="13" hidden="1" customHeight="1" thickBot="1">
      <c r="A227" s="117"/>
      <c r="B227" s="476"/>
      <c r="C227" s="119" t="s">
        <v>2975</v>
      </c>
      <c r="D227" s="120" t="s">
        <v>2757</v>
      </c>
      <c r="E227" s="137" t="str">
        <f t="shared" si="14"/>
        <v>HUI3</v>
      </c>
      <c r="F227" s="137" t="s">
        <v>2776</v>
      </c>
      <c r="G227" s="452"/>
      <c r="H227" s="137" t="s">
        <v>2672</v>
      </c>
      <c r="I227" s="197">
        <v>6415</v>
      </c>
      <c r="J227" s="479"/>
      <c r="K227" s="177" t="s">
        <v>2626</v>
      </c>
      <c r="L227" s="177" t="s">
        <v>2627</v>
      </c>
      <c r="M227" s="120"/>
      <c r="N227" s="169"/>
      <c r="O227" s="179" t="s">
        <v>2630</v>
      </c>
      <c r="P227" s="169"/>
      <c r="Q227" s="170"/>
      <c r="R227" s="170" t="s">
        <v>3190</v>
      </c>
      <c r="S227" s="125"/>
      <c r="T227" s="125"/>
      <c r="U227" s="169"/>
      <c r="V227" s="450"/>
      <c r="W227" s="113"/>
      <c r="X227" s="113"/>
      <c r="Y227" s="113"/>
      <c r="Z227" s="113"/>
      <c r="AA227" s="113"/>
      <c r="AB227" s="113"/>
      <c r="AC227" s="113"/>
      <c r="AD227" s="113"/>
      <c r="AE227" s="113"/>
      <c r="AF227" s="113"/>
      <c r="AG227" s="113"/>
      <c r="AH227" s="113"/>
      <c r="AI227" s="113"/>
      <c r="AJ227" s="113"/>
      <c r="AK227" s="113"/>
      <c r="AL227" s="113"/>
      <c r="AM227" s="113"/>
      <c r="AN227" s="113"/>
      <c r="AO227" s="113"/>
      <c r="AP227" s="113"/>
      <c r="AQ227" s="113"/>
      <c r="AR227" s="113"/>
      <c r="AS227" s="113"/>
      <c r="AT227" s="113"/>
      <c r="AU227" s="113"/>
      <c r="AV227" s="113"/>
      <c r="AW227" s="113"/>
      <c r="AX227" s="113"/>
      <c r="AY227" s="113"/>
      <c r="AZ227" s="113"/>
      <c r="BA227" s="113"/>
      <c r="BB227" s="113"/>
      <c r="BC227" s="113"/>
      <c r="BD227" s="113"/>
    </row>
    <row r="228" spans="1:56" s="127" customFormat="1" ht="13" hidden="1" customHeight="1" thickBot="1">
      <c r="A228" s="117"/>
      <c r="B228" s="476"/>
      <c r="C228" s="119" t="s">
        <v>2975</v>
      </c>
      <c r="D228" s="120" t="s">
        <v>2651</v>
      </c>
      <c r="E228" s="137" t="str">
        <f t="shared" si="14"/>
        <v>SF-6D</v>
      </c>
      <c r="F228" s="137" t="s">
        <v>2776</v>
      </c>
      <c r="G228" s="452"/>
      <c r="H228" s="137" t="s">
        <v>2672</v>
      </c>
      <c r="I228" s="197">
        <v>6415</v>
      </c>
      <c r="J228" s="479"/>
      <c r="K228" s="177" t="s">
        <v>2626</v>
      </c>
      <c r="L228" s="177" t="s">
        <v>2627</v>
      </c>
      <c r="M228" s="120"/>
      <c r="N228" s="169"/>
      <c r="O228" s="179" t="s">
        <v>2630</v>
      </c>
      <c r="P228" s="169"/>
      <c r="Q228" s="170"/>
      <c r="R228" s="170" t="s">
        <v>3190</v>
      </c>
      <c r="S228" s="125"/>
      <c r="T228" s="125"/>
      <c r="U228" s="169"/>
      <c r="V228" s="450"/>
      <c r="W228" s="113"/>
      <c r="X228" s="113"/>
      <c r="Y228" s="113"/>
      <c r="Z228" s="113"/>
      <c r="AA228" s="113"/>
      <c r="AB228" s="113"/>
      <c r="AC228" s="113"/>
      <c r="AD228" s="113"/>
      <c r="AE228" s="113"/>
      <c r="AF228" s="113"/>
      <c r="AG228" s="113"/>
      <c r="AH228" s="113"/>
      <c r="AI228" s="113"/>
      <c r="AJ228" s="113"/>
      <c r="AK228" s="113"/>
      <c r="AL228" s="113"/>
      <c r="AM228" s="113"/>
      <c r="AN228" s="113"/>
      <c r="AO228" s="113"/>
      <c r="AP228" s="113"/>
      <c r="AQ228" s="113"/>
      <c r="AR228" s="113"/>
      <c r="AS228" s="113"/>
      <c r="AT228" s="113"/>
      <c r="AU228" s="113"/>
      <c r="AV228" s="113"/>
      <c r="AW228" s="113"/>
      <c r="AX228" s="113"/>
      <c r="AY228" s="113"/>
      <c r="AZ228" s="113"/>
      <c r="BA228" s="113"/>
      <c r="BB228" s="113"/>
      <c r="BC228" s="113"/>
      <c r="BD228" s="113"/>
    </row>
    <row r="229" spans="1:56" s="127" customFormat="1" ht="13" hidden="1" customHeight="1" thickBot="1">
      <c r="A229" s="117"/>
      <c r="B229" s="476"/>
      <c r="C229" s="119" t="s">
        <v>2975</v>
      </c>
      <c r="D229" s="120" t="s">
        <v>2775</v>
      </c>
      <c r="E229" s="137" t="str">
        <f t="shared" si="14"/>
        <v>QWB</v>
      </c>
      <c r="F229" s="137" t="s">
        <v>2776</v>
      </c>
      <c r="G229" s="452"/>
      <c r="H229" s="137" t="s">
        <v>2672</v>
      </c>
      <c r="I229" s="222">
        <v>4461</v>
      </c>
      <c r="J229" s="479"/>
      <c r="K229" s="177" t="s">
        <v>2626</v>
      </c>
      <c r="L229" s="177" t="s">
        <v>2627</v>
      </c>
      <c r="M229" s="120"/>
      <c r="N229" s="169"/>
      <c r="O229" s="179" t="s">
        <v>2630</v>
      </c>
      <c r="P229" s="169"/>
      <c r="Q229" s="170"/>
      <c r="R229" s="170" t="s">
        <v>3190</v>
      </c>
      <c r="S229" s="125"/>
      <c r="T229" s="125"/>
      <c r="U229" s="169"/>
      <c r="V229" s="450"/>
      <c r="W229" s="113"/>
      <c r="X229" s="113"/>
      <c r="Y229" s="113"/>
      <c r="Z229" s="113"/>
      <c r="AA229" s="113"/>
      <c r="AB229" s="113"/>
      <c r="AC229" s="113"/>
      <c r="AD229" s="113"/>
      <c r="AE229" s="113"/>
      <c r="AF229" s="113"/>
      <c r="AG229" s="113"/>
      <c r="AH229" s="113"/>
      <c r="AI229" s="113"/>
      <c r="AJ229" s="113"/>
      <c r="AK229" s="113"/>
      <c r="AL229" s="113"/>
      <c r="AM229" s="113"/>
      <c r="AN229" s="113"/>
      <c r="AO229" s="113"/>
      <c r="AP229" s="113"/>
      <c r="AQ229" s="113"/>
      <c r="AR229" s="113"/>
      <c r="AS229" s="113"/>
      <c r="AT229" s="113"/>
      <c r="AU229" s="113"/>
      <c r="AV229" s="113"/>
      <c r="AW229" s="113"/>
      <c r="AX229" s="113"/>
      <c r="AY229" s="113"/>
      <c r="AZ229" s="113"/>
      <c r="BA229" s="113"/>
      <c r="BB229" s="113"/>
      <c r="BC229" s="113"/>
      <c r="BD229" s="113"/>
    </row>
    <row r="230" spans="1:56" s="127" customFormat="1" ht="13" hidden="1" customHeight="1" thickBot="1">
      <c r="A230" s="117"/>
      <c r="B230" s="476"/>
      <c r="C230" s="119" t="s">
        <v>2975</v>
      </c>
      <c r="D230" s="120" t="s">
        <v>3192</v>
      </c>
      <c r="E230" s="137" t="str">
        <f t="shared" si="14"/>
        <v>AQoL-4D</v>
      </c>
      <c r="F230" s="137" t="s">
        <v>2776</v>
      </c>
      <c r="G230" s="452"/>
      <c r="H230" s="137" t="s">
        <v>2672</v>
      </c>
      <c r="I230" s="197" t="s">
        <v>3193</v>
      </c>
      <c r="J230" s="479"/>
      <c r="K230" s="177" t="s">
        <v>2626</v>
      </c>
      <c r="L230" s="177" t="s">
        <v>2627</v>
      </c>
      <c r="M230" s="120"/>
      <c r="N230" s="169"/>
      <c r="O230" s="179" t="s">
        <v>2630</v>
      </c>
      <c r="P230" s="169"/>
      <c r="Q230" s="170"/>
      <c r="R230" s="170" t="s">
        <v>3190</v>
      </c>
      <c r="S230" s="125"/>
      <c r="T230" s="125"/>
      <c r="U230" s="169"/>
      <c r="V230" s="450"/>
      <c r="W230" s="113"/>
      <c r="X230" s="113"/>
      <c r="Y230" s="113"/>
      <c r="Z230" s="113"/>
      <c r="AA230" s="113"/>
      <c r="AB230" s="113"/>
      <c r="AC230" s="113"/>
      <c r="AD230" s="113"/>
      <c r="AE230" s="113"/>
      <c r="AF230" s="113"/>
      <c r="AG230" s="113"/>
      <c r="AH230" s="113"/>
      <c r="AI230" s="113"/>
      <c r="AJ230" s="113"/>
      <c r="AK230" s="113"/>
      <c r="AL230" s="113"/>
      <c r="AM230" s="113"/>
      <c r="AN230" s="113"/>
      <c r="AO230" s="113"/>
      <c r="AP230" s="113"/>
      <c r="AQ230" s="113"/>
      <c r="AR230" s="113"/>
      <c r="AS230" s="113"/>
      <c r="AT230" s="113"/>
      <c r="AU230" s="113"/>
      <c r="AV230" s="113"/>
      <c r="AW230" s="113"/>
      <c r="AX230" s="113"/>
      <c r="AY230" s="113"/>
      <c r="AZ230" s="113"/>
      <c r="BA230" s="113"/>
      <c r="BB230" s="113"/>
      <c r="BC230" s="113"/>
      <c r="BD230" s="113"/>
    </row>
    <row r="231" spans="1:56" s="127" customFormat="1" ht="13" hidden="1" customHeight="1" thickBot="1">
      <c r="A231" s="117"/>
      <c r="B231" s="476"/>
      <c r="C231" s="119" t="s">
        <v>2975</v>
      </c>
      <c r="D231" s="120" t="s">
        <v>2777</v>
      </c>
      <c r="E231" s="137" t="str">
        <f t="shared" si="14"/>
        <v>AQoL-8D</v>
      </c>
      <c r="F231" s="137" t="s">
        <v>2776</v>
      </c>
      <c r="G231" s="452"/>
      <c r="H231" s="137" t="s">
        <v>2672</v>
      </c>
      <c r="I231" s="197">
        <v>6415</v>
      </c>
      <c r="J231" s="479"/>
      <c r="K231" s="177" t="s">
        <v>2626</v>
      </c>
      <c r="L231" s="177" t="s">
        <v>2627</v>
      </c>
      <c r="M231" s="120"/>
      <c r="N231" s="169"/>
      <c r="O231" s="179" t="s">
        <v>2630</v>
      </c>
      <c r="P231" s="169"/>
      <c r="Q231" s="170"/>
      <c r="R231" s="170" t="s">
        <v>3190</v>
      </c>
      <c r="S231" s="125"/>
      <c r="T231" s="125"/>
      <c r="U231" s="169"/>
      <c r="V231" s="450"/>
      <c r="W231" s="113"/>
      <c r="X231" s="113"/>
      <c r="Y231" s="113"/>
      <c r="Z231" s="113"/>
      <c r="AA231" s="113"/>
      <c r="AB231" s="113"/>
      <c r="AC231" s="113"/>
      <c r="AD231" s="113"/>
      <c r="AE231" s="113"/>
      <c r="AF231" s="113"/>
      <c r="AG231" s="113"/>
      <c r="AH231" s="113"/>
      <c r="AI231" s="113"/>
      <c r="AJ231" s="113"/>
      <c r="AK231" s="113"/>
      <c r="AL231" s="113"/>
      <c r="AM231" s="113"/>
      <c r="AN231" s="113"/>
      <c r="AO231" s="113"/>
      <c r="AP231" s="113"/>
      <c r="AQ231" s="113"/>
      <c r="AR231" s="113"/>
      <c r="AS231" s="113"/>
      <c r="AT231" s="113"/>
      <c r="AU231" s="113"/>
      <c r="AV231" s="113"/>
      <c r="AW231" s="113"/>
      <c r="AX231" s="113"/>
      <c r="AY231" s="113"/>
      <c r="AZ231" s="113"/>
      <c r="BA231" s="113"/>
      <c r="BB231" s="113"/>
      <c r="BC231" s="113"/>
      <c r="BD231" s="113"/>
    </row>
    <row r="232" spans="1:56" s="127" customFormat="1" ht="13" hidden="1" customHeight="1" thickBot="1">
      <c r="A232" s="117"/>
      <c r="B232" s="476"/>
      <c r="C232" s="119" t="s">
        <v>2975</v>
      </c>
      <c r="D232" s="120" t="s">
        <v>3194</v>
      </c>
      <c r="E232" s="137" t="str">
        <f t="shared" si="14"/>
        <v>Personal Wellbeing Index (PWI)</v>
      </c>
      <c r="F232" s="137" t="s">
        <v>2776</v>
      </c>
      <c r="G232" s="452"/>
      <c r="H232" s="137" t="s">
        <v>2672</v>
      </c>
      <c r="I232" s="197" t="s">
        <v>3193</v>
      </c>
      <c r="J232" s="479"/>
      <c r="K232" s="177" t="s">
        <v>2626</v>
      </c>
      <c r="L232" s="177" t="s">
        <v>2627</v>
      </c>
      <c r="M232" s="120"/>
      <c r="N232" s="169"/>
      <c r="O232" s="179" t="s">
        <v>2630</v>
      </c>
      <c r="P232" s="169"/>
      <c r="Q232" s="170"/>
      <c r="R232" s="170" t="s">
        <v>3190</v>
      </c>
      <c r="S232" s="125"/>
      <c r="T232" s="125"/>
      <c r="U232" s="169"/>
      <c r="V232" s="450"/>
      <c r="W232" s="113"/>
      <c r="X232" s="113"/>
      <c r="Y232" s="113"/>
      <c r="Z232" s="113"/>
      <c r="AA232" s="113"/>
      <c r="AB232" s="113"/>
      <c r="AC232" s="113"/>
      <c r="AD232" s="113"/>
      <c r="AE232" s="113"/>
      <c r="AF232" s="113"/>
      <c r="AG232" s="113"/>
      <c r="AH232" s="113"/>
      <c r="AI232" s="113"/>
      <c r="AJ232" s="113"/>
      <c r="AK232" s="113"/>
      <c r="AL232" s="113"/>
      <c r="AM232" s="113"/>
      <c r="AN232" s="113"/>
      <c r="AO232" s="113"/>
      <c r="AP232" s="113"/>
      <c r="AQ232" s="113"/>
      <c r="AR232" s="113"/>
      <c r="AS232" s="113"/>
      <c r="AT232" s="113"/>
      <c r="AU232" s="113"/>
      <c r="AV232" s="113"/>
      <c r="AW232" s="113"/>
      <c r="AX232" s="113"/>
      <c r="AY232" s="113"/>
      <c r="AZ232" s="113"/>
      <c r="BA232" s="113"/>
      <c r="BB232" s="113"/>
      <c r="BC232" s="113"/>
      <c r="BD232" s="113"/>
    </row>
    <row r="233" spans="1:56" s="127" customFormat="1" ht="13" hidden="1" customHeight="1" thickBot="1">
      <c r="A233" s="117"/>
      <c r="B233" s="476"/>
      <c r="C233" s="119" t="s">
        <v>2975</v>
      </c>
      <c r="D233" s="120" t="s">
        <v>3195</v>
      </c>
      <c r="E233" s="137" t="str">
        <f t="shared" si="14"/>
        <v>Satisfaction with Life Survey (SWLS)</v>
      </c>
      <c r="F233" s="137" t="s">
        <v>2776</v>
      </c>
      <c r="G233" s="452"/>
      <c r="H233" s="137" t="s">
        <v>2672</v>
      </c>
      <c r="I233" s="197" t="s">
        <v>3193</v>
      </c>
      <c r="J233" s="479"/>
      <c r="K233" s="177" t="s">
        <v>2626</v>
      </c>
      <c r="L233" s="177" t="s">
        <v>2627</v>
      </c>
      <c r="M233" s="120"/>
      <c r="N233" s="169"/>
      <c r="O233" s="179" t="s">
        <v>2630</v>
      </c>
      <c r="P233" s="169"/>
      <c r="Q233" s="170"/>
      <c r="R233" s="170" t="s">
        <v>3190</v>
      </c>
      <c r="S233" s="125"/>
      <c r="T233" s="125"/>
      <c r="U233" s="169"/>
      <c r="V233" s="450"/>
      <c r="W233" s="113"/>
      <c r="X233" s="113"/>
      <c r="Y233" s="113"/>
      <c r="Z233" s="113"/>
      <c r="AA233" s="113"/>
      <c r="AB233" s="113"/>
      <c r="AC233" s="113"/>
      <c r="AD233" s="113"/>
      <c r="AE233" s="113"/>
      <c r="AF233" s="113"/>
      <c r="AG233" s="113"/>
      <c r="AH233" s="113"/>
      <c r="AI233" s="113"/>
      <c r="AJ233" s="113"/>
      <c r="AK233" s="113"/>
      <c r="AL233" s="113"/>
      <c r="AM233" s="113"/>
      <c r="AN233" s="113"/>
      <c r="AO233" s="113"/>
      <c r="AP233" s="113"/>
      <c r="AQ233" s="113"/>
      <c r="AR233" s="113"/>
      <c r="AS233" s="113"/>
      <c r="AT233" s="113"/>
      <c r="AU233" s="113"/>
      <c r="AV233" s="113"/>
      <c r="AW233" s="113"/>
      <c r="AX233" s="113"/>
      <c r="AY233" s="113"/>
      <c r="AZ233" s="113"/>
      <c r="BA233" s="113"/>
      <c r="BB233" s="113"/>
      <c r="BC233" s="113"/>
      <c r="BD233" s="113"/>
    </row>
    <row r="234" spans="1:56" s="127" customFormat="1" ht="13" hidden="1" customHeight="1" thickBot="1">
      <c r="A234" s="117"/>
      <c r="B234" s="476"/>
      <c r="C234" s="119" t="s">
        <v>2975</v>
      </c>
      <c r="D234" s="120" t="s">
        <v>2786</v>
      </c>
      <c r="E234" s="137" t="s">
        <v>2786</v>
      </c>
      <c r="F234" s="137" t="s">
        <v>2775</v>
      </c>
      <c r="G234" s="452"/>
      <c r="H234" s="137" t="s">
        <v>2672</v>
      </c>
      <c r="I234" s="222">
        <v>4461</v>
      </c>
      <c r="J234" s="479"/>
      <c r="K234" s="177" t="s">
        <v>2626</v>
      </c>
      <c r="L234" s="177" t="s">
        <v>2627</v>
      </c>
      <c r="M234" s="120"/>
      <c r="N234" s="169"/>
      <c r="O234" s="179" t="s">
        <v>2630</v>
      </c>
      <c r="P234" s="169"/>
      <c r="Q234" s="170"/>
      <c r="R234" s="170" t="s">
        <v>3190</v>
      </c>
      <c r="S234" s="125"/>
      <c r="T234" s="125"/>
      <c r="U234" s="169"/>
      <c r="V234" s="450"/>
      <c r="W234" s="113"/>
      <c r="X234" s="113"/>
      <c r="Y234" s="113"/>
      <c r="Z234" s="113"/>
      <c r="AA234" s="113"/>
      <c r="AB234" s="113"/>
      <c r="AC234" s="113"/>
      <c r="AD234" s="113"/>
      <c r="AE234" s="113"/>
      <c r="AF234" s="113"/>
      <c r="AG234" s="113"/>
      <c r="AH234" s="113"/>
      <c r="AI234" s="113"/>
      <c r="AJ234" s="113"/>
      <c r="AK234" s="113"/>
      <c r="AL234" s="113"/>
      <c r="AM234" s="113"/>
      <c r="AN234" s="113"/>
      <c r="AO234" s="113"/>
      <c r="AP234" s="113"/>
      <c r="AQ234" s="113"/>
      <c r="AR234" s="113"/>
      <c r="AS234" s="113"/>
      <c r="AT234" s="113"/>
      <c r="AU234" s="113"/>
      <c r="AV234" s="113"/>
      <c r="AW234" s="113"/>
      <c r="AX234" s="113"/>
      <c r="AY234" s="113"/>
      <c r="AZ234" s="113"/>
      <c r="BA234" s="113"/>
      <c r="BB234" s="113"/>
      <c r="BC234" s="113"/>
      <c r="BD234" s="113"/>
    </row>
    <row r="235" spans="1:56" s="127" customFormat="1" ht="13" hidden="1" customHeight="1" thickBot="1">
      <c r="A235" s="117"/>
      <c r="B235" s="476"/>
      <c r="C235" s="119" t="s">
        <v>2975</v>
      </c>
      <c r="D235" s="120" t="s">
        <v>2757</v>
      </c>
      <c r="E235" s="137" t="str">
        <f t="shared" si="14"/>
        <v>HUI3</v>
      </c>
      <c r="F235" s="137" t="s">
        <v>2775</v>
      </c>
      <c r="G235" s="452"/>
      <c r="H235" s="137" t="s">
        <v>2672</v>
      </c>
      <c r="I235" s="222">
        <v>4461</v>
      </c>
      <c r="J235" s="479"/>
      <c r="K235" s="177" t="s">
        <v>2626</v>
      </c>
      <c r="L235" s="177" t="s">
        <v>2627</v>
      </c>
      <c r="M235" s="120"/>
      <c r="N235" s="169"/>
      <c r="O235" s="179" t="s">
        <v>2630</v>
      </c>
      <c r="P235" s="169"/>
      <c r="Q235" s="170"/>
      <c r="R235" s="170" t="s">
        <v>3190</v>
      </c>
      <c r="S235" s="125"/>
      <c r="T235" s="125"/>
      <c r="U235" s="169"/>
      <c r="V235" s="450"/>
      <c r="W235" s="113"/>
      <c r="X235" s="113"/>
      <c r="Y235" s="113"/>
      <c r="Z235" s="113"/>
      <c r="AA235" s="113"/>
      <c r="AB235" s="113"/>
      <c r="AC235" s="113"/>
      <c r="AD235" s="113"/>
      <c r="AE235" s="113"/>
      <c r="AF235" s="113"/>
      <c r="AG235" s="113"/>
      <c r="AH235" s="113"/>
      <c r="AI235" s="113"/>
      <c r="AJ235" s="113"/>
      <c r="AK235" s="113"/>
      <c r="AL235" s="113"/>
      <c r="AM235" s="113"/>
      <c r="AN235" s="113"/>
      <c r="AO235" s="113"/>
      <c r="AP235" s="113"/>
      <c r="AQ235" s="113"/>
      <c r="AR235" s="113"/>
      <c r="AS235" s="113"/>
      <c r="AT235" s="113"/>
      <c r="AU235" s="113"/>
      <c r="AV235" s="113"/>
      <c r="AW235" s="113"/>
      <c r="AX235" s="113"/>
      <c r="AY235" s="113"/>
      <c r="AZ235" s="113"/>
      <c r="BA235" s="113"/>
      <c r="BB235" s="113"/>
      <c r="BC235" s="113"/>
      <c r="BD235" s="113"/>
    </row>
    <row r="236" spans="1:56" s="127" customFormat="1" ht="13" hidden="1" customHeight="1" thickBot="1">
      <c r="A236" s="117"/>
      <c r="B236" s="476"/>
      <c r="C236" s="119" t="s">
        <v>2975</v>
      </c>
      <c r="D236" s="120" t="s">
        <v>2651</v>
      </c>
      <c r="E236" s="137" t="str">
        <f t="shared" si="14"/>
        <v>SF-6D</v>
      </c>
      <c r="F236" s="137" t="s">
        <v>2775</v>
      </c>
      <c r="G236" s="452"/>
      <c r="H236" s="137" t="s">
        <v>2672</v>
      </c>
      <c r="I236" s="222">
        <v>4461</v>
      </c>
      <c r="J236" s="479"/>
      <c r="K236" s="177" t="s">
        <v>2626</v>
      </c>
      <c r="L236" s="177" t="s">
        <v>2627</v>
      </c>
      <c r="M236" s="120"/>
      <c r="N236" s="169"/>
      <c r="O236" s="179" t="s">
        <v>2630</v>
      </c>
      <c r="P236" s="169"/>
      <c r="Q236" s="170"/>
      <c r="R236" s="170" t="s">
        <v>3190</v>
      </c>
      <c r="S236" s="125"/>
      <c r="T236" s="125"/>
      <c r="U236" s="169"/>
      <c r="V236" s="450"/>
      <c r="W236" s="113"/>
      <c r="X236" s="113"/>
      <c r="Y236" s="113"/>
      <c r="Z236" s="113"/>
      <c r="AA236" s="113"/>
      <c r="AB236" s="113"/>
      <c r="AC236" s="113"/>
      <c r="AD236" s="113"/>
      <c r="AE236" s="113"/>
      <c r="AF236" s="113"/>
      <c r="AG236" s="113"/>
      <c r="AH236" s="113"/>
      <c r="AI236" s="113"/>
      <c r="AJ236" s="113"/>
      <c r="AK236" s="113"/>
      <c r="AL236" s="113"/>
      <c r="AM236" s="113"/>
      <c r="AN236" s="113"/>
      <c r="AO236" s="113"/>
      <c r="AP236" s="113"/>
      <c r="AQ236" s="113"/>
      <c r="AR236" s="113"/>
      <c r="AS236" s="113"/>
      <c r="AT236" s="113"/>
      <c r="AU236" s="113"/>
      <c r="AV236" s="113"/>
      <c r="AW236" s="113"/>
      <c r="AX236" s="113"/>
      <c r="AY236" s="113"/>
      <c r="AZ236" s="113"/>
      <c r="BA236" s="113"/>
      <c r="BB236" s="113"/>
      <c r="BC236" s="113"/>
      <c r="BD236" s="113"/>
    </row>
    <row r="237" spans="1:56" s="127" customFormat="1" ht="13" hidden="1" customHeight="1" thickBot="1">
      <c r="A237" s="117"/>
      <c r="B237" s="476"/>
      <c r="C237" s="119" t="s">
        <v>2975</v>
      </c>
      <c r="D237" s="120" t="s">
        <v>2776</v>
      </c>
      <c r="E237" s="137" t="str">
        <f t="shared" si="14"/>
        <v>15D</v>
      </c>
      <c r="F237" s="137" t="s">
        <v>2775</v>
      </c>
      <c r="G237" s="452"/>
      <c r="H237" s="137" t="s">
        <v>2672</v>
      </c>
      <c r="I237" s="222">
        <v>4461</v>
      </c>
      <c r="J237" s="479"/>
      <c r="K237" s="177" t="s">
        <v>2626</v>
      </c>
      <c r="L237" s="177" t="s">
        <v>2627</v>
      </c>
      <c r="M237" s="120"/>
      <c r="N237" s="169"/>
      <c r="O237" s="179" t="s">
        <v>2630</v>
      </c>
      <c r="P237" s="169"/>
      <c r="Q237" s="170"/>
      <c r="R237" s="170" t="s">
        <v>3190</v>
      </c>
      <c r="S237" s="125"/>
      <c r="T237" s="125"/>
      <c r="U237" s="169"/>
      <c r="V237" s="450"/>
      <c r="W237" s="113"/>
      <c r="X237" s="113"/>
      <c r="Y237" s="113"/>
      <c r="Z237" s="113"/>
      <c r="AA237" s="113"/>
      <c r="AB237" s="113"/>
      <c r="AC237" s="113"/>
      <c r="AD237" s="113"/>
      <c r="AE237" s="113"/>
      <c r="AF237" s="113"/>
      <c r="AG237" s="113"/>
      <c r="AH237" s="113"/>
      <c r="AI237" s="113"/>
      <c r="AJ237" s="113"/>
      <c r="AK237" s="113"/>
      <c r="AL237" s="113"/>
      <c r="AM237" s="113"/>
      <c r="AN237" s="113"/>
      <c r="AO237" s="113"/>
      <c r="AP237" s="113"/>
      <c r="AQ237" s="113"/>
      <c r="AR237" s="113"/>
      <c r="AS237" s="113"/>
      <c r="AT237" s="113"/>
      <c r="AU237" s="113"/>
      <c r="AV237" s="113"/>
      <c r="AW237" s="113"/>
      <c r="AX237" s="113"/>
      <c r="AY237" s="113"/>
      <c r="AZ237" s="113"/>
      <c r="BA237" s="113"/>
      <c r="BB237" s="113"/>
      <c r="BC237" s="113"/>
      <c r="BD237" s="113"/>
    </row>
    <row r="238" spans="1:56" s="127" customFormat="1" ht="13" hidden="1" customHeight="1" thickBot="1">
      <c r="A238" s="117"/>
      <c r="B238" s="476"/>
      <c r="C238" s="119" t="s">
        <v>2975</v>
      </c>
      <c r="D238" s="120" t="s">
        <v>3192</v>
      </c>
      <c r="E238" s="137" t="str">
        <f t="shared" si="14"/>
        <v>AQoL-4D</v>
      </c>
      <c r="F238" s="137" t="s">
        <v>2775</v>
      </c>
      <c r="G238" s="452"/>
      <c r="H238" s="137" t="s">
        <v>2672</v>
      </c>
      <c r="I238" s="197" t="s">
        <v>3193</v>
      </c>
      <c r="J238" s="479"/>
      <c r="K238" s="177" t="s">
        <v>2626</v>
      </c>
      <c r="L238" s="177" t="s">
        <v>2627</v>
      </c>
      <c r="M238" s="120"/>
      <c r="N238" s="169"/>
      <c r="O238" s="179" t="s">
        <v>2630</v>
      </c>
      <c r="P238" s="169"/>
      <c r="Q238" s="170"/>
      <c r="R238" s="170" t="s">
        <v>3190</v>
      </c>
      <c r="S238" s="125"/>
      <c r="T238" s="125"/>
      <c r="U238" s="169"/>
      <c r="V238" s="450"/>
      <c r="W238" s="113"/>
      <c r="X238" s="113"/>
      <c r="Y238" s="113"/>
      <c r="Z238" s="113"/>
      <c r="AA238" s="113"/>
      <c r="AB238" s="113"/>
      <c r="AC238" s="113"/>
      <c r="AD238" s="113"/>
      <c r="AE238" s="113"/>
      <c r="AF238" s="113"/>
      <c r="AG238" s="113"/>
      <c r="AH238" s="113"/>
      <c r="AI238" s="113"/>
      <c r="AJ238" s="113"/>
      <c r="AK238" s="113"/>
      <c r="AL238" s="113"/>
      <c r="AM238" s="113"/>
      <c r="AN238" s="113"/>
      <c r="AO238" s="113"/>
      <c r="AP238" s="113"/>
      <c r="AQ238" s="113"/>
      <c r="AR238" s="113"/>
      <c r="AS238" s="113"/>
      <c r="AT238" s="113"/>
      <c r="AU238" s="113"/>
      <c r="AV238" s="113"/>
      <c r="AW238" s="113"/>
      <c r="AX238" s="113"/>
      <c r="AY238" s="113"/>
      <c r="AZ238" s="113"/>
      <c r="BA238" s="113"/>
      <c r="BB238" s="113"/>
      <c r="BC238" s="113"/>
      <c r="BD238" s="113"/>
    </row>
    <row r="239" spans="1:56" s="127" customFormat="1" ht="13" hidden="1" customHeight="1" thickBot="1">
      <c r="A239" s="117"/>
      <c r="B239" s="476"/>
      <c r="C239" s="119" t="s">
        <v>2975</v>
      </c>
      <c r="D239" s="120" t="s">
        <v>2777</v>
      </c>
      <c r="E239" s="137" t="str">
        <f t="shared" si="14"/>
        <v>AQoL-8D</v>
      </c>
      <c r="F239" s="137" t="s">
        <v>2775</v>
      </c>
      <c r="G239" s="452"/>
      <c r="H239" s="137" t="s">
        <v>2672</v>
      </c>
      <c r="I239" s="222">
        <v>4461</v>
      </c>
      <c r="J239" s="479"/>
      <c r="K239" s="177" t="s">
        <v>2626</v>
      </c>
      <c r="L239" s="177" t="s">
        <v>2627</v>
      </c>
      <c r="M239" s="120"/>
      <c r="N239" s="169"/>
      <c r="O239" s="179" t="s">
        <v>2630</v>
      </c>
      <c r="P239" s="169"/>
      <c r="Q239" s="170"/>
      <c r="R239" s="170" t="s">
        <v>3190</v>
      </c>
      <c r="S239" s="125"/>
      <c r="T239" s="125"/>
      <c r="U239" s="169"/>
      <c r="V239" s="450"/>
      <c r="W239" s="113"/>
      <c r="X239" s="113"/>
      <c r="Y239" s="113"/>
      <c r="Z239" s="113"/>
      <c r="AA239" s="113"/>
      <c r="AB239" s="113"/>
      <c r="AC239" s="113"/>
      <c r="AD239" s="113"/>
      <c r="AE239" s="113"/>
      <c r="AF239" s="113"/>
      <c r="AG239" s="113"/>
      <c r="AH239" s="113"/>
      <c r="AI239" s="113"/>
      <c r="AJ239" s="113"/>
      <c r="AK239" s="113"/>
      <c r="AL239" s="113"/>
      <c r="AM239" s="113"/>
      <c r="AN239" s="113"/>
      <c r="AO239" s="113"/>
      <c r="AP239" s="113"/>
      <c r="AQ239" s="113"/>
      <c r="AR239" s="113"/>
      <c r="AS239" s="113"/>
      <c r="AT239" s="113"/>
      <c r="AU239" s="113"/>
      <c r="AV239" s="113"/>
      <c r="AW239" s="113"/>
      <c r="AX239" s="113"/>
      <c r="AY239" s="113"/>
      <c r="AZ239" s="113"/>
      <c r="BA239" s="113"/>
      <c r="BB239" s="113"/>
      <c r="BC239" s="113"/>
      <c r="BD239" s="113"/>
    </row>
    <row r="240" spans="1:56" s="127" customFormat="1" ht="13" hidden="1" customHeight="1" thickBot="1">
      <c r="A240" s="117"/>
      <c r="B240" s="476"/>
      <c r="C240" s="119" t="s">
        <v>2975</v>
      </c>
      <c r="D240" s="120" t="s">
        <v>3194</v>
      </c>
      <c r="E240" s="137" t="str">
        <f t="shared" si="14"/>
        <v>Personal Wellbeing Index (PWI)</v>
      </c>
      <c r="F240" s="137" t="s">
        <v>2775</v>
      </c>
      <c r="G240" s="452"/>
      <c r="H240" s="137" t="s">
        <v>2672</v>
      </c>
      <c r="I240" s="197" t="s">
        <v>3193</v>
      </c>
      <c r="J240" s="479"/>
      <c r="K240" s="177" t="s">
        <v>2626</v>
      </c>
      <c r="L240" s="177" t="s">
        <v>2627</v>
      </c>
      <c r="M240" s="120"/>
      <c r="N240" s="169"/>
      <c r="O240" s="179" t="s">
        <v>2630</v>
      </c>
      <c r="P240" s="169"/>
      <c r="Q240" s="170"/>
      <c r="R240" s="170" t="s">
        <v>3190</v>
      </c>
      <c r="S240" s="125"/>
      <c r="T240" s="125"/>
      <c r="U240" s="169"/>
      <c r="V240" s="450"/>
      <c r="W240" s="113"/>
      <c r="X240" s="113"/>
      <c r="Y240" s="113"/>
      <c r="Z240" s="113"/>
      <c r="AA240" s="113"/>
      <c r="AB240" s="113"/>
      <c r="AC240" s="113"/>
      <c r="AD240" s="113"/>
      <c r="AE240" s="113"/>
      <c r="AF240" s="113"/>
      <c r="AG240" s="113"/>
      <c r="AH240" s="113"/>
      <c r="AI240" s="113"/>
      <c r="AJ240" s="113"/>
      <c r="AK240" s="113"/>
      <c r="AL240" s="113"/>
      <c r="AM240" s="113"/>
      <c r="AN240" s="113"/>
      <c r="AO240" s="113"/>
      <c r="AP240" s="113"/>
      <c r="AQ240" s="113"/>
      <c r="AR240" s="113"/>
      <c r="AS240" s="113"/>
      <c r="AT240" s="113"/>
      <c r="AU240" s="113"/>
      <c r="AV240" s="113"/>
      <c r="AW240" s="113"/>
      <c r="AX240" s="113"/>
      <c r="AY240" s="113"/>
      <c r="AZ240" s="113"/>
      <c r="BA240" s="113"/>
      <c r="BB240" s="113"/>
      <c r="BC240" s="113"/>
      <c r="BD240" s="113"/>
    </row>
    <row r="241" spans="1:56" s="127" customFormat="1" ht="13" hidden="1" customHeight="1" thickBot="1">
      <c r="A241" s="117"/>
      <c r="B241" s="476"/>
      <c r="C241" s="119" t="s">
        <v>2975</v>
      </c>
      <c r="D241" s="120" t="s">
        <v>3195</v>
      </c>
      <c r="E241" s="137" t="str">
        <f t="shared" si="14"/>
        <v>Satisfaction with Life Survey (SWLS)</v>
      </c>
      <c r="F241" s="137" t="s">
        <v>2775</v>
      </c>
      <c r="G241" s="452"/>
      <c r="H241" s="137" t="s">
        <v>2672</v>
      </c>
      <c r="I241" s="197" t="s">
        <v>3193</v>
      </c>
      <c r="J241" s="479"/>
      <c r="K241" s="177" t="s">
        <v>2626</v>
      </c>
      <c r="L241" s="177" t="s">
        <v>2627</v>
      </c>
      <c r="M241" s="120"/>
      <c r="N241" s="169"/>
      <c r="O241" s="179" t="s">
        <v>2630</v>
      </c>
      <c r="P241" s="169"/>
      <c r="Q241" s="170"/>
      <c r="R241" s="170" t="s">
        <v>3190</v>
      </c>
      <c r="S241" s="125"/>
      <c r="T241" s="125"/>
      <c r="U241" s="169"/>
      <c r="V241" s="450"/>
      <c r="W241" s="113"/>
      <c r="X241" s="113"/>
      <c r="Y241" s="113"/>
      <c r="Z241" s="113"/>
      <c r="AA241" s="113"/>
      <c r="AB241" s="113"/>
      <c r="AC241" s="113"/>
      <c r="AD241" s="113"/>
      <c r="AE241" s="113"/>
      <c r="AF241" s="113"/>
      <c r="AG241" s="113"/>
      <c r="AH241" s="113"/>
      <c r="AI241" s="113"/>
      <c r="AJ241" s="113"/>
      <c r="AK241" s="113"/>
      <c r="AL241" s="113"/>
      <c r="AM241" s="113"/>
      <c r="AN241" s="113"/>
      <c r="AO241" s="113"/>
      <c r="AP241" s="113"/>
      <c r="AQ241" s="113"/>
      <c r="AR241" s="113"/>
      <c r="AS241" s="113"/>
      <c r="AT241" s="113"/>
      <c r="AU241" s="113"/>
      <c r="AV241" s="113"/>
      <c r="AW241" s="113"/>
      <c r="AX241" s="113"/>
      <c r="AY241" s="113"/>
      <c r="AZ241" s="113"/>
      <c r="BA241" s="113"/>
      <c r="BB241" s="113"/>
      <c r="BC241" s="113"/>
      <c r="BD241" s="113"/>
    </row>
    <row r="242" spans="1:56" s="127" customFormat="1" ht="13" hidden="1" customHeight="1" thickBot="1">
      <c r="A242" s="117"/>
      <c r="B242" s="476"/>
      <c r="C242" s="119" t="s">
        <v>2975</v>
      </c>
      <c r="D242" s="120" t="s">
        <v>2786</v>
      </c>
      <c r="E242" s="137" t="s">
        <v>2786</v>
      </c>
      <c r="F242" s="137" t="s">
        <v>3192</v>
      </c>
      <c r="G242" s="452"/>
      <c r="H242" s="137" t="s">
        <v>2672</v>
      </c>
      <c r="I242" s="197" t="s">
        <v>3193</v>
      </c>
      <c r="J242" s="479"/>
      <c r="K242" s="177" t="s">
        <v>2626</v>
      </c>
      <c r="L242" s="177" t="s">
        <v>2627</v>
      </c>
      <c r="M242" s="120"/>
      <c r="N242" s="169"/>
      <c r="O242" s="179" t="s">
        <v>2630</v>
      </c>
      <c r="P242" s="169"/>
      <c r="Q242" s="170"/>
      <c r="R242" s="170" t="s">
        <v>3190</v>
      </c>
      <c r="S242" s="125"/>
      <c r="T242" s="125"/>
      <c r="U242" s="169"/>
      <c r="V242" s="450"/>
      <c r="W242" s="113"/>
      <c r="X242" s="113"/>
      <c r="Y242" s="113"/>
      <c r="Z242" s="113"/>
      <c r="AA242" s="113"/>
      <c r="AB242" s="113"/>
      <c r="AC242" s="113"/>
      <c r="AD242" s="113"/>
      <c r="AE242" s="113"/>
      <c r="AF242" s="113"/>
      <c r="AG242" s="113"/>
      <c r="AH242" s="113"/>
      <c r="AI242" s="113"/>
      <c r="AJ242" s="113"/>
      <c r="AK242" s="113"/>
      <c r="AL242" s="113"/>
      <c r="AM242" s="113"/>
      <c r="AN242" s="113"/>
      <c r="AO242" s="113"/>
      <c r="AP242" s="113"/>
      <c r="AQ242" s="113"/>
      <c r="AR242" s="113"/>
      <c r="AS242" s="113"/>
      <c r="AT242" s="113"/>
      <c r="AU242" s="113"/>
      <c r="AV242" s="113"/>
      <c r="AW242" s="113"/>
      <c r="AX242" s="113"/>
      <c r="AY242" s="113"/>
      <c r="AZ242" s="113"/>
      <c r="BA242" s="113"/>
      <c r="BB242" s="113"/>
      <c r="BC242" s="113"/>
      <c r="BD242" s="113"/>
    </row>
    <row r="243" spans="1:56" s="127" customFormat="1" ht="13" hidden="1" customHeight="1" thickBot="1">
      <c r="A243" s="117"/>
      <c r="B243" s="476"/>
      <c r="C243" s="119" t="s">
        <v>2975</v>
      </c>
      <c r="D243" s="120" t="s">
        <v>2757</v>
      </c>
      <c r="E243" s="137" t="str">
        <f t="shared" si="14"/>
        <v>HUI3</v>
      </c>
      <c r="F243" s="137" t="s">
        <v>3192</v>
      </c>
      <c r="G243" s="452"/>
      <c r="H243" s="137" t="s">
        <v>2672</v>
      </c>
      <c r="I243" s="197" t="s">
        <v>3193</v>
      </c>
      <c r="J243" s="479"/>
      <c r="K243" s="177" t="s">
        <v>2626</v>
      </c>
      <c r="L243" s="177" t="s">
        <v>2627</v>
      </c>
      <c r="M243" s="120"/>
      <c r="N243" s="169"/>
      <c r="O243" s="179" t="s">
        <v>2630</v>
      </c>
      <c r="P243" s="169"/>
      <c r="Q243" s="170"/>
      <c r="R243" s="170" t="s">
        <v>3190</v>
      </c>
      <c r="S243" s="125"/>
      <c r="T243" s="125"/>
      <c r="U243" s="169"/>
      <c r="V243" s="450"/>
      <c r="W243" s="113"/>
      <c r="X243" s="113"/>
      <c r="Y243" s="113"/>
      <c r="Z243" s="113"/>
      <c r="AA243" s="113"/>
      <c r="AB243" s="113"/>
      <c r="AC243" s="113"/>
      <c r="AD243" s="113"/>
      <c r="AE243" s="113"/>
      <c r="AF243" s="113"/>
      <c r="AG243" s="113"/>
      <c r="AH243" s="113"/>
      <c r="AI243" s="113"/>
      <c r="AJ243" s="113"/>
      <c r="AK243" s="113"/>
      <c r="AL243" s="113"/>
      <c r="AM243" s="113"/>
      <c r="AN243" s="113"/>
      <c r="AO243" s="113"/>
      <c r="AP243" s="113"/>
      <c r="AQ243" s="113"/>
      <c r="AR243" s="113"/>
      <c r="AS243" s="113"/>
      <c r="AT243" s="113"/>
      <c r="AU243" s="113"/>
      <c r="AV243" s="113"/>
      <c r="AW243" s="113"/>
      <c r="AX243" s="113"/>
      <c r="AY243" s="113"/>
      <c r="AZ243" s="113"/>
      <c r="BA243" s="113"/>
      <c r="BB243" s="113"/>
      <c r="BC243" s="113"/>
      <c r="BD243" s="113"/>
    </row>
    <row r="244" spans="1:56" s="127" customFormat="1" ht="13" hidden="1" customHeight="1" thickBot="1">
      <c r="A244" s="117"/>
      <c r="B244" s="476"/>
      <c r="C244" s="119" t="s">
        <v>2975</v>
      </c>
      <c r="D244" s="120" t="s">
        <v>2651</v>
      </c>
      <c r="E244" s="137" t="str">
        <f t="shared" si="14"/>
        <v>SF-6D</v>
      </c>
      <c r="F244" s="137" t="s">
        <v>3192</v>
      </c>
      <c r="G244" s="452"/>
      <c r="H244" s="137" t="s">
        <v>2672</v>
      </c>
      <c r="I244" s="197" t="s">
        <v>3193</v>
      </c>
      <c r="J244" s="479"/>
      <c r="K244" s="177" t="s">
        <v>2626</v>
      </c>
      <c r="L244" s="177" t="s">
        <v>2627</v>
      </c>
      <c r="M244" s="120"/>
      <c r="N244" s="169"/>
      <c r="O244" s="179" t="s">
        <v>2630</v>
      </c>
      <c r="P244" s="169"/>
      <c r="Q244" s="170"/>
      <c r="R244" s="170" t="s">
        <v>3190</v>
      </c>
      <c r="S244" s="125"/>
      <c r="T244" s="125"/>
      <c r="U244" s="169"/>
      <c r="V244" s="450"/>
      <c r="W244" s="113"/>
      <c r="X244" s="113"/>
      <c r="Y244" s="113"/>
      <c r="Z244" s="113"/>
      <c r="AA244" s="113"/>
      <c r="AB244" s="113"/>
      <c r="AC244" s="113"/>
      <c r="AD244" s="113"/>
      <c r="AE244" s="113"/>
      <c r="AF244" s="113"/>
      <c r="AG244" s="113"/>
      <c r="AH244" s="113"/>
      <c r="AI244" s="113"/>
      <c r="AJ244" s="113"/>
      <c r="AK244" s="113"/>
      <c r="AL244" s="113"/>
      <c r="AM244" s="113"/>
      <c r="AN244" s="113"/>
      <c r="AO244" s="113"/>
      <c r="AP244" s="113"/>
      <c r="AQ244" s="113"/>
      <c r="AR244" s="113"/>
      <c r="AS244" s="113"/>
      <c r="AT244" s="113"/>
      <c r="AU244" s="113"/>
      <c r="AV244" s="113"/>
      <c r="AW244" s="113"/>
      <c r="AX244" s="113"/>
      <c r="AY244" s="113"/>
      <c r="AZ244" s="113"/>
      <c r="BA244" s="113"/>
      <c r="BB244" s="113"/>
      <c r="BC244" s="113"/>
      <c r="BD244" s="113"/>
    </row>
    <row r="245" spans="1:56" s="127" customFormat="1" ht="13" hidden="1" customHeight="1" thickBot="1">
      <c r="A245" s="117"/>
      <c r="B245" s="476"/>
      <c r="C245" s="119" t="s">
        <v>2975</v>
      </c>
      <c r="D245" s="120" t="s">
        <v>2776</v>
      </c>
      <c r="E245" s="137" t="str">
        <f t="shared" si="14"/>
        <v>15D</v>
      </c>
      <c r="F245" s="137" t="s">
        <v>3192</v>
      </c>
      <c r="G245" s="452"/>
      <c r="H245" s="137" t="s">
        <v>2672</v>
      </c>
      <c r="I245" s="197" t="s">
        <v>3193</v>
      </c>
      <c r="J245" s="479"/>
      <c r="K245" s="177" t="s">
        <v>2626</v>
      </c>
      <c r="L245" s="177" t="s">
        <v>2627</v>
      </c>
      <c r="M245" s="120"/>
      <c r="N245" s="169"/>
      <c r="O245" s="179" t="s">
        <v>2630</v>
      </c>
      <c r="P245" s="169"/>
      <c r="Q245" s="170"/>
      <c r="R245" s="170" t="s">
        <v>3190</v>
      </c>
      <c r="S245" s="125"/>
      <c r="T245" s="125"/>
      <c r="U245" s="169"/>
      <c r="V245" s="450"/>
      <c r="W245" s="113"/>
      <c r="X245" s="113"/>
      <c r="Y245" s="113"/>
      <c r="Z245" s="113"/>
      <c r="AA245" s="113"/>
      <c r="AB245" s="113"/>
      <c r="AC245" s="113"/>
      <c r="AD245" s="113"/>
      <c r="AE245" s="113"/>
      <c r="AF245" s="113"/>
      <c r="AG245" s="113"/>
      <c r="AH245" s="113"/>
      <c r="AI245" s="113"/>
      <c r="AJ245" s="113"/>
      <c r="AK245" s="113"/>
      <c r="AL245" s="113"/>
      <c r="AM245" s="113"/>
      <c r="AN245" s="113"/>
      <c r="AO245" s="113"/>
      <c r="AP245" s="113"/>
      <c r="AQ245" s="113"/>
      <c r="AR245" s="113"/>
      <c r="AS245" s="113"/>
      <c r="AT245" s="113"/>
      <c r="AU245" s="113"/>
      <c r="AV245" s="113"/>
      <c r="AW245" s="113"/>
      <c r="AX245" s="113"/>
      <c r="AY245" s="113"/>
      <c r="AZ245" s="113"/>
      <c r="BA245" s="113"/>
      <c r="BB245" s="113"/>
      <c r="BC245" s="113"/>
      <c r="BD245" s="113"/>
    </row>
    <row r="246" spans="1:56" s="127" customFormat="1" ht="13" hidden="1" customHeight="1" thickBot="1">
      <c r="A246" s="117"/>
      <c r="B246" s="476"/>
      <c r="C246" s="119" t="s">
        <v>2975</v>
      </c>
      <c r="D246" s="120" t="s">
        <v>2775</v>
      </c>
      <c r="E246" s="137" t="str">
        <f t="shared" si="14"/>
        <v>QWB</v>
      </c>
      <c r="F246" s="137" t="s">
        <v>3192</v>
      </c>
      <c r="G246" s="452"/>
      <c r="H246" s="137" t="s">
        <v>2672</v>
      </c>
      <c r="I246" s="197" t="s">
        <v>3193</v>
      </c>
      <c r="J246" s="479"/>
      <c r="K246" s="177" t="s">
        <v>2626</v>
      </c>
      <c r="L246" s="177" t="s">
        <v>2627</v>
      </c>
      <c r="M246" s="120"/>
      <c r="N246" s="169"/>
      <c r="O246" s="179" t="s">
        <v>2630</v>
      </c>
      <c r="P246" s="169"/>
      <c r="Q246" s="170"/>
      <c r="R246" s="170" t="s">
        <v>3190</v>
      </c>
      <c r="S246" s="125"/>
      <c r="T246" s="125"/>
      <c r="U246" s="169"/>
      <c r="V246" s="450"/>
      <c r="W246" s="113"/>
      <c r="X246" s="113"/>
      <c r="Y246" s="113"/>
      <c r="Z246" s="113"/>
      <c r="AA246" s="113"/>
      <c r="AB246" s="113"/>
      <c r="AC246" s="113"/>
      <c r="AD246" s="113"/>
      <c r="AE246" s="113"/>
      <c r="AF246" s="113"/>
      <c r="AG246" s="113"/>
      <c r="AH246" s="113"/>
      <c r="AI246" s="113"/>
      <c r="AJ246" s="113"/>
      <c r="AK246" s="113"/>
      <c r="AL246" s="113"/>
      <c r="AM246" s="113"/>
      <c r="AN246" s="113"/>
      <c r="AO246" s="113"/>
      <c r="AP246" s="113"/>
      <c r="AQ246" s="113"/>
      <c r="AR246" s="113"/>
      <c r="AS246" s="113"/>
      <c r="AT246" s="113"/>
      <c r="AU246" s="113"/>
      <c r="AV246" s="113"/>
      <c r="AW246" s="113"/>
      <c r="AX246" s="113"/>
      <c r="AY246" s="113"/>
      <c r="AZ246" s="113"/>
      <c r="BA246" s="113"/>
      <c r="BB246" s="113"/>
      <c r="BC246" s="113"/>
      <c r="BD246" s="113"/>
    </row>
    <row r="247" spans="1:56" s="127" customFormat="1" ht="13" hidden="1" customHeight="1" thickBot="1">
      <c r="A247" s="117"/>
      <c r="B247" s="476"/>
      <c r="C247" s="119" t="s">
        <v>2975</v>
      </c>
      <c r="D247" s="120" t="s">
        <v>2777</v>
      </c>
      <c r="E247" s="137" t="str">
        <f t="shared" si="14"/>
        <v>AQoL-8D</v>
      </c>
      <c r="F247" s="137" t="s">
        <v>3192</v>
      </c>
      <c r="G247" s="452"/>
      <c r="H247" s="137" t="s">
        <v>2672</v>
      </c>
      <c r="I247" s="197" t="s">
        <v>3193</v>
      </c>
      <c r="J247" s="479"/>
      <c r="K247" s="177" t="s">
        <v>2626</v>
      </c>
      <c r="L247" s="177" t="s">
        <v>2627</v>
      </c>
      <c r="M247" s="120"/>
      <c r="N247" s="169"/>
      <c r="O247" s="179" t="s">
        <v>2630</v>
      </c>
      <c r="P247" s="169"/>
      <c r="Q247" s="170"/>
      <c r="R247" s="170" t="s">
        <v>3190</v>
      </c>
      <c r="S247" s="125"/>
      <c r="T247" s="125"/>
      <c r="U247" s="169"/>
      <c r="V247" s="450"/>
      <c r="W247" s="113"/>
      <c r="X247" s="113"/>
      <c r="Y247" s="113"/>
      <c r="Z247" s="113"/>
      <c r="AA247" s="113"/>
      <c r="AB247" s="113"/>
      <c r="AC247" s="113"/>
      <c r="AD247" s="113"/>
      <c r="AE247" s="113"/>
      <c r="AF247" s="113"/>
      <c r="AG247" s="113"/>
      <c r="AH247" s="113"/>
      <c r="AI247" s="113"/>
      <c r="AJ247" s="113"/>
      <c r="AK247" s="113"/>
      <c r="AL247" s="113"/>
      <c r="AM247" s="113"/>
      <c r="AN247" s="113"/>
      <c r="AO247" s="113"/>
      <c r="AP247" s="113"/>
      <c r="AQ247" s="113"/>
      <c r="AR247" s="113"/>
      <c r="AS247" s="113"/>
      <c r="AT247" s="113"/>
      <c r="AU247" s="113"/>
      <c r="AV247" s="113"/>
      <c r="AW247" s="113"/>
      <c r="AX247" s="113"/>
      <c r="AY247" s="113"/>
      <c r="AZ247" s="113"/>
      <c r="BA247" s="113"/>
      <c r="BB247" s="113"/>
      <c r="BC247" s="113"/>
      <c r="BD247" s="113"/>
    </row>
    <row r="248" spans="1:56" s="127" customFormat="1" ht="13" hidden="1" customHeight="1" thickBot="1">
      <c r="A248" s="117"/>
      <c r="B248" s="476"/>
      <c r="C248" s="119" t="s">
        <v>2975</v>
      </c>
      <c r="D248" s="120" t="s">
        <v>3194</v>
      </c>
      <c r="E248" s="137" t="str">
        <f t="shared" si="14"/>
        <v>Personal Wellbeing Index (PWI)</v>
      </c>
      <c r="F248" s="137" t="s">
        <v>3192</v>
      </c>
      <c r="G248" s="452"/>
      <c r="H248" s="137" t="s">
        <v>2672</v>
      </c>
      <c r="I248" s="197" t="s">
        <v>3193</v>
      </c>
      <c r="J248" s="479"/>
      <c r="K248" s="177" t="s">
        <v>2626</v>
      </c>
      <c r="L248" s="177" t="s">
        <v>2627</v>
      </c>
      <c r="M248" s="120"/>
      <c r="N248" s="169"/>
      <c r="O248" s="179" t="s">
        <v>2630</v>
      </c>
      <c r="P248" s="169"/>
      <c r="Q248" s="170"/>
      <c r="R248" s="170" t="s">
        <v>3190</v>
      </c>
      <c r="S248" s="125"/>
      <c r="T248" s="125"/>
      <c r="U248" s="169"/>
      <c r="V248" s="450"/>
      <c r="W248" s="113"/>
      <c r="X248" s="113"/>
      <c r="Y248" s="113"/>
      <c r="Z248" s="113"/>
      <c r="AA248" s="113"/>
      <c r="AB248" s="113"/>
      <c r="AC248" s="113"/>
      <c r="AD248" s="113"/>
      <c r="AE248" s="113"/>
      <c r="AF248" s="113"/>
      <c r="AG248" s="113"/>
      <c r="AH248" s="113"/>
      <c r="AI248" s="113"/>
      <c r="AJ248" s="113"/>
      <c r="AK248" s="113"/>
      <c r="AL248" s="113"/>
      <c r="AM248" s="113"/>
      <c r="AN248" s="113"/>
      <c r="AO248" s="113"/>
      <c r="AP248" s="113"/>
      <c r="AQ248" s="113"/>
      <c r="AR248" s="113"/>
      <c r="AS248" s="113"/>
      <c r="AT248" s="113"/>
      <c r="AU248" s="113"/>
      <c r="AV248" s="113"/>
      <c r="AW248" s="113"/>
      <c r="AX248" s="113"/>
      <c r="AY248" s="113"/>
      <c r="AZ248" s="113"/>
      <c r="BA248" s="113"/>
      <c r="BB248" s="113"/>
      <c r="BC248" s="113"/>
      <c r="BD248" s="113"/>
    </row>
    <row r="249" spans="1:56" s="127" customFormat="1" ht="13" hidden="1" customHeight="1" thickBot="1">
      <c r="A249" s="117"/>
      <c r="B249" s="476"/>
      <c r="C249" s="119" t="s">
        <v>2975</v>
      </c>
      <c r="D249" s="120" t="s">
        <v>3195</v>
      </c>
      <c r="E249" s="137" t="str">
        <f t="shared" si="14"/>
        <v>Satisfaction with Life Survey (SWLS)</v>
      </c>
      <c r="F249" s="137" t="s">
        <v>3192</v>
      </c>
      <c r="G249" s="452"/>
      <c r="H249" s="137" t="s">
        <v>2672</v>
      </c>
      <c r="I249" s="197" t="s">
        <v>3193</v>
      </c>
      <c r="J249" s="479"/>
      <c r="K249" s="177" t="s">
        <v>2626</v>
      </c>
      <c r="L249" s="177" t="s">
        <v>2627</v>
      </c>
      <c r="M249" s="120"/>
      <c r="N249" s="169"/>
      <c r="O249" s="179" t="s">
        <v>2630</v>
      </c>
      <c r="P249" s="169"/>
      <c r="Q249" s="170"/>
      <c r="R249" s="170" t="s">
        <v>3190</v>
      </c>
      <c r="S249" s="125"/>
      <c r="T249" s="125"/>
      <c r="U249" s="169"/>
      <c r="V249" s="450"/>
      <c r="W249" s="113"/>
      <c r="X249" s="113"/>
      <c r="Y249" s="113"/>
      <c r="Z249" s="113"/>
      <c r="AA249" s="113"/>
      <c r="AB249" s="113"/>
      <c r="AC249" s="113"/>
      <c r="AD249" s="113"/>
      <c r="AE249" s="113"/>
      <c r="AF249" s="113"/>
      <c r="AG249" s="113"/>
      <c r="AH249" s="113"/>
      <c r="AI249" s="113"/>
      <c r="AJ249" s="113"/>
      <c r="AK249" s="113"/>
      <c r="AL249" s="113"/>
      <c r="AM249" s="113"/>
      <c r="AN249" s="113"/>
      <c r="AO249" s="113"/>
      <c r="AP249" s="113"/>
      <c r="AQ249" s="113"/>
      <c r="AR249" s="113"/>
      <c r="AS249" s="113"/>
      <c r="AT249" s="113"/>
      <c r="AU249" s="113"/>
      <c r="AV249" s="113"/>
      <c r="AW249" s="113"/>
      <c r="AX249" s="113"/>
      <c r="AY249" s="113"/>
      <c r="AZ249" s="113"/>
      <c r="BA249" s="113"/>
      <c r="BB249" s="113"/>
      <c r="BC249" s="113"/>
      <c r="BD249" s="113"/>
    </row>
    <row r="250" spans="1:56" s="127" customFormat="1" ht="13" hidden="1" customHeight="1" thickBot="1">
      <c r="A250" s="117"/>
      <c r="B250" s="476"/>
      <c r="C250" s="119" t="s">
        <v>2975</v>
      </c>
      <c r="D250" s="120" t="s">
        <v>2786</v>
      </c>
      <c r="E250" s="137" t="s">
        <v>2786</v>
      </c>
      <c r="F250" s="137" t="s">
        <v>2777</v>
      </c>
      <c r="G250" s="452"/>
      <c r="H250" s="137" t="s">
        <v>2672</v>
      </c>
      <c r="I250" s="222">
        <v>6415</v>
      </c>
      <c r="J250" s="479"/>
      <c r="K250" s="177" t="s">
        <v>2626</v>
      </c>
      <c r="L250" s="177" t="s">
        <v>2627</v>
      </c>
      <c r="M250" s="120"/>
      <c r="N250" s="169"/>
      <c r="O250" s="179" t="s">
        <v>2630</v>
      </c>
      <c r="P250" s="169"/>
      <c r="Q250" s="170"/>
      <c r="R250" s="170" t="s">
        <v>3190</v>
      </c>
      <c r="S250" s="125"/>
      <c r="T250" s="125"/>
      <c r="U250" s="169"/>
      <c r="V250" s="450"/>
      <c r="W250" s="113"/>
      <c r="X250" s="113"/>
      <c r="Y250" s="113"/>
      <c r="Z250" s="113"/>
      <c r="AA250" s="113"/>
      <c r="AB250" s="113"/>
      <c r="AC250" s="113"/>
      <c r="AD250" s="113"/>
      <c r="AE250" s="113"/>
      <c r="AF250" s="113"/>
      <c r="AG250" s="113"/>
      <c r="AH250" s="113"/>
      <c r="AI250" s="113"/>
      <c r="AJ250" s="113"/>
      <c r="AK250" s="113"/>
      <c r="AL250" s="113"/>
      <c r="AM250" s="113"/>
      <c r="AN250" s="113"/>
      <c r="AO250" s="113"/>
      <c r="AP250" s="113"/>
      <c r="AQ250" s="113"/>
      <c r="AR250" s="113"/>
      <c r="AS250" s="113"/>
      <c r="AT250" s="113"/>
      <c r="AU250" s="113"/>
      <c r="AV250" s="113"/>
      <c r="AW250" s="113"/>
      <c r="AX250" s="113"/>
      <c r="AY250" s="113"/>
      <c r="AZ250" s="113"/>
      <c r="BA250" s="113"/>
      <c r="BB250" s="113"/>
      <c r="BC250" s="113"/>
      <c r="BD250" s="113"/>
    </row>
    <row r="251" spans="1:56" s="127" customFormat="1" ht="13" hidden="1" customHeight="1" thickBot="1">
      <c r="A251" s="117"/>
      <c r="B251" s="476"/>
      <c r="C251" s="119" t="s">
        <v>2975</v>
      </c>
      <c r="D251" s="120" t="s">
        <v>2757</v>
      </c>
      <c r="E251" s="137" t="str">
        <f t="shared" si="14"/>
        <v>HUI3</v>
      </c>
      <c r="F251" s="137" t="s">
        <v>2777</v>
      </c>
      <c r="G251" s="452"/>
      <c r="H251" s="137" t="s">
        <v>2672</v>
      </c>
      <c r="I251" s="222">
        <v>6415</v>
      </c>
      <c r="J251" s="479"/>
      <c r="K251" s="177" t="s">
        <v>2626</v>
      </c>
      <c r="L251" s="177" t="s">
        <v>2627</v>
      </c>
      <c r="M251" s="120"/>
      <c r="N251" s="169"/>
      <c r="O251" s="179" t="s">
        <v>2630</v>
      </c>
      <c r="P251" s="169"/>
      <c r="Q251" s="170"/>
      <c r="R251" s="170" t="s">
        <v>3190</v>
      </c>
      <c r="S251" s="125"/>
      <c r="T251" s="125"/>
      <c r="U251" s="169"/>
      <c r="V251" s="450"/>
      <c r="W251" s="113"/>
      <c r="X251" s="113"/>
      <c r="Y251" s="113"/>
      <c r="Z251" s="113"/>
      <c r="AA251" s="113"/>
      <c r="AB251" s="113"/>
      <c r="AC251" s="113"/>
      <c r="AD251" s="113"/>
      <c r="AE251" s="113"/>
      <c r="AF251" s="113"/>
      <c r="AG251" s="113"/>
      <c r="AH251" s="113"/>
      <c r="AI251" s="113"/>
      <c r="AJ251" s="113"/>
      <c r="AK251" s="113"/>
      <c r="AL251" s="113"/>
      <c r="AM251" s="113"/>
      <c r="AN251" s="113"/>
      <c r="AO251" s="113"/>
      <c r="AP251" s="113"/>
      <c r="AQ251" s="113"/>
      <c r="AR251" s="113"/>
      <c r="AS251" s="113"/>
      <c r="AT251" s="113"/>
      <c r="AU251" s="113"/>
      <c r="AV251" s="113"/>
      <c r="AW251" s="113"/>
      <c r="AX251" s="113"/>
      <c r="AY251" s="113"/>
      <c r="AZ251" s="113"/>
      <c r="BA251" s="113"/>
      <c r="BB251" s="113"/>
      <c r="BC251" s="113"/>
      <c r="BD251" s="113"/>
    </row>
    <row r="252" spans="1:56" s="127" customFormat="1" ht="13" hidden="1" customHeight="1" thickBot="1">
      <c r="A252" s="117"/>
      <c r="B252" s="476"/>
      <c r="C252" s="119" t="s">
        <v>2975</v>
      </c>
      <c r="D252" s="120" t="s">
        <v>2651</v>
      </c>
      <c r="E252" s="137" t="str">
        <f t="shared" si="14"/>
        <v>SF-6D</v>
      </c>
      <c r="F252" s="137" t="s">
        <v>2777</v>
      </c>
      <c r="G252" s="452"/>
      <c r="H252" s="137" t="s">
        <v>2672</v>
      </c>
      <c r="I252" s="222">
        <v>6415</v>
      </c>
      <c r="J252" s="479"/>
      <c r="K252" s="177" t="s">
        <v>2626</v>
      </c>
      <c r="L252" s="177" t="s">
        <v>2627</v>
      </c>
      <c r="M252" s="120"/>
      <c r="N252" s="169"/>
      <c r="O252" s="179" t="s">
        <v>2630</v>
      </c>
      <c r="P252" s="169"/>
      <c r="Q252" s="170"/>
      <c r="R252" s="170" t="s">
        <v>3190</v>
      </c>
      <c r="S252" s="125"/>
      <c r="T252" s="125"/>
      <c r="U252" s="169"/>
      <c r="V252" s="450"/>
      <c r="W252" s="113"/>
      <c r="X252" s="113"/>
      <c r="Y252" s="113"/>
      <c r="Z252" s="113"/>
      <c r="AA252" s="113"/>
      <c r="AB252" s="113"/>
      <c r="AC252" s="113"/>
      <c r="AD252" s="113"/>
      <c r="AE252" s="113"/>
      <c r="AF252" s="113"/>
      <c r="AG252" s="113"/>
      <c r="AH252" s="113"/>
      <c r="AI252" s="113"/>
      <c r="AJ252" s="113"/>
      <c r="AK252" s="113"/>
      <c r="AL252" s="113"/>
      <c r="AM252" s="113"/>
      <c r="AN252" s="113"/>
      <c r="AO252" s="113"/>
      <c r="AP252" s="113"/>
      <c r="AQ252" s="113"/>
      <c r="AR252" s="113"/>
      <c r="AS252" s="113"/>
      <c r="AT252" s="113"/>
      <c r="AU252" s="113"/>
      <c r="AV252" s="113"/>
      <c r="AW252" s="113"/>
      <c r="AX252" s="113"/>
      <c r="AY252" s="113"/>
      <c r="AZ252" s="113"/>
      <c r="BA252" s="113"/>
      <c r="BB252" s="113"/>
      <c r="BC252" s="113"/>
      <c r="BD252" s="113"/>
    </row>
    <row r="253" spans="1:56" s="127" customFormat="1" ht="13" hidden="1" customHeight="1" thickBot="1">
      <c r="A253" s="117"/>
      <c r="B253" s="476"/>
      <c r="C253" s="119" t="s">
        <v>2975</v>
      </c>
      <c r="D253" s="120" t="s">
        <v>2776</v>
      </c>
      <c r="E253" s="137" t="str">
        <f t="shared" si="14"/>
        <v>15D</v>
      </c>
      <c r="F253" s="137" t="s">
        <v>2777</v>
      </c>
      <c r="G253" s="452"/>
      <c r="H253" s="137" t="s">
        <v>2672</v>
      </c>
      <c r="I253" s="222">
        <v>6415</v>
      </c>
      <c r="J253" s="479"/>
      <c r="K253" s="177" t="s">
        <v>2626</v>
      </c>
      <c r="L253" s="177" t="s">
        <v>2627</v>
      </c>
      <c r="M253" s="120"/>
      <c r="N253" s="169"/>
      <c r="O253" s="179" t="s">
        <v>2630</v>
      </c>
      <c r="P253" s="169"/>
      <c r="Q253" s="170"/>
      <c r="R253" s="170" t="s">
        <v>3190</v>
      </c>
      <c r="S253" s="125"/>
      <c r="T253" s="125"/>
      <c r="U253" s="169"/>
      <c r="V253" s="450"/>
      <c r="W253" s="113"/>
      <c r="X253" s="113"/>
      <c r="Y253" s="113"/>
      <c r="Z253" s="113"/>
      <c r="AA253" s="113"/>
      <c r="AB253" s="113"/>
      <c r="AC253" s="113"/>
      <c r="AD253" s="113"/>
      <c r="AE253" s="113"/>
      <c r="AF253" s="113"/>
      <c r="AG253" s="113"/>
      <c r="AH253" s="113"/>
      <c r="AI253" s="113"/>
      <c r="AJ253" s="113"/>
      <c r="AK253" s="113"/>
      <c r="AL253" s="113"/>
      <c r="AM253" s="113"/>
      <c r="AN253" s="113"/>
      <c r="AO253" s="113"/>
      <c r="AP253" s="113"/>
      <c r="AQ253" s="113"/>
      <c r="AR253" s="113"/>
      <c r="AS253" s="113"/>
      <c r="AT253" s="113"/>
      <c r="AU253" s="113"/>
      <c r="AV253" s="113"/>
      <c r="AW253" s="113"/>
      <c r="AX253" s="113"/>
      <c r="AY253" s="113"/>
      <c r="AZ253" s="113"/>
      <c r="BA253" s="113"/>
      <c r="BB253" s="113"/>
      <c r="BC253" s="113"/>
      <c r="BD253" s="113"/>
    </row>
    <row r="254" spans="1:56" s="127" customFormat="1" ht="13" hidden="1" customHeight="1" thickBot="1">
      <c r="A254" s="117"/>
      <c r="B254" s="476"/>
      <c r="C254" s="119" t="s">
        <v>2975</v>
      </c>
      <c r="D254" s="120" t="s">
        <v>2775</v>
      </c>
      <c r="E254" s="137" t="str">
        <f t="shared" si="14"/>
        <v>QWB</v>
      </c>
      <c r="F254" s="137" t="s">
        <v>2777</v>
      </c>
      <c r="G254" s="452"/>
      <c r="H254" s="137" t="s">
        <v>2672</v>
      </c>
      <c r="I254" s="222">
        <v>4461</v>
      </c>
      <c r="J254" s="479"/>
      <c r="K254" s="177" t="s">
        <v>2626</v>
      </c>
      <c r="L254" s="177" t="s">
        <v>2627</v>
      </c>
      <c r="M254" s="120"/>
      <c r="N254" s="169"/>
      <c r="O254" s="179" t="s">
        <v>2630</v>
      </c>
      <c r="P254" s="169"/>
      <c r="Q254" s="170"/>
      <c r="R254" s="170" t="s">
        <v>3190</v>
      </c>
      <c r="S254" s="125"/>
      <c r="T254" s="125"/>
      <c r="U254" s="169"/>
      <c r="V254" s="450"/>
      <c r="W254" s="113"/>
      <c r="X254" s="113"/>
      <c r="Y254" s="113"/>
      <c r="Z254" s="113"/>
      <c r="AA254" s="113"/>
      <c r="AB254" s="113"/>
      <c r="AC254" s="113"/>
      <c r="AD254" s="113"/>
      <c r="AE254" s="113"/>
      <c r="AF254" s="113"/>
      <c r="AG254" s="113"/>
      <c r="AH254" s="113"/>
      <c r="AI254" s="113"/>
      <c r="AJ254" s="113"/>
      <c r="AK254" s="113"/>
      <c r="AL254" s="113"/>
      <c r="AM254" s="113"/>
      <c r="AN254" s="113"/>
      <c r="AO254" s="113"/>
      <c r="AP254" s="113"/>
      <c r="AQ254" s="113"/>
      <c r="AR254" s="113"/>
      <c r="AS254" s="113"/>
      <c r="AT254" s="113"/>
      <c r="AU254" s="113"/>
      <c r="AV254" s="113"/>
      <c r="AW254" s="113"/>
      <c r="AX254" s="113"/>
      <c r="AY254" s="113"/>
      <c r="AZ254" s="113"/>
      <c r="BA254" s="113"/>
      <c r="BB254" s="113"/>
      <c r="BC254" s="113"/>
      <c r="BD254" s="113"/>
    </row>
    <row r="255" spans="1:56" s="127" customFormat="1" ht="13" hidden="1" customHeight="1" thickBot="1">
      <c r="A255" s="117"/>
      <c r="B255" s="476"/>
      <c r="C255" s="119" t="s">
        <v>2975</v>
      </c>
      <c r="D255" s="120" t="s">
        <v>3192</v>
      </c>
      <c r="E255" s="137" t="str">
        <f t="shared" si="14"/>
        <v>AQoL-4D</v>
      </c>
      <c r="F255" s="137" t="s">
        <v>2777</v>
      </c>
      <c r="G255" s="452"/>
      <c r="H255" s="137" t="s">
        <v>2672</v>
      </c>
      <c r="I255" s="197" t="s">
        <v>3193</v>
      </c>
      <c r="J255" s="479"/>
      <c r="K255" s="177" t="s">
        <v>2626</v>
      </c>
      <c r="L255" s="177" t="s">
        <v>2627</v>
      </c>
      <c r="M255" s="120"/>
      <c r="N255" s="169"/>
      <c r="O255" s="179" t="s">
        <v>2630</v>
      </c>
      <c r="P255" s="169"/>
      <c r="Q255" s="170"/>
      <c r="R255" s="170" t="s">
        <v>3190</v>
      </c>
      <c r="S255" s="125"/>
      <c r="T255" s="125"/>
      <c r="U255" s="169"/>
      <c r="V255" s="450"/>
      <c r="W255" s="113"/>
      <c r="X255" s="113"/>
      <c r="Y255" s="113"/>
      <c r="Z255" s="113"/>
      <c r="AA255" s="113"/>
      <c r="AB255" s="113"/>
      <c r="AC255" s="113"/>
      <c r="AD255" s="113"/>
      <c r="AE255" s="113"/>
      <c r="AF255" s="113"/>
      <c r="AG255" s="113"/>
      <c r="AH255" s="113"/>
      <c r="AI255" s="113"/>
      <c r="AJ255" s="113"/>
      <c r="AK255" s="113"/>
      <c r="AL255" s="113"/>
      <c r="AM255" s="113"/>
      <c r="AN255" s="113"/>
      <c r="AO255" s="113"/>
      <c r="AP255" s="113"/>
      <c r="AQ255" s="113"/>
      <c r="AR255" s="113"/>
      <c r="AS255" s="113"/>
      <c r="AT255" s="113"/>
      <c r="AU255" s="113"/>
      <c r="AV255" s="113"/>
      <c r="AW255" s="113"/>
      <c r="AX255" s="113"/>
      <c r="AY255" s="113"/>
      <c r="AZ255" s="113"/>
      <c r="BA255" s="113"/>
      <c r="BB255" s="113"/>
      <c r="BC255" s="113"/>
      <c r="BD255" s="113"/>
    </row>
    <row r="256" spans="1:56" s="127" customFormat="1" ht="13" hidden="1" customHeight="1" thickBot="1">
      <c r="A256" s="117"/>
      <c r="B256" s="476"/>
      <c r="C256" s="119" t="s">
        <v>2975</v>
      </c>
      <c r="D256" s="120" t="s">
        <v>3194</v>
      </c>
      <c r="E256" s="137" t="str">
        <f t="shared" si="14"/>
        <v>Personal Wellbeing Index (PWI)</v>
      </c>
      <c r="F256" s="137" t="s">
        <v>2777</v>
      </c>
      <c r="G256" s="452"/>
      <c r="H256" s="137" t="s">
        <v>2672</v>
      </c>
      <c r="I256" s="197" t="s">
        <v>3193</v>
      </c>
      <c r="J256" s="479"/>
      <c r="K256" s="177" t="s">
        <v>2626</v>
      </c>
      <c r="L256" s="177" t="s">
        <v>2627</v>
      </c>
      <c r="M256" s="120"/>
      <c r="N256" s="169"/>
      <c r="O256" s="179" t="s">
        <v>2630</v>
      </c>
      <c r="P256" s="169"/>
      <c r="Q256" s="170"/>
      <c r="R256" s="170" t="s">
        <v>3190</v>
      </c>
      <c r="S256" s="125"/>
      <c r="T256" s="125"/>
      <c r="U256" s="169"/>
      <c r="V256" s="450"/>
      <c r="W256" s="113"/>
      <c r="X256" s="113"/>
      <c r="Y256" s="113"/>
      <c r="Z256" s="113"/>
      <c r="AA256" s="113"/>
      <c r="AB256" s="113"/>
      <c r="AC256" s="113"/>
      <c r="AD256" s="113"/>
      <c r="AE256" s="113"/>
      <c r="AF256" s="113"/>
      <c r="AG256" s="113"/>
      <c r="AH256" s="113"/>
      <c r="AI256" s="113"/>
      <c r="AJ256" s="113"/>
      <c r="AK256" s="113"/>
      <c r="AL256" s="113"/>
      <c r="AM256" s="113"/>
      <c r="AN256" s="113"/>
      <c r="AO256" s="113"/>
      <c r="AP256" s="113"/>
      <c r="AQ256" s="113"/>
      <c r="AR256" s="113"/>
      <c r="AS256" s="113"/>
      <c r="AT256" s="113"/>
      <c r="AU256" s="113"/>
      <c r="AV256" s="113"/>
      <c r="AW256" s="113"/>
      <c r="AX256" s="113"/>
      <c r="AY256" s="113"/>
      <c r="AZ256" s="113"/>
      <c r="BA256" s="113"/>
      <c r="BB256" s="113"/>
      <c r="BC256" s="113"/>
      <c r="BD256" s="113"/>
    </row>
    <row r="257" spans="1:56" s="127" customFormat="1" ht="13" hidden="1" customHeight="1" thickBot="1">
      <c r="A257" s="117"/>
      <c r="B257" s="473"/>
      <c r="C257" s="119" t="s">
        <v>2975</v>
      </c>
      <c r="D257" s="120" t="s">
        <v>3195</v>
      </c>
      <c r="E257" s="164" t="str">
        <f t="shared" si="14"/>
        <v>Satisfaction with Life Survey (SWLS)</v>
      </c>
      <c r="F257" s="203" t="s">
        <v>2777</v>
      </c>
      <c r="G257" s="452"/>
      <c r="H257" s="203" t="s">
        <v>2672</v>
      </c>
      <c r="I257" s="239" t="s">
        <v>3193</v>
      </c>
      <c r="J257" s="479"/>
      <c r="K257" s="177" t="s">
        <v>2626</v>
      </c>
      <c r="L257" s="177" t="s">
        <v>2627</v>
      </c>
      <c r="M257" s="120"/>
      <c r="N257" s="169"/>
      <c r="O257" s="179" t="s">
        <v>2630</v>
      </c>
      <c r="P257" s="169"/>
      <c r="Q257" s="170"/>
      <c r="R257" s="170" t="s">
        <v>3190</v>
      </c>
      <c r="S257" s="125"/>
      <c r="T257" s="125"/>
      <c r="U257" s="169"/>
      <c r="V257" s="455"/>
      <c r="W257" s="113"/>
      <c r="X257" s="113"/>
      <c r="Y257" s="113"/>
      <c r="Z257" s="113"/>
      <c r="AA257" s="113"/>
      <c r="AB257" s="113"/>
      <c r="AC257" s="113"/>
      <c r="AD257" s="113"/>
      <c r="AE257" s="113"/>
      <c r="AF257" s="113"/>
      <c r="AG257" s="113"/>
      <c r="AH257" s="113"/>
      <c r="AI257" s="113"/>
      <c r="AJ257" s="113"/>
      <c r="AK257" s="113"/>
      <c r="AL257" s="113"/>
      <c r="AM257" s="113"/>
      <c r="AN257" s="113"/>
      <c r="AO257" s="113"/>
      <c r="AP257" s="113"/>
      <c r="AQ257" s="113"/>
      <c r="AR257" s="113"/>
      <c r="AS257" s="113"/>
      <c r="AT257" s="113"/>
      <c r="AU257" s="113"/>
      <c r="AV257" s="113"/>
      <c r="AW257" s="113"/>
      <c r="AX257" s="113"/>
      <c r="AY257" s="113"/>
      <c r="AZ257" s="113"/>
      <c r="BA257" s="113"/>
      <c r="BB257" s="113"/>
      <c r="BC257" s="113"/>
      <c r="BD257" s="113"/>
    </row>
    <row r="258" spans="1:56" s="127" customFormat="1" ht="51.75" hidden="1" customHeight="1" thickBot="1">
      <c r="A258" s="153"/>
      <c r="B258" s="300" t="s">
        <v>3196</v>
      </c>
      <c r="C258" s="119" t="s">
        <v>3197</v>
      </c>
      <c r="D258" s="120" t="s">
        <v>3198</v>
      </c>
      <c r="E258" s="130" t="str">
        <f t="shared" si="14"/>
        <v>Alzheimer's Disease Cooperative Study Activities of Daily Living scale (ADCS–ADL)</v>
      </c>
      <c r="F258" s="121" t="s">
        <v>2636</v>
      </c>
      <c r="G258" s="121" t="s">
        <v>3199</v>
      </c>
      <c r="H258" s="121" t="s">
        <v>2667</v>
      </c>
      <c r="I258" s="168" t="s">
        <v>3200</v>
      </c>
      <c r="J258" s="122" t="str">
        <f>CONCATENATE(IF(K258="","",CONCATENATE(K258,IF(COUNTA(K258:R258)=COUNTA(K258),"","; "))),IF(L258="","",CONCATENATE(L258,IF(COUNTA(K258:R258)=COUNTA(K258:L258),"","; "))),IF(M258="","",CONCATENATE(M258,IF(COUNTA(K258:R258)=COUNTA(K258:M258),"","; "))),IF(N258="","",CONCATENATE(N258,IF(COUNTA(K258:R258)=COUNTA(K258:N258),"","; "))),IF(O258="","",CONCATENATE(O258,IF(COUNTA(K258:R258)=COUNTA(K258:O258),"","; "))),IF(P258="","",CONCATENATE(P258,IF(COUNTA(K258:R258)=COUNTA(K258:P258),"","; "))),IF(Q258="","",CONCATENATE(Q258,IF(COUNTA(K258:R258)=COUNTA(K258:Q258),"","; "))),IF(R258="","",R258))</f>
        <v>GLM</v>
      </c>
      <c r="K258" s="120"/>
      <c r="L258" s="120" t="s">
        <v>2627</v>
      </c>
      <c r="M258" s="120"/>
      <c r="N258" s="169"/>
      <c r="O258" s="169"/>
      <c r="P258" s="169"/>
      <c r="Q258" s="170"/>
      <c r="R258" s="170"/>
      <c r="S258" s="125"/>
      <c r="T258" s="125"/>
      <c r="U258" s="169"/>
      <c r="V258" s="152"/>
      <c r="W258" s="113"/>
      <c r="X258" s="113"/>
      <c r="Y258" s="113"/>
      <c r="Z258" s="113"/>
      <c r="AA258" s="113"/>
      <c r="AB258" s="113"/>
      <c r="AC258" s="113"/>
      <c r="AD258" s="113"/>
      <c r="AE258" s="113"/>
      <c r="AF258" s="113"/>
      <c r="AG258" s="113"/>
      <c r="AH258" s="113"/>
      <c r="AI258" s="113"/>
      <c r="AJ258" s="113"/>
      <c r="AK258" s="113"/>
      <c r="AL258" s="113"/>
      <c r="AM258" s="113"/>
      <c r="AN258" s="113"/>
      <c r="AO258" s="113"/>
      <c r="AP258" s="113"/>
      <c r="AQ258" s="113"/>
      <c r="AR258" s="113"/>
      <c r="AS258" s="113"/>
      <c r="AT258" s="113"/>
      <c r="AU258" s="113"/>
      <c r="AV258" s="113"/>
      <c r="AW258" s="113"/>
      <c r="AX258" s="113"/>
      <c r="AY258" s="113"/>
      <c r="AZ258" s="113"/>
      <c r="BA258" s="113"/>
      <c r="BB258" s="113"/>
      <c r="BC258" s="113"/>
      <c r="BD258" s="113"/>
    </row>
    <row r="259" spans="1:56" s="127" customFormat="1" ht="65" hidden="1" customHeight="1" thickBot="1">
      <c r="A259" s="117"/>
      <c r="B259" s="167" t="s">
        <v>3201</v>
      </c>
      <c r="C259" s="119" t="s">
        <v>3202</v>
      </c>
      <c r="D259" s="120" t="s">
        <v>3203</v>
      </c>
      <c r="E259" s="130" t="str">
        <f t="shared" si="14"/>
        <v>Modified Rankin Scale (mRS)</v>
      </c>
      <c r="F259" s="121" t="s">
        <v>2636</v>
      </c>
      <c r="G259" s="121" t="s">
        <v>3204</v>
      </c>
      <c r="H259" s="121" t="s">
        <v>2665</v>
      </c>
      <c r="I259" s="168">
        <v>2425</v>
      </c>
      <c r="J259" s="122" t="str">
        <f>CONCATENATE(IF(K259="","",CONCATENATE(K259,IF(COUNTA(K259:R259)=COUNTA(K259),"","; "))),IF(L259="","",CONCATENATE(L259,IF(COUNTA(K259:R259)=COUNTA(K259:L259),"","; "))),IF(M259="","",CONCATENATE(M259,IF(COUNTA(K259:R259)=COUNTA(K259:M259),"","; "))),IF(N259="","",CONCATENATE(N259,IF(COUNTA(K259:R259)=COUNTA(K259:N259),"","; "))),IF(O259="","",CONCATENATE(O259,IF(COUNTA(K259:R259)=COUNTA(K259:O259),"","; "))),IF(P259="","",CONCATENATE(P259,IF(COUNTA(K259:R259)=COUNTA(K259:P259),"","; "))),IF(Q259="","",CONCATENATE(Q259,IF(COUNTA(K259:R259)=COUNTA(K259:Q259),"","; "))),IF(R259="","",R259))</f>
        <v>OLS; response mapping</v>
      </c>
      <c r="K259" s="120" t="s">
        <v>2626</v>
      </c>
      <c r="L259" s="120"/>
      <c r="M259" s="120"/>
      <c r="N259" s="169"/>
      <c r="O259" s="169"/>
      <c r="P259" s="169"/>
      <c r="Q259" s="170" t="s">
        <v>2632</v>
      </c>
      <c r="R259" s="169"/>
      <c r="S259" s="125" t="s">
        <v>3205</v>
      </c>
      <c r="T259" s="232" t="s">
        <v>3206</v>
      </c>
      <c r="U259" s="170" t="s">
        <v>3206</v>
      </c>
      <c r="V259" s="118" t="s">
        <v>3207</v>
      </c>
      <c r="W259" s="113"/>
      <c r="X259" s="113"/>
      <c r="Y259" s="113"/>
      <c r="Z259" s="113"/>
      <c r="AA259" s="113"/>
      <c r="AB259" s="113"/>
      <c r="AC259" s="113"/>
      <c r="AD259" s="113"/>
      <c r="AE259" s="113"/>
      <c r="AF259" s="113"/>
      <c r="AG259" s="113"/>
      <c r="AH259" s="113"/>
      <c r="AI259" s="113"/>
      <c r="AJ259" s="113"/>
      <c r="AK259" s="113"/>
      <c r="AL259" s="113"/>
      <c r="AM259" s="113"/>
      <c r="AN259" s="113"/>
      <c r="AO259" s="113"/>
      <c r="AP259" s="113"/>
      <c r="AQ259" s="113"/>
      <c r="AR259" s="113"/>
      <c r="AS259" s="113"/>
      <c r="AT259" s="113"/>
      <c r="AU259" s="113"/>
      <c r="AV259" s="113"/>
      <c r="AW259" s="113"/>
      <c r="AX259" s="113"/>
      <c r="AY259" s="113"/>
      <c r="AZ259" s="113"/>
      <c r="BA259" s="113"/>
      <c r="BB259" s="113"/>
      <c r="BC259" s="113"/>
      <c r="BD259" s="113"/>
    </row>
    <row r="260" spans="1:56" s="127" customFormat="1" ht="89.25" hidden="1" customHeight="1" thickBot="1">
      <c r="A260" s="117"/>
      <c r="B260" s="167" t="s">
        <v>3208</v>
      </c>
      <c r="C260" s="119" t="s">
        <v>3209</v>
      </c>
      <c r="D260" s="120" t="s">
        <v>2801</v>
      </c>
      <c r="E260" s="130" t="str">
        <f t="shared" si="14"/>
        <v>SF-12</v>
      </c>
      <c r="F260" s="121" t="s">
        <v>2636</v>
      </c>
      <c r="G260" s="121" t="s">
        <v>2735</v>
      </c>
      <c r="H260" s="121" t="s">
        <v>2735</v>
      </c>
      <c r="I260" s="168">
        <v>19678</v>
      </c>
      <c r="J260" s="122" t="str">
        <f>CONCATENATE(IF(K260="","",CONCATENATE(K260,IF(COUNTA(K260:R260)=COUNTA(K260),"","; "))),IF(L260="","",CONCATENATE(L260,IF(COUNTA(K260:R260)=COUNTA(K260:L260),"","; "))),IF(M260="","",CONCATENATE(M260,IF(COUNTA(K260:R260)=COUNTA(K260:M260),"","; "))),IF(N260="","",CONCATENATE(N260,IF(COUNTA(K260:R260)=COUNTA(K260:N260),"","; "))),IF(O260="","",CONCATENATE(O260,IF(COUNTA(K260:R260)=COUNTA(K260:O260),"","; "))),IF(P260="","",CONCATENATE(P260,IF(COUNTA(K260:R260)=COUNTA(K260:P260),"","; "))),IF(Q260="","",CONCATENATE(Q260,IF(COUNTA(K260:R260)=COUNTA(K260:Q260),"","; "))),IF(R260="","",R260))</f>
        <v>OLS; 2-part; CLAD; response mapping; limited dependent variable mixture model</v>
      </c>
      <c r="K260" s="120" t="s">
        <v>2626</v>
      </c>
      <c r="L260" s="120"/>
      <c r="M260" s="120"/>
      <c r="N260" s="170" t="s">
        <v>2629</v>
      </c>
      <c r="O260" s="170" t="s">
        <v>2630</v>
      </c>
      <c r="P260" s="169"/>
      <c r="Q260" s="170" t="s">
        <v>2632</v>
      </c>
      <c r="R260" s="169" t="s">
        <v>3210</v>
      </c>
      <c r="S260" s="125"/>
      <c r="T260" s="232"/>
      <c r="U260" s="170"/>
      <c r="V260" s="118"/>
      <c r="W260" s="113"/>
      <c r="X260" s="113"/>
      <c r="Y260" s="113"/>
      <c r="Z260" s="113"/>
      <c r="AA260" s="113"/>
      <c r="AB260" s="113"/>
      <c r="AC260" s="113"/>
      <c r="AD260" s="113"/>
      <c r="AE260" s="113"/>
      <c r="AF260" s="113"/>
      <c r="AG260" s="113"/>
      <c r="AH260" s="113"/>
      <c r="AI260" s="113"/>
      <c r="AJ260" s="113"/>
      <c r="AK260" s="113"/>
      <c r="AL260" s="113"/>
      <c r="AM260" s="113"/>
      <c r="AN260" s="113"/>
      <c r="AO260" s="113"/>
      <c r="AP260" s="113"/>
      <c r="AQ260" s="113"/>
      <c r="AR260" s="113"/>
      <c r="AS260" s="113"/>
      <c r="AT260" s="113"/>
      <c r="AU260" s="113"/>
      <c r="AV260" s="113"/>
      <c r="AW260" s="113"/>
      <c r="AX260" s="113"/>
      <c r="AY260" s="113"/>
      <c r="AZ260" s="113"/>
      <c r="BA260" s="113"/>
      <c r="BB260" s="113"/>
      <c r="BC260" s="113"/>
      <c r="BD260" s="113"/>
    </row>
    <row r="261" spans="1:56" s="127" customFormat="1" ht="39" hidden="1" customHeight="1" thickBot="1">
      <c r="A261" s="117"/>
      <c r="B261" s="118" t="s">
        <v>3211</v>
      </c>
      <c r="C261" s="119" t="s">
        <v>3212</v>
      </c>
      <c r="D261" s="120" t="s">
        <v>2670</v>
      </c>
      <c r="E261" s="130" t="str">
        <f t="shared" ref="E261:E313" si="15">D261</f>
        <v>SF-36</v>
      </c>
      <c r="F261" s="121" t="s">
        <v>2636</v>
      </c>
      <c r="G261" s="121" t="s">
        <v>3213</v>
      </c>
      <c r="H261" s="121" t="s">
        <v>2672</v>
      </c>
      <c r="I261" s="121">
        <f>25783+7465</f>
        <v>33248</v>
      </c>
      <c r="J261" s="122" t="str">
        <f>CONCATENATE(IF(K261="","",CONCATENATE(K261,IF(COUNTA(K261:R261)=COUNTA(K261),"","; "))),IF(L261="","",CONCATENATE(L261,IF(COUNTA(K261:R261)=COUNTA(K261:L261),"","; "))),IF(M261="","",CONCATENATE(M261,IF(COUNTA(K261:R261)=COUNTA(K261:M261),"","; "))),IF(N261="","",CONCATENATE(N261,IF(COUNTA(K261:R261)=COUNTA(K261:N261),"","; "))),IF(O261="","",CONCATENATE(O261,IF(COUNTA(K261:R261)=COUNTA(K261:O261),"","; "))),IF(P261="","",CONCATENATE(P261,IF(COUNTA(K261:R261)=COUNTA(K261:P261),"","; "))),IF(Q261="","",CONCATENATE(Q261,IF(COUNTA(K261:R261)=COUNTA(K261:Q261),"","; "))),IF(R261="","",R261))</f>
        <v>CLAD; Tobit; random effects GLS</v>
      </c>
      <c r="K261" s="120"/>
      <c r="L261" s="120"/>
      <c r="M261" s="120"/>
      <c r="N261" s="169"/>
      <c r="O261" s="170" t="s">
        <v>2630</v>
      </c>
      <c r="P261" s="170" t="s">
        <v>2631</v>
      </c>
      <c r="Q261" s="169"/>
      <c r="R261" s="170" t="s">
        <v>3214</v>
      </c>
      <c r="S261" s="125" t="s">
        <v>2880</v>
      </c>
      <c r="T261" s="125"/>
      <c r="U261" s="169"/>
      <c r="V261" s="126"/>
      <c r="W261" s="113"/>
      <c r="X261" s="113"/>
      <c r="Y261" s="113"/>
      <c r="Z261" s="113"/>
      <c r="AA261" s="113"/>
      <c r="AB261" s="113"/>
      <c r="AC261" s="113"/>
      <c r="AD261" s="113"/>
      <c r="AE261" s="113"/>
      <c r="AF261" s="113"/>
      <c r="AG261" s="113"/>
      <c r="AH261" s="113"/>
      <c r="AI261" s="113"/>
      <c r="AJ261" s="113"/>
      <c r="AK261" s="113"/>
      <c r="AL261" s="113"/>
      <c r="AM261" s="113"/>
      <c r="AN261" s="113"/>
      <c r="AO261" s="113"/>
      <c r="AP261" s="113"/>
      <c r="AQ261" s="113"/>
      <c r="AR261" s="113"/>
      <c r="AS261" s="113"/>
      <c r="AT261" s="113"/>
      <c r="AU261" s="113"/>
      <c r="AV261" s="113"/>
      <c r="AW261" s="113"/>
      <c r="AX261" s="113"/>
      <c r="AY261" s="113"/>
      <c r="AZ261" s="113"/>
      <c r="BA261" s="113"/>
      <c r="BB261" s="113"/>
      <c r="BC261" s="113"/>
      <c r="BD261" s="113"/>
    </row>
    <row r="262" spans="1:56" s="127" customFormat="1" ht="13" hidden="1" customHeight="1" thickBot="1">
      <c r="A262" s="117"/>
      <c r="B262" s="454" t="s">
        <v>3215</v>
      </c>
      <c r="C262" s="233" t="s">
        <v>3216</v>
      </c>
      <c r="D262" s="172" t="s">
        <v>2651</v>
      </c>
      <c r="E262" s="193" t="str">
        <f t="shared" si="15"/>
        <v>SF-6D</v>
      </c>
      <c r="F262" s="193" t="s">
        <v>2636</v>
      </c>
      <c r="G262" s="193" t="s">
        <v>2735</v>
      </c>
      <c r="H262" s="193" t="s">
        <v>2735</v>
      </c>
      <c r="I262" s="193">
        <v>12048</v>
      </c>
      <c r="J262" s="478" t="str">
        <f>CONCATENATE(IF(K262="","",CONCATENATE(K262,IF(COUNTA(K262:R262)=COUNTA(K262),"","; "))),IF(L262="","",CONCATENATE(L262,IF(COUNTA(K262:R262)=COUNTA(K262:L262),"","; "))),IF(M262="","",CONCATENATE(M262,IF(COUNTA(K262:R262)=COUNTA(K262:M262),"","; "))),IF(N262="","",CONCATENATE(N262,IF(COUNTA(K262:R262)=COUNTA(K262:N262),"","; "))),IF(O262="","",CONCATENATE(O262,IF(COUNTA(K262:R262)=COUNTA(K262:O262),"","; "))),IF(P262="","",CONCATENATE(P262,IF(COUNTA(K262:R262)=COUNTA(K262:P262),"","; "))),IF(Q262="","",CONCATENATE(Q262,IF(COUNTA(K262:R262)=COUNTA(K262:Q262),"","; "))),IF(R262="","",R262))</f>
        <v>OLS; Utilities were mapped via VAS valuations of multiple health states, not patients' valuations</v>
      </c>
      <c r="K262" s="120" t="s">
        <v>2626</v>
      </c>
      <c r="L262" s="120"/>
      <c r="M262" s="120"/>
      <c r="N262" s="169"/>
      <c r="O262" s="169"/>
      <c r="P262" s="169"/>
      <c r="Q262" s="169"/>
      <c r="R262" s="170" t="s">
        <v>3217</v>
      </c>
      <c r="S262" s="125"/>
      <c r="T262" s="530" t="s">
        <v>3218</v>
      </c>
      <c r="U262" s="532" t="s">
        <v>3218</v>
      </c>
      <c r="V262" s="454" t="s">
        <v>3219</v>
      </c>
      <c r="W262" s="113"/>
      <c r="X262" s="113"/>
      <c r="Y262" s="113"/>
      <c r="Z262" s="113"/>
      <c r="AA262" s="113"/>
      <c r="AB262" s="113"/>
      <c r="AC262" s="113"/>
      <c r="AD262" s="113"/>
      <c r="AE262" s="113"/>
      <c r="AF262" s="113"/>
      <c r="AG262" s="113"/>
      <c r="AH262" s="113"/>
      <c r="AI262" s="113"/>
      <c r="AJ262" s="113"/>
      <c r="AK262" s="113"/>
      <c r="AL262" s="113"/>
      <c r="AM262" s="113"/>
      <c r="AN262" s="113"/>
      <c r="AO262" s="113"/>
      <c r="AP262" s="113"/>
      <c r="AQ262" s="113"/>
      <c r="AR262" s="113"/>
      <c r="AS262" s="113"/>
      <c r="AT262" s="113"/>
      <c r="AU262" s="113"/>
      <c r="AV262" s="113"/>
      <c r="AW262" s="113"/>
      <c r="AX262" s="113"/>
      <c r="AY262" s="113"/>
      <c r="AZ262" s="113"/>
      <c r="BA262" s="113"/>
      <c r="BB262" s="113"/>
      <c r="BC262" s="113"/>
      <c r="BD262" s="113"/>
    </row>
    <row r="263" spans="1:56" s="127" customFormat="1" ht="13" hidden="1" customHeight="1" thickBot="1">
      <c r="A263" s="117"/>
      <c r="B263" s="450"/>
      <c r="C263" s="135" t="s">
        <v>3216</v>
      </c>
      <c r="D263" s="136" t="s">
        <v>3105</v>
      </c>
      <c r="E263" s="137" t="str">
        <f t="shared" si="15"/>
        <v>HUI2</v>
      </c>
      <c r="F263" s="137" t="s">
        <v>2636</v>
      </c>
      <c r="G263" s="137" t="s">
        <v>2735</v>
      </c>
      <c r="H263" s="137" t="s">
        <v>2735</v>
      </c>
      <c r="I263" s="137">
        <v>12048</v>
      </c>
      <c r="J263" s="479"/>
      <c r="K263" s="120" t="s">
        <v>2626</v>
      </c>
      <c r="L263" s="120"/>
      <c r="M263" s="120"/>
      <c r="N263" s="169"/>
      <c r="O263" s="169"/>
      <c r="P263" s="169"/>
      <c r="Q263" s="169"/>
      <c r="R263" s="170" t="s">
        <v>3217</v>
      </c>
      <c r="S263" s="235"/>
      <c r="T263" s="531"/>
      <c r="U263" s="533"/>
      <c r="V263" s="519"/>
      <c r="W263" s="113"/>
      <c r="X263" s="113"/>
      <c r="Y263" s="113"/>
      <c r="Z263" s="113"/>
      <c r="AA263" s="113"/>
      <c r="AB263" s="113"/>
      <c r="AC263" s="113"/>
      <c r="AD263" s="113"/>
      <c r="AE263" s="113"/>
      <c r="AF263" s="113"/>
      <c r="AG263" s="113"/>
      <c r="AH263" s="113"/>
      <c r="AI263" s="113"/>
      <c r="AJ263" s="113"/>
      <c r="AK263" s="113"/>
      <c r="AL263" s="113"/>
      <c r="AM263" s="113"/>
      <c r="AN263" s="113"/>
      <c r="AO263" s="113"/>
      <c r="AP263" s="113"/>
      <c r="AQ263" s="113"/>
      <c r="AR263" s="113"/>
      <c r="AS263" s="113"/>
      <c r="AT263" s="113"/>
      <c r="AU263" s="113"/>
      <c r="AV263" s="113"/>
      <c r="AW263" s="113"/>
      <c r="AX263" s="113"/>
      <c r="AY263" s="113"/>
      <c r="AZ263" s="113"/>
      <c r="BA263" s="113"/>
      <c r="BB263" s="113"/>
      <c r="BC263" s="113"/>
      <c r="BD263" s="113"/>
    </row>
    <row r="264" spans="1:56" s="127" customFormat="1" ht="51" hidden="1" customHeight="1" thickBot="1">
      <c r="A264" s="117"/>
      <c r="B264" s="450"/>
      <c r="C264" s="135" t="s">
        <v>3216</v>
      </c>
      <c r="D264" s="136" t="s">
        <v>3220</v>
      </c>
      <c r="E264" s="137" t="str">
        <f t="shared" si="15"/>
        <v>AQL-5D (asthma‐specific preference-based measure based on Asthma Quality of Life Questionnaire)</v>
      </c>
      <c r="F264" s="137" t="s">
        <v>2636</v>
      </c>
      <c r="G264" s="137" t="s">
        <v>2735</v>
      </c>
      <c r="H264" s="137" t="s">
        <v>2735</v>
      </c>
      <c r="I264" s="137">
        <v>12048</v>
      </c>
      <c r="J264" s="479"/>
      <c r="K264" s="120" t="s">
        <v>2626</v>
      </c>
      <c r="L264" s="120"/>
      <c r="M264" s="120"/>
      <c r="N264" s="169"/>
      <c r="O264" s="169"/>
      <c r="P264" s="169"/>
      <c r="Q264" s="169"/>
      <c r="R264" s="170" t="s">
        <v>3217</v>
      </c>
      <c r="S264" s="235"/>
      <c r="T264" s="531"/>
      <c r="U264" s="533"/>
      <c r="V264" s="519"/>
      <c r="W264" s="113"/>
      <c r="X264" s="113"/>
      <c r="Y264" s="113"/>
      <c r="Z264" s="113"/>
      <c r="AA264" s="113"/>
      <c r="AB264" s="113"/>
      <c r="AC264" s="113"/>
      <c r="AD264" s="113"/>
      <c r="AE264" s="113"/>
      <c r="AF264" s="113"/>
      <c r="AG264" s="113"/>
      <c r="AH264" s="113"/>
      <c r="AI264" s="113"/>
      <c r="AJ264" s="113"/>
      <c r="AK264" s="113"/>
      <c r="AL264" s="113"/>
      <c r="AM264" s="113"/>
      <c r="AN264" s="113"/>
      <c r="AO264" s="113"/>
      <c r="AP264" s="113"/>
      <c r="AQ264" s="113"/>
      <c r="AR264" s="113"/>
      <c r="AS264" s="113"/>
      <c r="AT264" s="113"/>
      <c r="AU264" s="113"/>
      <c r="AV264" s="113"/>
      <c r="AW264" s="113"/>
      <c r="AX264" s="113"/>
      <c r="AY264" s="113"/>
      <c r="AZ264" s="113"/>
      <c r="BA264" s="113"/>
      <c r="BB264" s="113"/>
      <c r="BC264" s="113"/>
      <c r="BD264" s="113"/>
    </row>
    <row r="265" spans="1:56" s="127" customFormat="1" ht="13" hidden="1" customHeight="1" thickBot="1">
      <c r="A265" s="117"/>
      <c r="B265" s="450"/>
      <c r="C265" s="135" t="s">
        <v>3216</v>
      </c>
      <c r="D265" s="136" t="s">
        <v>3221</v>
      </c>
      <c r="E265" s="137" t="str">
        <f t="shared" si="15"/>
        <v>OPUS</v>
      </c>
      <c r="F265" s="137" t="s">
        <v>2636</v>
      </c>
      <c r="G265" s="137" t="s">
        <v>2735</v>
      </c>
      <c r="H265" s="137" t="s">
        <v>2735</v>
      </c>
      <c r="I265" s="137">
        <v>12048</v>
      </c>
      <c r="J265" s="479"/>
      <c r="K265" s="120" t="s">
        <v>2626</v>
      </c>
      <c r="L265" s="120"/>
      <c r="M265" s="120"/>
      <c r="N265" s="169"/>
      <c r="O265" s="169"/>
      <c r="P265" s="169"/>
      <c r="Q265" s="169"/>
      <c r="R265" s="170" t="s">
        <v>3217</v>
      </c>
      <c r="S265" s="235"/>
      <c r="T265" s="531"/>
      <c r="U265" s="533"/>
      <c r="V265" s="519"/>
      <c r="W265" s="113"/>
      <c r="X265" s="113"/>
      <c r="Y265" s="113"/>
      <c r="Z265" s="113"/>
      <c r="AA265" s="113"/>
      <c r="AB265" s="113"/>
      <c r="AC265" s="113"/>
      <c r="AD265" s="113"/>
      <c r="AE265" s="113"/>
      <c r="AF265" s="113"/>
      <c r="AG265" s="113"/>
      <c r="AH265" s="113"/>
      <c r="AI265" s="113"/>
      <c r="AJ265" s="113"/>
      <c r="AK265" s="113"/>
      <c r="AL265" s="113"/>
      <c r="AM265" s="113"/>
      <c r="AN265" s="113"/>
      <c r="AO265" s="113"/>
      <c r="AP265" s="113"/>
      <c r="AQ265" s="113"/>
      <c r="AR265" s="113"/>
      <c r="AS265" s="113"/>
      <c r="AT265" s="113"/>
      <c r="AU265" s="113"/>
      <c r="AV265" s="113"/>
      <c r="AW265" s="113"/>
      <c r="AX265" s="113"/>
      <c r="AY265" s="113"/>
      <c r="AZ265" s="113"/>
      <c r="BA265" s="113"/>
      <c r="BB265" s="113"/>
      <c r="BC265" s="113"/>
      <c r="BD265" s="113"/>
    </row>
    <row r="266" spans="1:56" s="127" customFormat="1" ht="13" hidden="1" customHeight="1" thickBot="1">
      <c r="A266" s="117"/>
      <c r="B266" s="450"/>
      <c r="C266" s="135" t="s">
        <v>3216</v>
      </c>
      <c r="D266" s="136" t="s">
        <v>3222</v>
      </c>
      <c r="E266" s="137" t="str">
        <f t="shared" si="15"/>
        <v>ICECAP</v>
      </c>
      <c r="F266" s="137" t="s">
        <v>2636</v>
      </c>
      <c r="G266" s="137" t="s">
        <v>2735</v>
      </c>
      <c r="H266" s="137" t="s">
        <v>2735</v>
      </c>
      <c r="I266" s="137">
        <v>12048</v>
      </c>
      <c r="J266" s="479"/>
      <c r="K266" s="120" t="s">
        <v>2626</v>
      </c>
      <c r="L266" s="120"/>
      <c r="M266" s="120"/>
      <c r="N266" s="169"/>
      <c r="O266" s="169"/>
      <c r="P266" s="169"/>
      <c r="Q266" s="169"/>
      <c r="R266" s="170" t="s">
        <v>3217</v>
      </c>
      <c r="S266" s="235"/>
      <c r="T266" s="531"/>
      <c r="U266" s="533"/>
      <c r="V266" s="519"/>
      <c r="W266" s="113"/>
      <c r="X266" s="113"/>
      <c r="Y266" s="113"/>
      <c r="Z266" s="113"/>
      <c r="AA266" s="113"/>
      <c r="AB266" s="113"/>
      <c r="AC266" s="113"/>
      <c r="AD266" s="113"/>
      <c r="AE266" s="113"/>
      <c r="AF266" s="113"/>
      <c r="AG266" s="113"/>
      <c r="AH266" s="113"/>
      <c r="AI266" s="113"/>
      <c r="AJ266" s="113"/>
      <c r="AK266" s="113"/>
      <c r="AL266" s="113"/>
      <c r="AM266" s="113"/>
      <c r="AN266" s="113"/>
      <c r="AO266" s="113"/>
      <c r="AP266" s="113"/>
      <c r="AQ266" s="113"/>
      <c r="AR266" s="113"/>
      <c r="AS266" s="113"/>
      <c r="AT266" s="113"/>
      <c r="AU266" s="113"/>
      <c r="AV266" s="113"/>
      <c r="AW266" s="113"/>
      <c r="AX266" s="113"/>
      <c r="AY266" s="113"/>
      <c r="AZ266" s="113"/>
      <c r="BA266" s="113"/>
      <c r="BB266" s="113"/>
      <c r="BC266" s="113"/>
      <c r="BD266" s="113"/>
    </row>
    <row r="267" spans="1:56" s="127" customFormat="1" ht="13" hidden="1" customHeight="1" thickBot="1">
      <c r="A267" s="117"/>
      <c r="B267" s="450"/>
      <c r="C267" s="135" t="s">
        <v>3216</v>
      </c>
      <c r="D267" s="136" t="s">
        <v>2636</v>
      </c>
      <c r="E267" s="137" t="str">
        <f t="shared" si="15"/>
        <v>EQ-5D</v>
      </c>
      <c r="F267" s="137" t="s">
        <v>2651</v>
      </c>
      <c r="G267" s="137" t="s">
        <v>2735</v>
      </c>
      <c r="H267" s="137" t="s">
        <v>2735</v>
      </c>
      <c r="I267" s="137">
        <v>12048</v>
      </c>
      <c r="J267" s="479"/>
      <c r="K267" s="120" t="s">
        <v>2626</v>
      </c>
      <c r="L267" s="120"/>
      <c r="M267" s="120"/>
      <c r="N267" s="169"/>
      <c r="O267" s="169"/>
      <c r="P267" s="169"/>
      <c r="Q267" s="169"/>
      <c r="R267" s="170" t="s">
        <v>3217</v>
      </c>
      <c r="S267" s="235"/>
      <c r="T267" s="531"/>
      <c r="U267" s="533"/>
      <c r="V267" s="519"/>
      <c r="W267" s="113"/>
      <c r="X267" s="113"/>
      <c r="Y267" s="113"/>
      <c r="Z267" s="113"/>
      <c r="AA267" s="113"/>
      <c r="AB267" s="113"/>
      <c r="AC267" s="113"/>
      <c r="AD267" s="113"/>
      <c r="AE267" s="113"/>
      <c r="AF267" s="113"/>
      <c r="AG267" s="113"/>
      <c r="AH267" s="113"/>
      <c r="AI267" s="113"/>
      <c r="AJ267" s="113"/>
      <c r="AK267" s="113"/>
      <c r="AL267" s="113"/>
      <c r="AM267" s="113"/>
      <c r="AN267" s="113"/>
      <c r="AO267" s="113"/>
      <c r="AP267" s="113"/>
      <c r="AQ267" s="113"/>
      <c r="AR267" s="113"/>
      <c r="AS267" s="113"/>
      <c r="AT267" s="113"/>
      <c r="AU267" s="113"/>
      <c r="AV267" s="113"/>
      <c r="AW267" s="113"/>
      <c r="AX267" s="113"/>
      <c r="AY267" s="113"/>
      <c r="AZ267" s="113"/>
      <c r="BA267" s="113"/>
      <c r="BB267" s="113"/>
      <c r="BC267" s="113"/>
      <c r="BD267" s="113"/>
    </row>
    <row r="268" spans="1:56" s="127" customFormat="1" ht="13" hidden="1" customHeight="1" thickBot="1">
      <c r="A268" s="117"/>
      <c r="B268" s="450"/>
      <c r="C268" s="135" t="s">
        <v>3216</v>
      </c>
      <c r="D268" s="136" t="s">
        <v>3105</v>
      </c>
      <c r="E268" s="137" t="str">
        <f t="shared" si="15"/>
        <v>HUI2</v>
      </c>
      <c r="F268" s="137" t="s">
        <v>2651</v>
      </c>
      <c r="G268" s="137" t="s">
        <v>2735</v>
      </c>
      <c r="H268" s="137" t="s">
        <v>2735</v>
      </c>
      <c r="I268" s="137">
        <v>12048</v>
      </c>
      <c r="J268" s="479"/>
      <c r="K268" s="120" t="s">
        <v>2626</v>
      </c>
      <c r="L268" s="120"/>
      <c r="M268" s="120"/>
      <c r="N268" s="169"/>
      <c r="O268" s="169"/>
      <c r="P268" s="169"/>
      <c r="Q268" s="169"/>
      <c r="R268" s="170" t="s">
        <v>3217</v>
      </c>
      <c r="S268" s="235"/>
      <c r="T268" s="531"/>
      <c r="U268" s="533"/>
      <c r="V268" s="519"/>
      <c r="W268" s="113"/>
      <c r="X268" s="113"/>
      <c r="Y268" s="113"/>
      <c r="Z268" s="113"/>
      <c r="AA268" s="113"/>
      <c r="AB268" s="113"/>
      <c r="AC268" s="113"/>
      <c r="AD268" s="113"/>
      <c r="AE268" s="113"/>
      <c r="AF268" s="113"/>
      <c r="AG268" s="113"/>
      <c r="AH268" s="113"/>
      <c r="AI268" s="113"/>
      <c r="AJ268" s="113"/>
      <c r="AK268" s="113"/>
      <c r="AL268" s="113"/>
      <c r="AM268" s="113"/>
      <c r="AN268" s="113"/>
      <c r="AO268" s="113"/>
      <c r="AP268" s="113"/>
      <c r="AQ268" s="113"/>
      <c r="AR268" s="113"/>
      <c r="AS268" s="113"/>
      <c r="AT268" s="113"/>
      <c r="AU268" s="113"/>
      <c r="AV268" s="113"/>
      <c r="AW268" s="113"/>
      <c r="AX268" s="113"/>
      <c r="AY268" s="113"/>
      <c r="AZ268" s="113"/>
      <c r="BA268" s="113"/>
      <c r="BB268" s="113"/>
      <c r="BC268" s="113"/>
      <c r="BD268" s="113"/>
    </row>
    <row r="269" spans="1:56" s="127" customFormat="1" ht="52.5" hidden="1" customHeight="1" thickBot="1">
      <c r="A269" s="117"/>
      <c r="B269" s="450"/>
      <c r="C269" s="135" t="s">
        <v>3216</v>
      </c>
      <c r="D269" s="136" t="s">
        <v>3220</v>
      </c>
      <c r="E269" s="137" t="str">
        <f t="shared" si="15"/>
        <v>AQL-5D (asthma‐specific preference-based measure based on Asthma Quality of Life Questionnaire)</v>
      </c>
      <c r="F269" s="137" t="s">
        <v>2651</v>
      </c>
      <c r="G269" s="137" t="s">
        <v>2735</v>
      </c>
      <c r="H269" s="137" t="s">
        <v>2735</v>
      </c>
      <c r="I269" s="137">
        <v>12048</v>
      </c>
      <c r="J269" s="479"/>
      <c r="K269" s="120" t="s">
        <v>2626</v>
      </c>
      <c r="L269" s="120"/>
      <c r="M269" s="120"/>
      <c r="N269" s="169"/>
      <c r="O269" s="169"/>
      <c r="P269" s="169"/>
      <c r="Q269" s="169"/>
      <c r="R269" s="170" t="s">
        <v>3217</v>
      </c>
      <c r="S269" s="235"/>
      <c r="T269" s="531"/>
      <c r="U269" s="533"/>
      <c r="V269" s="519"/>
      <c r="W269" s="113"/>
      <c r="X269" s="113"/>
      <c r="Y269" s="113"/>
      <c r="Z269" s="113"/>
      <c r="AA269" s="113"/>
      <c r="AB269" s="113"/>
      <c r="AC269" s="113"/>
      <c r="AD269" s="113"/>
      <c r="AE269" s="113"/>
      <c r="AF269" s="113"/>
      <c r="AG269" s="113"/>
      <c r="AH269" s="113"/>
      <c r="AI269" s="113"/>
      <c r="AJ269" s="113"/>
      <c r="AK269" s="113"/>
      <c r="AL269" s="113"/>
      <c r="AM269" s="113"/>
      <c r="AN269" s="113"/>
      <c r="AO269" s="113"/>
      <c r="AP269" s="113"/>
      <c r="AQ269" s="113"/>
      <c r="AR269" s="113"/>
      <c r="AS269" s="113"/>
      <c r="AT269" s="113"/>
      <c r="AU269" s="113"/>
      <c r="AV269" s="113"/>
      <c r="AW269" s="113"/>
      <c r="AX269" s="113"/>
      <c r="AY269" s="113"/>
      <c r="AZ269" s="113"/>
      <c r="BA269" s="113"/>
      <c r="BB269" s="113"/>
      <c r="BC269" s="113"/>
      <c r="BD269" s="113"/>
    </row>
    <row r="270" spans="1:56" s="127" customFormat="1" ht="13" hidden="1" customHeight="1" thickBot="1">
      <c r="A270" s="117"/>
      <c r="B270" s="450"/>
      <c r="C270" s="135" t="s">
        <v>3216</v>
      </c>
      <c r="D270" s="136" t="s">
        <v>3221</v>
      </c>
      <c r="E270" s="137" t="str">
        <f t="shared" si="15"/>
        <v>OPUS</v>
      </c>
      <c r="F270" s="137" t="s">
        <v>2651</v>
      </c>
      <c r="G270" s="137" t="s">
        <v>2735</v>
      </c>
      <c r="H270" s="137" t="s">
        <v>2735</v>
      </c>
      <c r="I270" s="137">
        <v>12048</v>
      </c>
      <c r="J270" s="479"/>
      <c r="K270" s="120" t="s">
        <v>2626</v>
      </c>
      <c r="L270" s="120"/>
      <c r="M270" s="120"/>
      <c r="N270" s="169"/>
      <c r="O270" s="169"/>
      <c r="P270" s="169"/>
      <c r="Q270" s="169"/>
      <c r="R270" s="170" t="s">
        <v>3217</v>
      </c>
      <c r="S270" s="235"/>
      <c r="T270" s="531"/>
      <c r="U270" s="533"/>
      <c r="V270" s="519"/>
      <c r="W270" s="113"/>
      <c r="X270" s="113"/>
      <c r="Y270" s="113"/>
      <c r="Z270" s="113"/>
      <c r="AA270" s="113"/>
      <c r="AB270" s="113"/>
      <c r="AC270" s="113"/>
      <c r="AD270" s="113"/>
      <c r="AE270" s="113"/>
      <c r="AF270" s="113"/>
      <c r="AG270" s="113"/>
      <c r="AH270" s="113"/>
      <c r="AI270" s="113"/>
      <c r="AJ270" s="113"/>
      <c r="AK270" s="113"/>
      <c r="AL270" s="113"/>
      <c r="AM270" s="113"/>
      <c r="AN270" s="113"/>
      <c r="AO270" s="113"/>
      <c r="AP270" s="113"/>
      <c r="AQ270" s="113"/>
      <c r="AR270" s="113"/>
      <c r="AS270" s="113"/>
      <c r="AT270" s="113"/>
      <c r="AU270" s="113"/>
      <c r="AV270" s="113"/>
      <c r="AW270" s="113"/>
      <c r="AX270" s="113"/>
      <c r="AY270" s="113"/>
      <c r="AZ270" s="113"/>
      <c r="BA270" s="113"/>
      <c r="BB270" s="113"/>
      <c r="BC270" s="113"/>
      <c r="BD270" s="113"/>
    </row>
    <row r="271" spans="1:56" s="127" customFormat="1" ht="13" hidden="1" customHeight="1" thickBot="1">
      <c r="A271" s="117"/>
      <c r="B271" s="450"/>
      <c r="C271" s="135" t="s">
        <v>3216</v>
      </c>
      <c r="D271" s="136" t="s">
        <v>3222</v>
      </c>
      <c r="E271" s="137" t="str">
        <f t="shared" si="15"/>
        <v>ICECAP</v>
      </c>
      <c r="F271" s="137" t="s">
        <v>2651</v>
      </c>
      <c r="G271" s="137" t="s">
        <v>2735</v>
      </c>
      <c r="H271" s="137" t="s">
        <v>2735</v>
      </c>
      <c r="I271" s="137">
        <v>12048</v>
      </c>
      <c r="J271" s="479"/>
      <c r="K271" s="120" t="s">
        <v>2626</v>
      </c>
      <c r="L271" s="120"/>
      <c r="M271" s="120"/>
      <c r="N271" s="169"/>
      <c r="O271" s="169"/>
      <c r="P271" s="169"/>
      <c r="Q271" s="169"/>
      <c r="R271" s="170" t="s">
        <v>3217</v>
      </c>
      <c r="S271" s="235"/>
      <c r="T271" s="531"/>
      <c r="U271" s="533"/>
      <c r="V271" s="519"/>
      <c r="W271" s="113"/>
      <c r="X271" s="113"/>
      <c r="Y271" s="113"/>
      <c r="Z271" s="113"/>
      <c r="AA271" s="113"/>
      <c r="AB271" s="113"/>
      <c r="AC271" s="113"/>
      <c r="AD271" s="113"/>
      <c r="AE271" s="113"/>
      <c r="AF271" s="113"/>
      <c r="AG271" s="113"/>
      <c r="AH271" s="113"/>
      <c r="AI271" s="113"/>
      <c r="AJ271" s="113"/>
      <c r="AK271" s="113"/>
      <c r="AL271" s="113"/>
      <c r="AM271" s="113"/>
      <c r="AN271" s="113"/>
      <c r="AO271" s="113"/>
      <c r="AP271" s="113"/>
      <c r="AQ271" s="113"/>
      <c r="AR271" s="113"/>
      <c r="AS271" s="113"/>
      <c r="AT271" s="113"/>
      <c r="AU271" s="113"/>
      <c r="AV271" s="113"/>
      <c r="AW271" s="113"/>
      <c r="AX271" s="113"/>
      <c r="AY271" s="113"/>
      <c r="AZ271" s="113"/>
      <c r="BA271" s="113"/>
      <c r="BB271" s="113"/>
      <c r="BC271" s="113"/>
      <c r="BD271" s="113"/>
    </row>
    <row r="272" spans="1:56" s="127" customFormat="1" ht="13" hidden="1" customHeight="1" thickBot="1">
      <c r="A272" s="117"/>
      <c r="B272" s="450"/>
      <c r="C272" s="135" t="s">
        <v>3216</v>
      </c>
      <c r="D272" s="136" t="s">
        <v>2636</v>
      </c>
      <c r="E272" s="137" t="str">
        <f t="shared" si="15"/>
        <v>EQ-5D</v>
      </c>
      <c r="F272" s="137" t="s">
        <v>3105</v>
      </c>
      <c r="G272" s="137" t="s">
        <v>2735</v>
      </c>
      <c r="H272" s="137" t="s">
        <v>2735</v>
      </c>
      <c r="I272" s="137">
        <v>12048</v>
      </c>
      <c r="J272" s="479"/>
      <c r="K272" s="120" t="s">
        <v>2626</v>
      </c>
      <c r="L272" s="120"/>
      <c r="M272" s="120"/>
      <c r="N272" s="169"/>
      <c r="O272" s="169"/>
      <c r="P272" s="169"/>
      <c r="Q272" s="169"/>
      <c r="R272" s="170" t="s">
        <v>3217</v>
      </c>
      <c r="S272" s="235"/>
      <c r="T272" s="531"/>
      <c r="U272" s="533"/>
      <c r="V272" s="519"/>
      <c r="W272" s="113"/>
      <c r="X272" s="113"/>
      <c r="Y272" s="113"/>
      <c r="Z272" s="113"/>
      <c r="AA272" s="113"/>
      <c r="AB272" s="113"/>
      <c r="AC272" s="113"/>
      <c r="AD272" s="113"/>
      <c r="AE272" s="113"/>
      <c r="AF272" s="113"/>
      <c r="AG272" s="113"/>
      <c r="AH272" s="113"/>
      <c r="AI272" s="113"/>
      <c r="AJ272" s="113"/>
      <c r="AK272" s="113"/>
      <c r="AL272" s="113"/>
      <c r="AM272" s="113"/>
      <c r="AN272" s="113"/>
      <c r="AO272" s="113"/>
      <c r="AP272" s="113"/>
      <c r="AQ272" s="113"/>
      <c r="AR272" s="113"/>
      <c r="AS272" s="113"/>
      <c r="AT272" s="113"/>
      <c r="AU272" s="113"/>
      <c r="AV272" s="113"/>
      <c r="AW272" s="113"/>
      <c r="AX272" s="113"/>
      <c r="AY272" s="113"/>
      <c r="AZ272" s="113"/>
      <c r="BA272" s="113"/>
      <c r="BB272" s="113"/>
      <c r="BC272" s="113"/>
      <c r="BD272" s="113"/>
    </row>
    <row r="273" spans="1:56" s="127" customFormat="1" ht="51.75" hidden="1" customHeight="1" thickBot="1">
      <c r="A273" s="117"/>
      <c r="B273" s="450"/>
      <c r="C273" s="135" t="s">
        <v>3216</v>
      </c>
      <c r="D273" s="136" t="s">
        <v>3220</v>
      </c>
      <c r="E273" s="137" t="str">
        <f t="shared" si="15"/>
        <v>AQL-5D (asthma‐specific preference-based measure based on Asthma Quality of Life Questionnaire)</v>
      </c>
      <c r="F273" s="137" t="s">
        <v>3105</v>
      </c>
      <c r="G273" s="137" t="s">
        <v>2735</v>
      </c>
      <c r="H273" s="137" t="s">
        <v>2735</v>
      </c>
      <c r="I273" s="137">
        <v>12048</v>
      </c>
      <c r="J273" s="479"/>
      <c r="K273" s="120" t="s">
        <v>2626</v>
      </c>
      <c r="L273" s="120"/>
      <c r="M273" s="120"/>
      <c r="N273" s="169"/>
      <c r="O273" s="169"/>
      <c r="P273" s="169"/>
      <c r="Q273" s="169"/>
      <c r="R273" s="170" t="s">
        <v>3217</v>
      </c>
      <c r="S273" s="235"/>
      <c r="T273" s="531"/>
      <c r="U273" s="533"/>
      <c r="V273" s="519"/>
      <c r="W273" s="113"/>
      <c r="X273" s="113"/>
      <c r="Y273" s="113"/>
      <c r="Z273" s="113"/>
      <c r="AA273" s="113"/>
      <c r="AB273" s="113"/>
      <c r="AC273" s="113"/>
      <c r="AD273" s="113"/>
      <c r="AE273" s="113"/>
      <c r="AF273" s="113"/>
      <c r="AG273" s="113"/>
      <c r="AH273" s="113"/>
      <c r="AI273" s="113"/>
      <c r="AJ273" s="113"/>
      <c r="AK273" s="113"/>
      <c r="AL273" s="113"/>
      <c r="AM273" s="113"/>
      <c r="AN273" s="113"/>
      <c r="AO273" s="113"/>
      <c r="AP273" s="113"/>
      <c r="AQ273" s="113"/>
      <c r="AR273" s="113"/>
      <c r="AS273" s="113"/>
      <c r="AT273" s="113"/>
      <c r="AU273" s="113"/>
      <c r="AV273" s="113"/>
      <c r="AW273" s="113"/>
      <c r="AX273" s="113"/>
      <c r="AY273" s="113"/>
      <c r="AZ273" s="113"/>
      <c r="BA273" s="113"/>
      <c r="BB273" s="113"/>
      <c r="BC273" s="113"/>
      <c r="BD273" s="113"/>
    </row>
    <row r="274" spans="1:56" s="127" customFormat="1" ht="13" hidden="1" customHeight="1" thickBot="1">
      <c r="A274" s="117"/>
      <c r="B274" s="450"/>
      <c r="C274" s="135" t="s">
        <v>3216</v>
      </c>
      <c r="D274" s="136" t="s">
        <v>3221</v>
      </c>
      <c r="E274" s="137" t="str">
        <f t="shared" si="15"/>
        <v>OPUS</v>
      </c>
      <c r="F274" s="137" t="s">
        <v>3105</v>
      </c>
      <c r="G274" s="137" t="s">
        <v>2735</v>
      </c>
      <c r="H274" s="137" t="s">
        <v>2735</v>
      </c>
      <c r="I274" s="137">
        <v>12048</v>
      </c>
      <c r="J274" s="479"/>
      <c r="K274" s="120" t="s">
        <v>2626</v>
      </c>
      <c r="L274" s="120"/>
      <c r="M274" s="120"/>
      <c r="N274" s="169"/>
      <c r="O274" s="169"/>
      <c r="P274" s="169"/>
      <c r="Q274" s="169"/>
      <c r="R274" s="170" t="s">
        <v>3217</v>
      </c>
      <c r="S274" s="235"/>
      <c r="T274" s="531"/>
      <c r="U274" s="533"/>
      <c r="V274" s="519"/>
      <c r="W274" s="113"/>
      <c r="X274" s="113"/>
      <c r="Y274" s="113"/>
      <c r="Z274" s="113"/>
      <c r="AA274" s="113"/>
      <c r="AB274" s="113"/>
      <c r="AC274" s="113"/>
      <c r="AD274" s="113"/>
      <c r="AE274" s="113"/>
      <c r="AF274" s="113"/>
      <c r="AG274" s="113"/>
      <c r="AH274" s="113"/>
      <c r="AI274" s="113"/>
      <c r="AJ274" s="113"/>
      <c r="AK274" s="113"/>
      <c r="AL274" s="113"/>
      <c r="AM274" s="113"/>
      <c r="AN274" s="113"/>
      <c r="AO274" s="113"/>
      <c r="AP274" s="113"/>
      <c r="AQ274" s="113"/>
      <c r="AR274" s="113"/>
      <c r="AS274" s="113"/>
      <c r="AT274" s="113"/>
      <c r="AU274" s="113"/>
      <c r="AV274" s="113"/>
      <c r="AW274" s="113"/>
      <c r="AX274" s="113"/>
      <c r="AY274" s="113"/>
      <c r="AZ274" s="113"/>
      <c r="BA274" s="113"/>
      <c r="BB274" s="113"/>
      <c r="BC274" s="113"/>
      <c r="BD274" s="113"/>
    </row>
    <row r="275" spans="1:56" s="127" customFormat="1" ht="13" hidden="1" customHeight="1" thickBot="1">
      <c r="A275" s="117"/>
      <c r="B275" s="450"/>
      <c r="C275" s="135" t="s">
        <v>3216</v>
      </c>
      <c r="D275" s="136" t="s">
        <v>3222</v>
      </c>
      <c r="E275" s="137" t="str">
        <f t="shared" si="15"/>
        <v>ICECAP</v>
      </c>
      <c r="F275" s="137" t="s">
        <v>3105</v>
      </c>
      <c r="G275" s="137" t="s">
        <v>2735</v>
      </c>
      <c r="H275" s="137" t="s">
        <v>2735</v>
      </c>
      <c r="I275" s="137">
        <v>12048</v>
      </c>
      <c r="J275" s="479"/>
      <c r="K275" s="120" t="s">
        <v>2626</v>
      </c>
      <c r="L275" s="120"/>
      <c r="M275" s="120"/>
      <c r="N275" s="169"/>
      <c r="O275" s="169"/>
      <c r="P275" s="169"/>
      <c r="Q275" s="169"/>
      <c r="R275" s="170" t="s">
        <v>3217</v>
      </c>
      <c r="S275" s="235"/>
      <c r="T275" s="531"/>
      <c r="U275" s="533"/>
      <c r="V275" s="519"/>
      <c r="W275" s="113"/>
      <c r="X275" s="113"/>
      <c r="Y275" s="113"/>
      <c r="Z275" s="113"/>
      <c r="AA275" s="113"/>
      <c r="AB275" s="113"/>
      <c r="AC275" s="113"/>
      <c r="AD275" s="113"/>
      <c r="AE275" s="113"/>
      <c r="AF275" s="113"/>
      <c r="AG275" s="113"/>
      <c r="AH275" s="113"/>
      <c r="AI275" s="113"/>
      <c r="AJ275" s="113"/>
      <c r="AK275" s="113"/>
      <c r="AL275" s="113"/>
      <c r="AM275" s="113"/>
      <c r="AN275" s="113"/>
      <c r="AO275" s="113"/>
      <c r="AP275" s="113"/>
      <c r="AQ275" s="113"/>
      <c r="AR275" s="113"/>
      <c r="AS275" s="113"/>
      <c r="AT275" s="113"/>
      <c r="AU275" s="113"/>
      <c r="AV275" s="113"/>
      <c r="AW275" s="113"/>
      <c r="AX275" s="113"/>
      <c r="AY275" s="113"/>
      <c r="AZ275" s="113"/>
      <c r="BA275" s="113"/>
      <c r="BB275" s="113"/>
      <c r="BC275" s="113"/>
      <c r="BD275" s="113"/>
    </row>
    <row r="276" spans="1:56" s="127" customFormat="1" ht="13" hidden="1" customHeight="1" thickBot="1">
      <c r="A276" s="117"/>
      <c r="B276" s="450"/>
      <c r="C276" s="238" t="s">
        <v>3216</v>
      </c>
      <c r="D276" s="202" t="s">
        <v>2651</v>
      </c>
      <c r="E276" s="203" t="str">
        <f t="shared" si="15"/>
        <v>SF-6D</v>
      </c>
      <c r="F276" s="203" t="s">
        <v>3105</v>
      </c>
      <c r="G276" s="203" t="s">
        <v>2735</v>
      </c>
      <c r="H276" s="203" t="s">
        <v>2735</v>
      </c>
      <c r="I276" s="203">
        <v>12048</v>
      </c>
      <c r="J276" s="479"/>
      <c r="K276" s="172" t="s">
        <v>2626</v>
      </c>
      <c r="L276" s="172"/>
      <c r="M276" s="172"/>
      <c r="N276" s="175"/>
      <c r="O276" s="175"/>
      <c r="P276" s="175"/>
      <c r="Q276" s="175"/>
      <c r="R276" s="174" t="s">
        <v>3217</v>
      </c>
      <c r="S276" s="235"/>
      <c r="T276" s="531"/>
      <c r="U276" s="533"/>
      <c r="V276" s="519"/>
      <c r="W276" s="113"/>
      <c r="X276" s="113"/>
      <c r="Y276" s="113"/>
      <c r="Z276" s="113"/>
      <c r="AA276" s="113"/>
      <c r="AB276" s="113"/>
      <c r="AC276" s="113"/>
      <c r="AD276" s="113"/>
      <c r="AE276" s="113"/>
      <c r="AF276" s="113"/>
      <c r="AG276" s="113"/>
      <c r="AH276" s="113"/>
      <c r="AI276" s="113"/>
      <c r="AJ276" s="113"/>
      <c r="AK276" s="113"/>
      <c r="AL276" s="113"/>
      <c r="AM276" s="113"/>
      <c r="AN276" s="113"/>
      <c r="AO276" s="113"/>
      <c r="AP276" s="113"/>
      <c r="AQ276" s="113"/>
      <c r="AR276" s="113"/>
      <c r="AS276" s="113"/>
      <c r="AT276" s="113"/>
      <c r="AU276" s="113"/>
      <c r="AV276" s="113"/>
      <c r="AW276" s="113"/>
      <c r="AX276" s="113"/>
      <c r="AY276" s="113"/>
      <c r="AZ276" s="113"/>
      <c r="BA276" s="113"/>
      <c r="BB276" s="113"/>
      <c r="BC276" s="113"/>
      <c r="BD276" s="113"/>
    </row>
    <row r="277" spans="1:56" s="324" customFormat="1" ht="52" hidden="1" customHeight="1" thickBot="1">
      <c r="A277" s="153"/>
      <c r="B277" s="118" t="s">
        <v>3223</v>
      </c>
      <c r="C277" s="119" t="s">
        <v>3224</v>
      </c>
      <c r="D277" s="120" t="s">
        <v>3225</v>
      </c>
      <c r="E277" s="121" t="str">
        <f t="shared" si="15"/>
        <v>Overactive Bladder Questionnaire 5-dimensional health classification system (OAB-5D)</v>
      </c>
      <c r="F277" s="121" t="s">
        <v>2636</v>
      </c>
      <c r="G277" s="121" t="s">
        <v>2981</v>
      </c>
      <c r="H277" s="121" t="s">
        <v>2982</v>
      </c>
      <c r="I277" s="121">
        <v>246</v>
      </c>
      <c r="J277" s="122" t="str">
        <f>CONCATENATE(IF(K277="","",CONCATENATE(K277,IF(COUNTA(K277:R277)=COUNTA(K277),"","; "))),IF(L277="","",CONCATENATE(L277,IF(COUNTA(K277:R277)=COUNTA(K277:L277),"","; "))),IF(M277="","",CONCATENATE(M277,IF(COUNTA(K277:R277)=COUNTA(K277:M277),"","; "))),IF(N277="","",CONCATENATE(N277,IF(COUNTA(K277:R277)=COUNTA(K277:N277),"","; "))),IF(O277="","",CONCATENATE(O277,IF(COUNTA(K277:R277)=COUNTA(K277:O277),"","; "))),IF(P277="","",CONCATENATE(P277,IF(COUNTA(K277:R277)=COUNTA(K277:P277),"","; "))),IF(Q277="","",CONCATENATE(Q277,IF(COUNTA(K277:R277)=COUNTA(K277:Q277),"","; "))),IF(R277="","",R277))</f>
        <v>GLM; Tobit</v>
      </c>
      <c r="K277" s="318"/>
      <c r="L277" s="318" t="s">
        <v>2627</v>
      </c>
      <c r="M277" s="318"/>
      <c r="N277" s="319"/>
      <c r="O277" s="319"/>
      <c r="P277" s="319" t="s">
        <v>2631</v>
      </c>
      <c r="Q277" s="319"/>
      <c r="R277" s="319"/>
      <c r="S277" s="320"/>
      <c r="T277" s="321"/>
      <c r="U277" s="322"/>
      <c r="V277" s="118" t="s">
        <v>3226</v>
      </c>
      <c r="W277" s="323"/>
      <c r="X277" s="323"/>
      <c r="Y277" s="323"/>
      <c r="Z277" s="323"/>
      <c r="AA277" s="323"/>
      <c r="AB277" s="323"/>
      <c r="AC277" s="323"/>
      <c r="AD277" s="323"/>
      <c r="AE277" s="323"/>
      <c r="AF277" s="323"/>
      <c r="AG277" s="323"/>
      <c r="AH277" s="323"/>
      <c r="AI277" s="323"/>
      <c r="AJ277" s="323"/>
      <c r="AK277" s="323"/>
      <c r="AL277" s="323"/>
      <c r="AM277" s="323"/>
      <c r="AN277" s="323"/>
      <c r="AO277" s="323"/>
      <c r="AP277" s="323"/>
      <c r="AQ277" s="323"/>
      <c r="AR277" s="323"/>
      <c r="AS277" s="323"/>
      <c r="AT277" s="323"/>
      <c r="AU277" s="323"/>
      <c r="AV277" s="323"/>
      <c r="AW277" s="323"/>
      <c r="AX277" s="323"/>
      <c r="AY277" s="323"/>
      <c r="AZ277" s="323"/>
      <c r="BA277" s="323"/>
      <c r="BB277" s="323"/>
      <c r="BC277" s="323"/>
      <c r="BD277" s="323"/>
    </row>
    <row r="278" spans="1:56" s="127" customFormat="1" ht="25.5" hidden="1" customHeight="1" thickBot="1">
      <c r="A278" s="117"/>
      <c r="B278" s="450" t="s">
        <v>3227</v>
      </c>
      <c r="C278" s="238" t="s">
        <v>3228</v>
      </c>
      <c r="D278" s="202" t="s">
        <v>3229</v>
      </c>
      <c r="E278" s="164" t="str">
        <f t="shared" si="15"/>
        <v>Roland-Morris Disability Questionnaire (RMDQ)</v>
      </c>
      <c r="F278" s="164" t="s">
        <v>2636</v>
      </c>
      <c r="G278" s="203" t="s">
        <v>3230</v>
      </c>
      <c r="H278" s="203" t="s">
        <v>2644</v>
      </c>
      <c r="I278" s="157" t="s">
        <v>3231</v>
      </c>
      <c r="J278" s="479" t="str">
        <f>CONCATENATE(IF(K278="","",CONCATENATE(K278,IF(COUNTA(K278:R278)=COUNTA(K278),"","; "))),IF(L278="","",CONCATENATE(L278,IF(COUNTA(K278:R278)=COUNTA(K278:L278),"","; "))),IF(M278="","",CONCATENATE(M278,IF(COUNTA(K278:R278)=COUNTA(K278:M278),"","; "))),IF(N278="","",CONCATENATE(N278,IF(COUNTA(K278:R278)=COUNTA(K278:N278),"","; "))),IF(O278="","",CONCATENATE(O278,IF(COUNTA(K278:R278)=COUNTA(K278:O278),"","; "))),IF(P278="","",CONCATENATE(P278,IF(COUNTA(K278:R278)=COUNTA(K278:P278),"","; "))),IF(Q278="","",CONCATENATE(Q278,IF(COUNTA(K278:R278)=COUNTA(K278:Q278),"","; "))),IF(R278="","",R278))</f>
        <v>OLS; linear spline</v>
      </c>
      <c r="K278" s="213" t="s">
        <v>2626</v>
      </c>
      <c r="L278" s="202"/>
      <c r="M278" s="202"/>
      <c r="N278" s="205"/>
      <c r="O278" s="205"/>
      <c r="P278" s="205"/>
      <c r="Q278" s="205"/>
      <c r="R278" s="297" t="s">
        <v>3232</v>
      </c>
      <c r="S278" s="207"/>
      <c r="T278" s="325"/>
      <c r="U278" s="326"/>
      <c r="V278" s="208"/>
      <c r="W278" s="113"/>
      <c r="X278" s="113"/>
      <c r="Y278" s="113"/>
      <c r="Z278" s="113"/>
      <c r="AA278" s="113"/>
      <c r="AB278" s="113"/>
      <c r="AC278" s="113"/>
      <c r="AD278" s="113"/>
      <c r="AE278" s="113"/>
      <c r="AF278" s="113"/>
      <c r="AG278" s="113"/>
      <c r="AH278" s="113"/>
      <c r="AI278" s="113"/>
      <c r="AJ278" s="113"/>
      <c r="AK278" s="113"/>
      <c r="AL278" s="113"/>
      <c r="AM278" s="113"/>
      <c r="AN278" s="113"/>
      <c r="AO278" s="113"/>
      <c r="AP278" s="113"/>
      <c r="AQ278" s="113"/>
      <c r="AR278" s="113"/>
      <c r="AS278" s="113"/>
      <c r="AT278" s="113"/>
      <c r="AU278" s="113"/>
      <c r="AV278" s="113"/>
      <c r="AW278" s="113"/>
      <c r="AX278" s="113"/>
      <c r="AY278" s="113"/>
      <c r="AZ278" s="113"/>
      <c r="BA278" s="113"/>
      <c r="BB278" s="113"/>
      <c r="BC278" s="113"/>
      <c r="BD278" s="113"/>
    </row>
    <row r="279" spans="1:56" s="127" customFormat="1" ht="39" hidden="1" customHeight="1" thickBot="1">
      <c r="A279" s="117"/>
      <c r="B279" s="499"/>
      <c r="C279" s="238" t="s">
        <v>3228</v>
      </c>
      <c r="D279" s="202" t="s">
        <v>3233</v>
      </c>
      <c r="E279" s="164" t="str">
        <f t="shared" si="15"/>
        <v>Roland-Morris Disability Questionnaire (RMDQ) and numerical rating scales (NRS) of pain</v>
      </c>
      <c r="F279" s="146" t="s">
        <v>2636</v>
      </c>
      <c r="G279" s="203"/>
      <c r="H279" s="203" t="s">
        <v>2644</v>
      </c>
      <c r="I279" s="166" t="str">
        <f>I278</f>
        <v>5224 patients</v>
      </c>
      <c r="J279" s="480"/>
      <c r="K279" s="158" t="s">
        <v>2626</v>
      </c>
      <c r="L279" s="172"/>
      <c r="M279" s="172"/>
      <c r="N279" s="175"/>
      <c r="O279" s="175"/>
      <c r="P279" s="175"/>
      <c r="Q279" s="175"/>
      <c r="R279" s="285" t="s">
        <v>3232</v>
      </c>
      <c r="S279" s="235"/>
      <c r="T279" s="325"/>
      <c r="U279" s="326"/>
      <c r="V279" s="208"/>
      <c r="W279" s="113"/>
      <c r="X279" s="113"/>
      <c r="Y279" s="113"/>
      <c r="Z279" s="113"/>
      <c r="AA279" s="113"/>
      <c r="AB279" s="113"/>
      <c r="AC279" s="113"/>
      <c r="AD279" s="113"/>
      <c r="AE279" s="113"/>
      <c r="AF279" s="113"/>
      <c r="AG279" s="113"/>
      <c r="AH279" s="113"/>
      <c r="AI279" s="113"/>
      <c r="AJ279" s="113"/>
      <c r="AK279" s="113"/>
      <c r="AL279" s="113"/>
      <c r="AM279" s="113"/>
      <c r="AN279" s="113"/>
      <c r="AO279" s="113"/>
      <c r="AP279" s="113"/>
      <c r="AQ279" s="113"/>
      <c r="AR279" s="113"/>
      <c r="AS279" s="113"/>
      <c r="AT279" s="113"/>
      <c r="AU279" s="113"/>
      <c r="AV279" s="113"/>
      <c r="AW279" s="113"/>
      <c r="AX279" s="113"/>
      <c r="AY279" s="113"/>
      <c r="AZ279" s="113"/>
      <c r="BA279" s="113"/>
      <c r="BB279" s="113"/>
      <c r="BC279" s="113"/>
      <c r="BD279" s="113"/>
    </row>
    <row r="280" spans="1:56" s="127" customFormat="1" ht="39" hidden="1" customHeight="1">
      <c r="A280" s="117"/>
      <c r="B280" s="472" t="s">
        <v>3234</v>
      </c>
      <c r="C280" s="188" t="s">
        <v>3235</v>
      </c>
      <c r="D280" s="129" t="s">
        <v>3236</v>
      </c>
      <c r="E280" s="130" t="str">
        <f t="shared" si="15"/>
        <v>Moorehead-Ardelt II questionnaire (MA-II)</v>
      </c>
      <c r="F280" s="130" t="s">
        <v>2636</v>
      </c>
      <c r="G280" s="130" t="s">
        <v>3237</v>
      </c>
      <c r="H280" s="130" t="s">
        <v>2747</v>
      </c>
      <c r="I280" s="189">
        <v>414</v>
      </c>
      <c r="J280" s="131" t="str">
        <f t="shared" ref="J280:J296" si="16">CONCATENATE(IF(K280="","",CONCATENATE(K280,IF(COUNTA(K280:R280)=COUNTA(K280),"","; "))),IF(L280="","",CONCATENATE(L280,IF(COUNTA(K280:R280)=COUNTA(K280:L280),"","; "))),IF(M280="","",CONCATENATE(M280,IF(COUNTA(K280:R280)=COUNTA(K280:M280),"","; "))),IF(N280="","",CONCATENATE(N280,IF(COUNTA(K280:R280)=COUNTA(K280:N280),"","; "))),IF(O280="","",CONCATENATE(O280,IF(COUNTA(K280:R280)=COUNTA(K280:O280),"","; "))),IF(P280="","",CONCATENATE(P280,IF(COUNTA(K280:R280)=COUNTA(K280:P280),"","; "))),IF(Q280="","",CONCATENATE(Q280,IF(COUNTA(K280:R280)=COUNTA(K280:Q280),"","; "))),IF(R280="","",R280))</f>
        <v>OLS</v>
      </c>
      <c r="K280" s="129" t="s">
        <v>2626</v>
      </c>
      <c r="L280" s="129"/>
      <c r="M280" s="129"/>
      <c r="N280" s="132"/>
      <c r="O280" s="132"/>
      <c r="P280" s="132"/>
      <c r="Q280" s="190"/>
      <c r="R280" s="132"/>
      <c r="S280" s="133"/>
      <c r="T280" s="133"/>
      <c r="U280" s="132"/>
      <c r="V280" s="275"/>
      <c r="W280" s="113"/>
      <c r="X280" s="113"/>
      <c r="Y280" s="113"/>
      <c r="Z280" s="113"/>
      <c r="AA280" s="113"/>
      <c r="AB280" s="113"/>
      <c r="AC280" s="113"/>
      <c r="AD280" s="113"/>
      <c r="AE280" s="113"/>
      <c r="AF280" s="113"/>
      <c r="AG280" s="113"/>
      <c r="AH280" s="113"/>
      <c r="AI280" s="113"/>
      <c r="AJ280" s="113"/>
      <c r="AK280" s="113"/>
      <c r="AL280" s="113"/>
      <c r="AM280" s="113"/>
      <c r="AN280" s="113"/>
      <c r="AO280" s="113"/>
      <c r="AP280" s="113"/>
      <c r="AQ280" s="113"/>
      <c r="AR280" s="113"/>
      <c r="AS280" s="113"/>
      <c r="AT280" s="113"/>
      <c r="AU280" s="113"/>
      <c r="AV280" s="113"/>
      <c r="AW280" s="113"/>
      <c r="AX280" s="113"/>
      <c r="AY280" s="113"/>
      <c r="AZ280" s="113"/>
      <c r="BA280" s="113"/>
      <c r="BB280" s="113"/>
      <c r="BC280" s="113"/>
      <c r="BD280" s="113"/>
    </row>
    <row r="281" spans="1:56" s="127" customFormat="1" ht="39" hidden="1" customHeight="1" thickBot="1">
      <c r="A281" s="117"/>
      <c r="B281" s="473"/>
      <c r="C281" s="191" t="s">
        <v>3235</v>
      </c>
      <c r="D281" s="145" t="s">
        <v>3236</v>
      </c>
      <c r="E281" s="164" t="str">
        <f t="shared" si="15"/>
        <v>Moorehead-Ardelt II questionnaire (MA-II)</v>
      </c>
      <c r="F281" s="146" t="s">
        <v>2651</v>
      </c>
      <c r="G281" s="146" t="s">
        <v>3237</v>
      </c>
      <c r="H281" s="146" t="s">
        <v>2747</v>
      </c>
      <c r="I281" s="192">
        <v>368</v>
      </c>
      <c r="J281" s="147" t="str">
        <f t="shared" si="16"/>
        <v>OLS</v>
      </c>
      <c r="K281" s="145" t="s">
        <v>2626</v>
      </c>
      <c r="L281" s="145"/>
      <c r="M281" s="145"/>
      <c r="N281" s="148"/>
      <c r="O281" s="148"/>
      <c r="P281" s="148"/>
      <c r="Q281" s="151"/>
      <c r="R281" s="148"/>
      <c r="S281" s="149"/>
      <c r="T281" s="149"/>
      <c r="U281" s="148"/>
      <c r="V281" s="187"/>
      <c r="W281" s="113"/>
      <c r="X281" s="113"/>
      <c r="Y281" s="113"/>
      <c r="Z281" s="113"/>
      <c r="AA281" s="113"/>
      <c r="AB281" s="113"/>
      <c r="AC281" s="113"/>
      <c r="AD281" s="113"/>
      <c r="AE281" s="113"/>
      <c r="AF281" s="113"/>
      <c r="AG281" s="113"/>
      <c r="AH281" s="113"/>
      <c r="AI281" s="113"/>
      <c r="AJ281" s="113"/>
      <c r="AK281" s="113"/>
      <c r="AL281" s="113"/>
      <c r="AM281" s="113"/>
      <c r="AN281" s="113"/>
      <c r="AO281" s="113"/>
      <c r="AP281" s="113"/>
      <c r="AQ281" s="113"/>
      <c r="AR281" s="113"/>
      <c r="AS281" s="113"/>
      <c r="AT281" s="113"/>
      <c r="AU281" s="113"/>
      <c r="AV281" s="113"/>
      <c r="AW281" s="113"/>
      <c r="AX281" s="113"/>
      <c r="AY281" s="113"/>
      <c r="AZ281" s="113"/>
      <c r="BA281" s="113"/>
      <c r="BB281" s="113"/>
      <c r="BC281" s="113"/>
      <c r="BD281" s="113"/>
    </row>
    <row r="282" spans="1:56" s="127" customFormat="1" ht="65" hidden="1" customHeight="1" thickBot="1">
      <c r="A282" s="117"/>
      <c r="B282" s="167" t="s">
        <v>3238</v>
      </c>
      <c r="C282" s="233" t="s">
        <v>3239</v>
      </c>
      <c r="D282" s="172" t="s">
        <v>2728</v>
      </c>
      <c r="E282" s="130" t="str">
        <f t="shared" si="15"/>
        <v>General Health Questionnaire (GHQ-12)</v>
      </c>
      <c r="F282" s="121" t="s">
        <v>2636</v>
      </c>
      <c r="G282" s="193" t="s">
        <v>2735</v>
      </c>
      <c r="H282" s="193" t="s">
        <v>2735</v>
      </c>
      <c r="I282" s="168">
        <f>3567*0.85</f>
        <v>3031.95</v>
      </c>
      <c r="J282" s="122" t="str">
        <f t="shared" si="16"/>
        <v>OLS</v>
      </c>
      <c r="K282" s="120" t="s">
        <v>2626</v>
      </c>
      <c r="L282" s="120"/>
      <c r="M282" s="120"/>
      <c r="N282" s="169"/>
      <c r="O282" s="169"/>
      <c r="P282" s="169"/>
      <c r="Q282" s="170"/>
      <c r="R282" s="169"/>
      <c r="S282" s="125"/>
      <c r="T282" s="125"/>
      <c r="U282" s="169"/>
      <c r="V282" s="126"/>
      <c r="W282" s="113"/>
      <c r="X282" s="113"/>
      <c r="Y282" s="113"/>
      <c r="Z282" s="113"/>
      <c r="AA282" s="113"/>
      <c r="AB282" s="113"/>
      <c r="AC282" s="113"/>
      <c r="AD282" s="113"/>
      <c r="AE282" s="113"/>
      <c r="AF282" s="113"/>
      <c r="AG282" s="113"/>
      <c r="AH282" s="113"/>
      <c r="AI282" s="113"/>
      <c r="AJ282" s="113"/>
      <c r="AK282" s="113"/>
      <c r="AL282" s="113"/>
      <c r="AM282" s="113"/>
      <c r="AN282" s="113"/>
      <c r="AO282" s="113"/>
      <c r="AP282" s="113"/>
      <c r="AQ282" s="113"/>
      <c r="AR282" s="113"/>
      <c r="AS282" s="113"/>
      <c r="AT282" s="113"/>
      <c r="AU282" s="113"/>
      <c r="AV282" s="113"/>
      <c r="AW282" s="113"/>
      <c r="AX282" s="113"/>
      <c r="AY282" s="113"/>
      <c r="AZ282" s="113"/>
      <c r="BA282" s="113"/>
      <c r="BB282" s="113"/>
      <c r="BC282" s="113"/>
      <c r="BD282" s="113"/>
    </row>
    <row r="283" spans="1:56" s="127" customFormat="1" ht="26" hidden="1" customHeight="1" thickBot="1">
      <c r="A283" s="304"/>
      <c r="B283" s="472" t="s">
        <v>3240</v>
      </c>
      <c r="C283" s="128" t="s">
        <v>3241</v>
      </c>
      <c r="D283" s="129" t="s">
        <v>3242</v>
      </c>
      <c r="E283" s="130" t="str">
        <f t="shared" si="15"/>
        <v>Positive and negative syndrome scale (PANSS)</v>
      </c>
      <c r="F283" s="130" t="s">
        <v>2636</v>
      </c>
      <c r="G283" s="130" t="s">
        <v>3243</v>
      </c>
      <c r="H283" s="130" t="s">
        <v>2667</v>
      </c>
      <c r="I283" s="216">
        <v>4471</v>
      </c>
      <c r="J283" s="131" t="str">
        <f t="shared" si="16"/>
        <v>response mapping; linear random effects model</v>
      </c>
      <c r="K283" s="129"/>
      <c r="L283" s="129"/>
      <c r="M283" s="129"/>
      <c r="N283" s="132"/>
      <c r="O283" s="132"/>
      <c r="P283" s="132"/>
      <c r="Q283" s="190" t="s">
        <v>2632</v>
      </c>
      <c r="R283" s="190" t="s">
        <v>3244</v>
      </c>
      <c r="S283" s="133"/>
      <c r="T283" s="274" t="s">
        <v>3245</v>
      </c>
      <c r="U283" s="291" t="s">
        <v>3246</v>
      </c>
      <c r="V283" s="454" t="s">
        <v>3247</v>
      </c>
      <c r="W283" s="113"/>
      <c r="X283" s="113"/>
      <c r="Y283" s="113"/>
      <c r="Z283" s="113"/>
      <c r="AA283" s="113"/>
      <c r="AB283" s="113"/>
      <c r="AC283" s="113"/>
      <c r="AD283" s="113"/>
      <c r="AE283" s="113"/>
      <c r="AF283" s="113"/>
      <c r="AG283" s="113"/>
      <c r="AH283" s="113"/>
      <c r="AI283" s="113"/>
      <c r="AJ283" s="113"/>
      <c r="AK283" s="113"/>
      <c r="AL283" s="113"/>
      <c r="AM283" s="113"/>
      <c r="AN283" s="113"/>
      <c r="AO283" s="113"/>
      <c r="AP283" s="113"/>
      <c r="AQ283" s="113"/>
      <c r="AR283" s="113"/>
      <c r="AS283" s="113"/>
      <c r="AT283" s="113"/>
      <c r="AU283" s="113"/>
      <c r="AV283" s="113"/>
      <c r="AW283" s="113"/>
      <c r="AX283" s="113"/>
      <c r="AY283" s="113"/>
      <c r="AZ283" s="113"/>
      <c r="BA283" s="113"/>
      <c r="BB283" s="113"/>
      <c r="BC283" s="113"/>
      <c r="BD283" s="113"/>
    </row>
    <row r="284" spans="1:56" s="127" customFormat="1" ht="52" hidden="1" customHeight="1" thickBot="1">
      <c r="A284" s="304"/>
      <c r="B284" s="476"/>
      <c r="C284" s="327" t="s">
        <v>3241</v>
      </c>
      <c r="D284" s="248" t="s">
        <v>3248</v>
      </c>
      <c r="E284" s="137" t="str">
        <f>D284</f>
        <v>Positive and negative syndrome scale (PANSS), Calgary Depression Scale for Schizophrenia (CDSS)</v>
      </c>
      <c r="F284" s="137" t="s">
        <v>2636</v>
      </c>
      <c r="G284" s="137" t="s">
        <v>3243</v>
      </c>
      <c r="H284" s="137" t="s">
        <v>2667</v>
      </c>
      <c r="I284" s="222">
        <v>4470</v>
      </c>
      <c r="J284" s="138" t="str">
        <f t="shared" si="16"/>
        <v>linear random effects model</v>
      </c>
      <c r="K284" s="202"/>
      <c r="L284" s="202"/>
      <c r="M284" s="202"/>
      <c r="N284" s="205"/>
      <c r="O284" s="205"/>
      <c r="P284" s="205"/>
      <c r="Q284" s="214"/>
      <c r="R284" s="190" t="s">
        <v>3244</v>
      </c>
      <c r="S284" s="207"/>
      <c r="T284" s="200"/>
      <c r="U284" s="328"/>
      <c r="V284" s="450"/>
      <c r="W284" s="113"/>
      <c r="X284" s="113"/>
      <c r="Y284" s="113"/>
      <c r="Z284" s="113"/>
      <c r="AA284" s="113"/>
      <c r="AB284" s="113"/>
      <c r="AC284" s="113"/>
      <c r="AD284" s="113"/>
      <c r="AE284" s="113"/>
      <c r="AF284" s="113"/>
      <c r="AG284" s="113"/>
      <c r="AH284" s="113"/>
      <c r="AI284" s="113"/>
      <c r="AJ284" s="113"/>
      <c r="AK284" s="113"/>
      <c r="AL284" s="113"/>
      <c r="AM284" s="113"/>
      <c r="AN284" s="113"/>
      <c r="AO284" s="113"/>
      <c r="AP284" s="113"/>
      <c r="AQ284" s="113"/>
      <c r="AR284" s="113"/>
      <c r="AS284" s="113"/>
      <c r="AT284" s="113"/>
      <c r="AU284" s="113"/>
      <c r="AV284" s="113"/>
      <c r="AW284" s="113"/>
      <c r="AX284" s="113"/>
      <c r="AY284" s="113"/>
      <c r="AZ284" s="113"/>
      <c r="BA284" s="113"/>
      <c r="BB284" s="113"/>
      <c r="BC284" s="113"/>
      <c r="BD284" s="113"/>
    </row>
    <row r="285" spans="1:56" s="127" customFormat="1" ht="39" hidden="1" customHeight="1" thickBot="1">
      <c r="A285" s="304"/>
      <c r="B285" s="476"/>
      <c r="C285" s="128" t="s">
        <v>3241</v>
      </c>
      <c r="D285" s="129" t="s">
        <v>3242</v>
      </c>
      <c r="E285" s="164" t="str">
        <f>D285</f>
        <v>Positive and negative syndrome scale (PANSS)</v>
      </c>
      <c r="F285" s="164" t="s">
        <v>2651</v>
      </c>
      <c r="G285" s="164" t="s">
        <v>3243</v>
      </c>
      <c r="H285" s="164" t="s">
        <v>2667</v>
      </c>
      <c r="I285" s="221">
        <v>4338</v>
      </c>
      <c r="J285" s="138" t="str">
        <f t="shared" si="16"/>
        <v>linear random effects model</v>
      </c>
      <c r="K285" s="202"/>
      <c r="L285" s="202"/>
      <c r="M285" s="202"/>
      <c r="N285" s="205"/>
      <c r="O285" s="205"/>
      <c r="P285" s="205"/>
      <c r="Q285" s="214"/>
      <c r="R285" s="190" t="s">
        <v>3244</v>
      </c>
      <c r="S285" s="207"/>
      <c r="T285" s="200"/>
      <c r="U285" s="328"/>
      <c r="V285" s="450"/>
      <c r="W285" s="113"/>
      <c r="X285" s="113"/>
      <c r="Y285" s="113"/>
      <c r="Z285" s="113"/>
      <c r="AA285" s="113"/>
      <c r="AB285" s="113"/>
      <c r="AC285" s="113"/>
      <c r="AD285" s="113"/>
      <c r="AE285" s="113"/>
      <c r="AF285" s="113"/>
      <c r="AG285" s="113"/>
      <c r="AH285" s="113"/>
      <c r="AI285" s="113"/>
      <c r="AJ285" s="113"/>
      <c r="AK285" s="113"/>
      <c r="AL285" s="113"/>
      <c r="AM285" s="113"/>
      <c r="AN285" s="113"/>
      <c r="AO285" s="113"/>
      <c r="AP285" s="113"/>
      <c r="AQ285" s="113"/>
      <c r="AR285" s="113"/>
      <c r="AS285" s="113"/>
      <c r="AT285" s="113"/>
      <c r="AU285" s="113"/>
      <c r="AV285" s="113"/>
      <c r="AW285" s="113"/>
      <c r="AX285" s="113"/>
      <c r="AY285" s="113"/>
      <c r="AZ285" s="113"/>
      <c r="BA285" s="113"/>
      <c r="BB285" s="113"/>
      <c r="BC285" s="113"/>
      <c r="BD285" s="113"/>
    </row>
    <row r="286" spans="1:56" s="127" customFormat="1" ht="52" hidden="1" customHeight="1" thickBot="1">
      <c r="A286" s="117"/>
      <c r="B286" s="473"/>
      <c r="C286" s="327" t="s">
        <v>3241</v>
      </c>
      <c r="D286" s="248" t="s">
        <v>3248</v>
      </c>
      <c r="E286" s="156" t="str">
        <f>D286</f>
        <v>Positive and negative syndrome scale (PANSS), Calgary Depression Scale for Schizophrenia (CDSS)</v>
      </c>
      <c r="F286" s="164" t="s">
        <v>2651</v>
      </c>
      <c r="G286" s="164" t="s">
        <v>3243</v>
      </c>
      <c r="H286" s="164" t="s">
        <v>2667</v>
      </c>
      <c r="I286" s="222">
        <v>4258</v>
      </c>
      <c r="J286" s="237" t="str">
        <f t="shared" si="16"/>
        <v>linear random effects model</v>
      </c>
      <c r="K286" s="145"/>
      <c r="L286" s="145"/>
      <c r="M286" s="145"/>
      <c r="N286" s="148"/>
      <c r="O286" s="148"/>
      <c r="P286" s="148"/>
      <c r="Q286" s="151"/>
      <c r="R286" s="190" t="s">
        <v>3244</v>
      </c>
      <c r="S286" s="149"/>
      <c r="T286" s="152"/>
      <c r="U286" s="290" t="s">
        <v>3246</v>
      </c>
      <c r="V286" s="455"/>
      <c r="W286" s="113"/>
      <c r="X286" s="113"/>
      <c r="Y286" s="113"/>
      <c r="Z286" s="113"/>
      <c r="AA286" s="113"/>
      <c r="AB286" s="113"/>
      <c r="AC286" s="113"/>
      <c r="AD286" s="113"/>
      <c r="AE286" s="113"/>
      <c r="AF286" s="113"/>
      <c r="AG286" s="113"/>
      <c r="AH286" s="113"/>
      <c r="AI286" s="113"/>
      <c r="AJ286" s="113"/>
      <c r="AK286" s="113"/>
      <c r="AL286" s="113"/>
      <c r="AM286" s="113"/>
      <c r="AN286" s="113"/>
      <c r="AO286" s="113"/>
      <c r="AP286" s="113"/>
      <c r="AQ286" s="113"/>
      <c r="AR286" s="113"/>
      <c r="AS286" s="113"/>
      <c r="AT286" s="113"/>
      <c r="AU286" s="113"/>
      <c r="AV286" s="113"/>
      <c r="AW286" s="113"/>
      <c r="AX286" s="113"/>
      <c r="AY286" s="113"/>
      <c r="AZ286" s="113"/>
      <c r="BA286" s="113"/>
      <c r="BB286" s="113"/>
      <c r="BC286" s="113"/>
      <c r="BD286" s="113"/>
    </row>
    <row r="287" spans="1:56" s="127" customFormat="1" ht="78" hidden="1" customHeight="1" thickBot="1">
      <c r="A287" s="304"/>
      <c r="B287" s="167" t="s">
        <v>3249</v>
      </c>
      <c r="C287" s="233" t="s">
        <v>3250</v>
      </c>
      <c r="D287" s="172" t="s">
        <v>3251</v>
      </c>
      <c r="E287" s="164" t="str">
        <f t="shared" si="15"/>
        <v>Nottingham Health Profiles (NHP)</v>
      </c>
      <c r="F287" s="121" t="s">
        <v>2636</v>
      </c>
      <c r="G287" s="193" t="s">
        <v>3252</v>
      </c>
      <c r="H287" s="193" t="s">
        <v>2949</v>
      </c>
      <c r="I287" s="168" t="s">
        <v>3253</v>
      </c>
      <c r="J287" s="131" t="str">
        <f t="shared" si="16"/>
        <v>OLS</v>
      </c>
      <c r="K287" s="120" t="s">
        <v>2626</v>
      </c>
      <c r="L287" s="145"/>
      <c r="M287" s="145"/>
      <c r="N287" s="148"/>
      <c r="O287" s="148"/>
      <c r="P287" s="148"/>
      <c r="Q287" s="151"/>
      <c r="R287" s="151"/>
      <c r="S287" s="149"/>
      <c r="T287" s="152"/>
      <c r="U287" s="290"/>
      <c r="V287" s="152" t="s">
        <v>3254</v>
      </c>
      <c r="W287" s="113"/>
      <c r="X287" s="113"/>
      <c r="Y287" s="113"/>
      <c r="Z287" s="113"/>
      <c r="AA287" s="113"/>
      <c r="AB287" s="113"/>
      <c r="AC287" s="113"/>
      <c r="AD287" s="113"/>
      <c r="AE287" s="113"/>
      <c r="AF287" s="113"/>
      <c r="AG287" s="113"/>
      <c r="AH287" s="113"/>
      <c r="AI287" s="113"/>
      <c r="AJ287" s="113"/>
      <c r="AK287" s="113"/>
      <c r="AL287" s="113"/>
      <c r="AM287" s="113"/>
      <c r="AN287" s="113"/>
      <c r="AO287" s="113"/>
      <c r="AP287" s="113"/>
      <c r="AQ287" s="113"/>
      <c r="AR287" s="113"/>
      <c r="AS287" s="113"/>
      <c r="AT287" s="113"/>
      <c r="AU287" s="113"/>
      <c r="AV287" s="113"/>
      <c r="AW287" s="113"/>
      <c r="AX287" s="113"/>
      <c r="AY287" s="113"/>
      <c r="AZ287" s="113"/>
      <c r="BA287" s="113"/>
      <c r="BB287" s="113"/>
      <c r="BC287" s="113"/>
      <c r="BD287" s="113"/>
    </row>
    <row r="288" spans="1:56" s="127" customFormat="1" ht="92.25" hidden="1" customHeight="1" thickBot="1">
      <c r="A288" s="117"/>
      <c r="B288" s="167" t="s">
        <v>3255</v>
      </c>
      <c r="C288" s="233" t="s">
        <v>3256</v>
      </c>
      <c r="D288" s="172" t="s">
        <v>2912</v>
      </c>
      <c r="E288" s="130" t="str">
        <f t="shared" si="15"/>
        <v>12-item Multiple Sclerosis Walking Scale (MSWS-12)</v>
      </c>
      <c r="F288" s="121" t="s">
        <v>2636</v>
      </c>
      <c r="G288" s="193" t="s">
        <v>2913</v>
      </c>
      <c r="H288" s="121" t="s">
        <v>2798</v>
      </c>
      <c r="I288" s="168">
        <v>1752</v>
      </c>
      <c r="J288" s="122" t="str">
        <f t="shared" si="16"/>
        <v>OLS</v>
      </c>
      <c r="K288" s="120" t="s">
        <v>2626</v>
      </c>
      <c r="L288" s="120"/>
      <c r="M288" s="120"/>
      <c r="N288" s="169"/>
      <c r="O288" s="169"/>
      <c r="P288" s="169"/>
      <c r="Q288" s="170"/>
      <c r="R288" s="169"/>
      <c r="S288" s="125"/>
      <c r="T288" s="259" t="str">
        <f>U288</f>
        <v>Externally validated by {Sidovar, 2016 #507}. Cost utility analysis results of this algorithm and that by {Hawton, 2011 #222} are compared in {Limone, 2013 #326}</v>
      </c>
      <c r="U288" s="170" t="s">
        <v>3257</v>
      </c>
      <c r="V288" s="232" t="s">
        <v>3258</v>
      </c>
      <c r="W288" s="113"/>
      <c r="X288" s="113"/>
      <c r="Y288" s="113"/>
      <c r="Z288" s="113"/>
      <c r="AA288" s="113"/>
      <c r="AB288" s="113"/>
      <c r="AC288" s="113"/>
      <c r="AD288" s="113"/>
      <c r="AE288" s="113"/>
      <c r="AF288" s="113"/>
      <c r="AG288" s="113"/>
      <c r="AH288" s="113"/>
      <c r="AI288" s="113"/>
      <c r="AJ288" s="113"/>
      <c r="AK288" s="113"/>
      <c r="AL288" s="113"/>
      <c r="AM288" s="113"/>
      <c r="AN288" s="113"/>
      <c r="AO288" s="113"/>
      <c r="AP288" s="113"/>
      <c r="AQ288" s="113"/>
      <c r="AR288" s="113"/>
      <c r="AS288" s="113"/>
      <c r="AT288" s="113"/>
      <c r="AU288" s="113"/>
      <c r="AV288" s="113"/>
      <c r="AW288" s="113"/>
      <c r="AX288" s="113"/>
      <c r="AY288" s="113"/>
      <c r="AZ288" s="113"/>
      <c r="BA288" s="113"/>
      <c r="BB288" s="113"/>
      <c r="BC288" s="113"/>
      <c r="BD288" s="113"/>
    </row>
    <row r="289" spans="1:56" s="127" customFormat="1" ht="65" hidden="1" customHeight="1" thickBot="1">
      <c r="A289" s="117"/>
      <c r="B289" s="167" t="s">
        <v>3259</v>
      </c>
      <c r="C289" s="233" t="s">
        <v>3260</v>
      </c>
      <c r="D289" s="172" t="s">
        <v>2831</v>
      </c>
      <c r="E289" s="130" t="str">
        <f t="shared" si="15"/>
        <v>Functional Assessment of Cancer Therapy - Prostate (FACT-P)</v>
      </c>
      <c r="F289" s="178" t="s">
        <v>2636</v>
      </c>
      <c r="G289" s="283" t="s">
        <v>2832</v>
      </c>
      <c r="H289" s="283" t="s">
        <v>721</v>
      </c>
      <c r="I289" s="255">
        <v>236</v>
      </c>
      <c r="J289" s="122" t="str">
        <f t="shared" si="16"/>
        <v>GEE; 2-part; group-specific model: separate GEE models for good and poor health</v>
      </c>
      <c r="K289" s="120"/>
      <c r="L289" s="120"/>
      <c r="M289" s="177" t="s">
        <v>2628</v>
      </c>
      <c r="N289" s="179" t="s">
        <v>2629</v>
      </c>
      <c r="O289" s="169"/>
      <c r="P289" s="169"/>
      <c r="Q289" s="170"/>
      <c r="R289" s="179" t="s">
        <v>3261</v>
      </c>
      <c r="S289" s="125"/>
      <c r="T289" s="259"/>
      <c r="U289" s="170"/>
      <c r="V289" s="232"/>
      <c r="W289" s="113"/>
      <c r="X289" s="113"/>
      <c r="Y289" s="113"/>
      <c r="Z289" s="113"/>
      <c r="AA289" s="113"/>
      <c r="AB289" s="113"/>
      <c r="AC289" s="113"/>
      <c r="AD289" s="113"/>
      <c r="AE289" s="113"/>
      <c r="AF289" s="113"/>
      <c r="AG289" s="113"/>
      <c r="AH289" s="113"/>
      <c r="AI289" s="113"/>
      <c r="AJ289" s="113"/>
      <c r="AK289" s="113"/>
      <c r="AL289" s="113"/>
      <c r="AM289" s="113"/>
      <c r="AN289" s="113"/>
      <c r="AO289" s="113"/>
      <c r="AP289" s="113"/>
      <c r="AQ289" s="113"/>
      <c r="AR289" s="113"/>
      <c r="AS289" s="113"/>
      <c r="AT289" s="113"/>
      <c r="AU289" s="113"/>
      <c r="AV289" s="113"/>
      <c r="AW289" s="113"/>
      <c r="AX289" s="113"/>
      <c r="AY289" s="113"/>
      <c r="AZ289" s="113"/>
      <c r="BA289" s="113"/>
      <c r="BB289" s="113"/>
      <c r="BC289" s="113"/>
      <c r="BD289" s="113"/>
    </row>
    <row r="290" spans="1:56" s="127" customFormat="1" ht="52" hidden="1" customHeight="1" thickBot="1">
      <c r="A290" s="117"/>
      <c r="B290" s="167" t="s">
        <v>3262</v>
      </c>
      <c r="C290" s="233" t="s">
        <v>3263</v>
      </c>
      <c r="D290" s="172" t="s">
        <v>3129</v>
      </c>
      <c r="E290" s="130" t="str">
        <f t="shared" si="15"/>
        <v>Health assessment questionnaire (HAQ)</v>
      </c>
      <c r="F290" s="121" t="s">
        <v>2636</v>
      </c>
      <c r="G290" s="193" t="s">
        <v>2643</v>
      </c>
      <c r="H290" s="193" t="s">
        <v>2644</v>
      </c>
      <c r="I290" s="168">
        <v>1812</v>
      </c>
      <c r="J290" s="122" t="str">
        <f t="shared" si="16"/>
        <v>Mixed model</v>
      </c>
      <c r="K290" s="120"/>
      <c r="L290" s="120"/>
      <c r="M290" s="120"/>
      <c r="N290" s="169"/>
      <c r="O290" s="169"/>
      <c r="P290" s="169"/>
      <c r="Q290" s="170"/>
      <c r="R290" s="170" t="s">
        <v>3264</v>
      </c>
      <c r="S290" s="125"/>
      <c r="T290" s="125"/>
      <c r="U290" s="169"/>
      <c r="V290" s="126"/>
      <c r="W290" s="113"/>
      <c r="X290" s="113"/>
      <c r="Y290" s="113"/>
      <c r="Z290" s="113"/>
      <c r="AA290" s="113"/>
      <c r="AB290" s="113"/>
      <c r="AC290" s="113"/>
      <c r="AD290" s="113"/>
      <c r="AE290" s="113"/>
      <c r="AF290" s="113"/>
      <c r="AG290" s="113"/>
      <c r="AH290" s="113"/>
      <c r="AI290" s="113"/>
      <c r="AJ290" s="113"/>
      <c r="AK290" s="113"/>
      <c r="AL290" s="113"/>
      <c r="AM290" s="113"/>
      <c r="AN290" s="113"/>
      <c r="AO290" s="113"/>
      <c r="AP290" s="113"/>
      <c r="AQ290" s="113"/>
      <c r="AR290" s="113"/>
      <c r="AS290" s="113"/>
      <c r="AT290" s="113"/>
      <c r="AU290" s="113"/>
      <c r="AV290" s="113"/>
      <c r="AW290" s="113"/>
      <c r="AX290" s="113"/>
      <c r="AY290" s="113"/>
      <c r="AZ290" s="113"/>
      <c r="BA290" s="113"/>
      <c r="BB290" s="113"/>
      <c r="BC290" s="113"/>
      <c r="BD290" s="113"/>
    </row>
    <row r="291" spans="1:56" s="127" customFormat="1" ht="65" hidden="1" customHeight="1" thickBot="1">
      <c r="A291" s="117"/>
      <c r="B291" s="167" t="s">
        <v>3265</v>
      </c>
      <c r="C291" s="233" t="s">
        <v>3266</v>
      </c>
      <c r="D291" s="172" t="s">
        <v>2853</v>
      </c>
      <c r="E291" s="130" t="str">
        <f t="shared" si="15"/>
        <v>St George's Respiratory Questionnaire (SGRQ)</v>
      </c>
      <c r="F291" s="121" t="s">
        <v>2636</v>
      </c>
      <c r="G291" s="193" t="s">
        <v>3267</v>
      </c>
      <c r="H291" s="193" t="s">
        <v>2638</v>
      </c>
      <c r="I291" s="168">
        <v>168</v>
      </c>
      <c r="J291" s="122" t="str">
        <f t="shared" si="16"/>
        <v>OLS</v>
      </c>
      <c r="K291" s="120" t="s">
        <v>2626</v>
      </c>
      <c r="L291" s="120"/>
      <c r="M291" s="120"/>
      <c r="N291" s="169"/>
      <c r="O291" s="169"/>
      <c r="P291" s="169"/>
      <c r="Q291" s="170"/>
      <c r="R291" s="169"/>
      <c r="S291" s="125"/>
      <c r="T291" s="125" t="s">
        <v>3268</v>
      </c>
      <c r="U291" s="169" t="s">
        <v>3268</v>
      </c>
      <c r="V291" s="118" t="s">
        <v>3269</v>
      </c>
      <c r="W291" s="113"/>
      <c r="X291" s="113"/>
      <c r="Y291" s="113"/>
      <c r="Z291" s="113"/>
      <c r="AA291" s="113"/>
      <c r="AB291" s="113"/>
      <c r="AC291" s="113"/>
      <c r="AD291" s="113"/>
      <c r="AE291" s="113"/>
      <c r="AF291" s="113"/>
      <c r="AG291" s="113"/>
      <c r="AH291" s="113"/>
      <c r="AI291" s="113"/>
      <c r="AJ291" s="113"/>
      <c r="AK291" s="113"/>
      <c r="AL291" s="113"/>
      <c r="AM291" s="113"/>
      <c r="AN291" s="113"/>
      <c r="AO291" s="113"/>
      <c r="AP291" s="113"/>
      <c r="AQ291" s="113"/>
      <c r="AR291" s="113"/>
      <c r="AS291" s="113"/>
      <c r="AT291" s="113"/>
      <c r="AU291" s="113"/>
      <c r="AV291" s="113"/>
      <c r="AW291" s="113"/>
      <c r="AX291" s="113"/>
      <c r="AY291" s="113"/>
      <c r="AZ291" s="113"/>
      <c r="BA291" s="113"/>
      <c r="BB291" s="113"/>
      <c r="BC291" s="113"/>
      <c r="BD291" s="113"/>
    </row>
    <row r="292" spans="1:56" s="127" customFormat="1" ht="26" hidden="1" customHeight="1" thickBot="1">
      <c r="A292" s="117"/>
      <c r="B292" s="472" t="s">
        <v>3270</v>
      </c>
      <c r="C292" s="128" t="s">
        <v>3271</v>
      </c>
      <c r="D292" s="180" t="s">
        <v>2642</v>
      </c>
      <c r="E292" s="130" t="str">
        <f>D292</f>
        <v>Health Assessment Questionnaire (HAQ)</v>
      </c>
      <c r="F292" s="130" t="s">
        <v>2636</v>
      </c>
      <c r="G292" s="157" t="s">
        <v>2643</v>
      </c>
      <c r="H292" s="157" t="s">
        <v>2644</v>
      </c>
      <c r="I292" s="216">
        <v>169</v>
      </c>
      <c r="J292" s="131" t="str">
        <f t="shared" si="16"/>
        <v>OLS</v>
      </c>
      <c r="K292" s="180" t="s">
        <v>2626</v>
      </c>
      <c r="L292" s="129"/>
      <c r="M292" s="129"/>
      <c r="N292" s="132"/>
      <c r="O292" s="132"/>
      <c r="P292" s="132"/>
      <c r="Q292" s="190"/>
      <c r="R292" s="132"/>
      <c r="S292" s="125"/>
      <c r="T292" s="125"/>
      <c r="U292" s="460" t="s">
        <v>2907</v>
      </c>
      <c r="V292" s="454" t="s">
        <v>3272</v>
      </c>
      <c r="W292" s="113"/>
      <c r="X292" s="113"/>
      <c r="Y292" s="113"/>
      <c r="Z292" s="113"/>
      <c r="AA292" s="113"/>
      <c r="AB292" s="113"/>
      <c r="AC292" s="113"/>
      <c r="AD292" s="113"/>
      <c r="AE292" s="113"/>
      <c r="AF292" s="113"/>
      <c r="AG292" s="113"/>
      <c r="AH292" s="113"/>
      <c r="AI292" s="113"/>
      <c r="AJ292" s="113"/>
      <c r="AK292" s="113"/>
      <c r="AL292" s="113"/>
      <c r="AM292" s="113"/>
      <c r="AN292" s="113"/>
      <c r="AO292" s="113"/>
      <c r="AP292" s="113"/>
      <c r="AQ292" s="113"/>
      <c r="AR292" s="113"/>
      <c r="AS292" s="113"/>
      <c r="AT292" s="113"/>
      <c r="AU292" s="113"/>
      <c r="AV292" s="113"/>
      <c r="AW292" s="113"/>
      <c r="AX292" s="113"/>
      <c r="AY292" s="113"/>
      <c r="AZ292" s="113"/>
      <c r="BA292" s="113"/>
      <c r="BB292" s="113"/>
      <c r="BC292" s="113"/>
      <c r="BD292" s="113"/>
    </row>
    <row r="293" spans="1:56" s="127" customFormat="1" ht="39" hidden="1" customHeight="1" thickBot="1">
      <c r="A293" s="117"/>
      <c r="B293" s="473"/>
      <c r="C293" s="238" t="s">
        <v>3271</v>
      </c>
      <c r="D293" s="213" t="s">
        <v>2642</v>
      </c>
      <c r="E293" s="164" t="str">
        <f>D293</f>
        <v>Health Assessment Questionnaire (HAQ)</v>
      </c>
      <c r="F293" s="166" t="s">
        <v>2757</v>
      </c>
      <c r="G293" s="211" t="s">
        <v>2643</v>
      </c>
      <c r="H293" s="211" t="s">
        <v>2644</v>
      </c>
      <c r="I293" s="219">
        <v>170</v>
      </c>
      <c r="J293" s="147" t="str">
        <f t="shared" si="16"/>
        <v>OLS</v>
      </c>
      <c r="K293" s="186" t="s">
        <v>2626</v>
      </c>
      <c r="L293" s="145"/>
      <c r="M293" s="145"/>
      <c r="N293" s="148"/>
      <c r="O293" s="148"/>
      <c r="P293" s="148"/>
      <c r="Q293" s="151"/>
      <c r="R293" s="148"/>
      <c r="S293" s="125"/>
      <c r="T293" s="125"/>
      <c r="U293" s="462"/>
      <c r="V293" s="455"/>
      <c r="W293" s="113"/>
      <c r="X293" s="113"/>
      <c r="Y293" s="113"/>
      <c r="Z293" s="113"/>
      <c r="AA293" s="113"/>
      <c r="AB293" s="113"/>
      <c r="AC293" s="113"/>
      <c r="AD293" s="113"/>
      <c r="AE293" s="113"/>
      <c r="AF293" s="113"/>
      <c r="AG293" s="113"/>
      <c r="AH293" s="113"/>
      <c r="AI293" s="113"/>
      <c r="AJ293" s="113"/>
      <c r="AK293" s="113"/>
      <c r="AL293" s="113"/>
      <c r="AM293" s="113"/>
      <c r="AN293" s="113"/>
      <c r="AO293" s="113"/>
      <c r="AP293" s="113"/>
      <c r="AQ293" s="113"/>
      <c r="AR293" s="113"/>
      <c r="AS293" s="113"/>
      <c r="AT293" s="113"/>
      <c r="AU293" s="113"/>
      <c r="AV293" s="113"/>
      <c r="AW293" s="113"/>
      <c r="AX293" s="113"/>
      <c r="AY293" s="113"/>
      <c r="AZ293" s="113"/>
      <c r="BA293" s="113"/>
      <c r="BB293" s="113"/>
      <c r="BC293" s="113"/>
      <c r="BD293" s="113"/>
    </row>
    <row r="294" spans="1:56" s="127" customFormat="1" ht="39" hidden="1" customHeight="1" thickBot="1">
      <c r="A294" s="117"/>
      <c r="B294" s="167" t="s">
        <v>3273</v>
      </c>
      <c r="C294" s="119" t="s">
        <v>3274</v>
      </c>
      <c r="D294" s="120" t="s">
        <v>2853</v>
      </c>
      <c r="E294" s="130" t="str">
        <f t="shared" si="15"/>
        <v>St George's Respiratory Questionnaire (SGRQ)</v>
      </c>
      <c r="F294" s="121" t="s">
        <v>2636</v>
      </c>
      <c r="G294" s="121" t="s">
        <v>3267</v>
      </c>
      <c r="H294" s="121" t="s">
        <v>2638</v>
      </c>
      <c r="I294" s="168">
        <v>14612</v>
      </c>
      <c r="J294" s="122" t="str">
        <f t="shared" si="16"/>
        <v>OLS; GLM; 2-part</v>
      </c>
      <c r="K294" s="120" t="s">
        <v>2626</v>
      </c>
      <c r="L294" s="120" t="s">
        <v>2627</v>
      </c>
      <c r="M294" s="120"/>
      <c r="N294" s="170" t="s">
        <v>2629</v>
      </c>
      <c r="O294" s="170"/>
      <c r="P294" s="170"/>
      <c r="Q294" s="170"/>
      <c r="R294" s="169"/>
      <c r="S294" s="125"/>
      <c r="T294" s="125" t="s">
        <v>3275</v>
      </c>
      <c r="U294" s="169" t="s">
        <v>3275</v>
      </c>
      <c r="V294" s="118" t="s">
        <v>3276</v>
      </c>
      <c r="W294" s="113"/>
      <c r="X294" s="113"/>
      <c r="Y294" s="113"/>
      <c r="Z294" s="113"/>
      <c r="AA294" s="113"/>
      <c r="AB294" s="113"/>
      <c r="AC294" s="113"/>
      <c r="AD294" s="113"/>
      <c r="AE294" s="113"/>
      <c r="AF294" s="113"/>
      <c r="AG294" s="113"/>
      <c r="AH294" s="113"/>
      <c r="AI294" s="113"/>
      <c r="AJ294" s="113"/>
      <c r="AK294" s="113"/>
      <c r="AL294" s="113"/>
      <c r="AM294" s="113"/>
      <c r="AN294" s="113"/>
      <c r="AO294" s="113"/>
      <c r="AP294" s="113"/>
      <c r="AQ294" s="113"/>
      <c r="AR294" s="113"/>
      <c r="AS294" s="113"/>
      <c r="AT294" s="113"/>
      <c r="AU294" s="113"/>
      <c r="AV294" s="113"/>
      <c r="AW294" s="113"/>
      <c r="AX294" s="113"/>
      <c r="AY294" s="113"/>
      <c r="AZ294" s="113"/>
      <c r="BA294" s="113"/>
      <c r="BB294" s="113"/>
      <c r="BC294" s="113"/>
      <c r="BD294" s="113"/>
    </row>
    <row r="295" spans="1:56" s="127" customFormat="1" ht="39" hidden="1" customHeight="1" thickBot="1">
      <c r="A295" s="117"/>
      <c r="B295" s="340" t="s">
        <v>3277</v>
      </c>
      <c r="C295" s="119" t="s">
        <v>3278</v>
      </c>
      <c r="D295" s="120" t="s">
        <v>2801</v>
      </c>
      <c r="E295" s="342" t="str">
        <f t="shared" si="15"/>
        <v>SF-12</v>
      </c>
      <c r="F295" s="342" t="s">
        <v>2636</v>
      </c>
      <c r="G295" s="342" t="s">
        <v>2735</v>
      </c>
      <c r="H295" s="342" t="s">
        <v>2735</v>
      </c>
      <c r="I295" s="234">
        <v>23647</v>
      </c>
      <c r="J295" s="344" t="str">
        <f t="shared" si="16"/>
        <v>OLS; CLAD; Tobit</v>
      </c>
      <c r="K295" s="350" t="s">
        <v>2626</v>
      </c>
      <c r="L295" s="350"/>
      <c r="M295" s="350"/>
      <c r="N295" s="353"/>
      <c r="O295" s="363" t="s">
        <v>2630</v>
      </c>
      <c r="P295" s="363" t="s">
        <v>2631</v>
      </c>
      <c r="Q295" s="353"/>
      <c r="R295" s="353"/>
      <c r="S295" s="347"/>
      <c r="T295" s="347"/>
      <c r="U295" s="353"/>
      <c r="V295" s="362"/>
      <c r="W295" s="113"/>
      <c r="X295" s="113"/>
      <c r="Y295" s="113"/>
      <c r="Z295" s="113"/>
      <c r="AA295" s="113"/>
      <c r="AB295" s="113"/>
      <c r="AC295" s="113"/>
      <c r="AD295" s="113"/>
      <c r="AE295" s="113"/>
      <c r="AF295" s="113"/>
      <c r="AG295" s="113"/>
      <c r="AH295" s="113"/>
      <c r="AI295" s="113"/>
      <c r="AJ295" s="113"/>
      <c r="AK295" s="113"/>
      <c r="AL295" s="113"/>
      <c r="AM295" s="113"/>
      <c r="AN295" s="113"/>
      <c r="AO295" s="113"/>
      <c r="AP295" s="113"/>
      <c r="AQ295" s="113"/>
      <c r="AR295" s="113"/>
      <c r="AS295" s="113"/>
      <c r="AT295" s="113"/>
      <c r="AU295" s="113"/>
      <c r="AV295" s="113"/>
      <c r="AW295" s="113"/>
      <c r="AX295" s="113"/>
      <c r="AY295" s="113"/>
      <c r="AZ295" s="113"/>
      <c r="BA295" s="113"/>
      <c r="BB295" s="113"/>
      <c r="BC295" s="113"/>
      <c r="BD295" s="113"/>
    </row>
    <row r="296" spans="1:56" ht="39" customHeight="1" thickBot="1">
      <c r="B296" s="511" t="s">
        <v>3279</v>
      </c>
      <c r="C296" s="379" t="s">
        <v>3280</v>
      </c>
      <c r="D296" s="314" t="s">
        <v>2791</v>
      </c>
      <c r="E296" s="392" t="str">
        <f t="shared" si="15"/>
        <v>Functional Assessment of Cancer Therapy - General (FACT-G)</v>
      </c>
      <c r="F296" s="403" t="s">
        <v>2636</v>
      </c>
      <c r="G296" s="538" t="s">
        <v>3281</v>
      </c>
      <c r="H296" s="403" t="s">
        <v>721</v>
      </c>
      <c r="I296" s="404">
        <v>184</v>
      </c>
      <c r="J296" s="512" t="str">
        <f t="shared" si="16"/>
        <v>OLS; GLM; CLAD</v>
      </c>
      <c r="K296" s="403" t="s">
        <v>2626</v>
      </c>
      <c r="L296" s="403" t="s">
        <v>2627</v>
      </c>
      <c r="M296" s="392"/>
      <c r="N296" s="399"/>
      <c r="O296" s="405" t="s">
        <v>2630</v>
      </c>
      <c r="P296" s="400"/>
      <c r="Q296" s="399"/>
      <c r="R296" s="399"/>
      <c r="S296" s="399"/>
      <c r="T296" s="399"/>
      <c r="U296" s="399"/>
      <c r="V296" s="539"/>
      <c r="X296" s="337" t="s">
        <v>28</v>
      </c>
      <c r="Y296" s="336" t="s">
        <v>0</v>
      </c>
      <c r="Z296" s="337" t="s">
        <v>3367</v>
      </c>
      <c r="AA296" s="336" t="s">
        <v>8</v>
      </c>
    </row>
    <row r="297" spans="1:56" ht="39" customHeight="1" thickBot="1">
      <c r="B297" s="511"/>
      <c r="C297" s="379" t="s">
        <v>3280</v>
      </c>
      <c r="D297" s="377" t="s">
        <v>2791</v>
      </c>
      <c r="E297" s="392" t="str">
        <f t="shared" si="15"/>
        <v>Functional Assessment of Cancer Therapy - General (FACT-G)</v>
      </c>
      <c r="F297" s="403" t="s">
        <v>2651</v>
      </c>
      <c r="G297" s="538"/>
      <c r="H297" s="403" t="s">
        <v>721</v>
      </c>
      <c r="I297" s="404">
        <f>I296</f>
        <v>184</v>
      </c>
      <c r="J297" s="512"/>
      <c r="K297" s="403" t="s">
        <v>2626</v>
      </c>
      <c r="L297" s="403" t="s">
        <v>2627</v>
      </c>
      <c r="M297" s="392"/>
      <c r="N297" s="399"/>
      <c r="O297" s="405" t="s">
        <v>2630</v>
      </c>
      <c r="P297" s="400"/>
      <c r="Q297" s="399"/>
      <c r="R297" s="399"/>
      <c r="S297" s="399"/>
      <c r="T297" s="399"/>
      <c r="U297" s="399"/>
      <c r="V297" s="539"/>
      <c r="Z297" s="337"/>
      <c r="AA297" s="337"/>
    </row>
    <row r="298" spans="1:56" s="127" customFormat="1" ht="128.25" hidden="1" customHeight="1" thickBot="1">
      <c r="A298" s="117"/>
      <c r="B298" s="343" t="s">
        <v>3282</v>
      </c>
      <c r="C298" s="119" t="s">
        <v>3283</v>
      </c>
      <c r="D298" s="120" t="s">
        <v>3284</v>
      </c>
      <c r="E298" s="164" t="str">
        <f t="shared" si="15"/>
        <v>Asthma Quality of Life Questionnaire (AQLQ)</v>
      </c>
      <c r="F298" s="339" t="s">
        <v>2636</v>
      </c>
      <c r="G298" s="339" t="s">
        <v>3285</v>
      </c>
      <c r="H298" s="339" t="s">
        <v>2638</v>
      </c>
      <c r="I298" s="192">
        <v>6939</v>
      </c>
      <c r="J298" s="345" t="str">
        <f t="shared" ref="J298:J321" si="17">CONCATENATE(IF(K298="","",CONCATENATE(K298,IF(COUNTA(K298:R298)=COUNTA(K298),"","; "))),IF(L298="","",CONCATENATE(L298,IF(COUNTA(K298:R298)=COUNTA(K298:L298),"","; "))),IF(M298="","",CONCATENATE(M298,IF(COUNTA(K298:R298)=COUNTA(K298:M298),"","; "))),IF(N298="","",CONCATENATE(N298,IF(COUNTA(K298:R298)=COUNTA(K298:N298),"","; "))),IF(O298="","",CONCATENATE(O298,IF(COUNTA(K298:R298)=COUNTA(K298:O298),"","; "))),IF(P298="","",CONCATENATE(P298,IF(COUNTA(K298:R298)=COUNTA(K298:P298),"","; "))),IF(Q298="","",CONCATENATE(Q298,IF(COUNTA(K298:R298)=COUNTA(K298:Q298),"","; "))),IF(R298="","",R298))</f>
        <v>OLS; GLM; response mapping</v>
      </c>
      <c r="K298" s="351" t="s">
        <v>2626</v>
      </c>
      <c r="L298" s="351" t="s">
        <v>2627</v>
      </c>
      <c r="M298" s="351"/>
      <c r="N298" s="354"/>
      <c r="O298" s="354"/>
      <c r="P298" s="354"/>
      <c r="Q298" s="364" t="s">
        <v>2632</v>
      </c>
      <c r="R298" s="354"/>
      <c r="S298" s="352" t="s">
        <v>3123</v>
      </c>
      <c r="T298" s="352"/>
      <c r="U298" s="364"/>
      <c r="V298" s="341"/>
      <c r="W298" s="113"/>
      <c r="X298" s="113"/>
      <c r="Y298" s="113"/>
      <c r="Z298" s="113"/>
      <c r="AA298" s="113"/>
      <c r="AB298" s="113"/>
      <c r="AC298" s="113"/>
      <c r="AD298" s="113"/>
      <c r="AE298" s="113"/>
      <c r="AF298" s="113"/>
      <c r="AG298" s="113"/>
      <c r="AH298" s="113"/>
      <c r="AI298" s="113"/>
      <c r="AJ298" s="113"/>
      <c r="AK298" s="113"/>
      <c r="AL298" s="113"/>
      <c r="AM298" s="113"/>
      <c r="AN298" s="113"/>
      <c r="AO298" s="113"/>
      <c r="AP298" s="113"/>
      <c r="AQ298" s="113"/>
      <c r="AR298" s="113"/>
      <c r="AS298" s="113"/>
      <c r="AT298" s="113"/>
      <c r="AU298" s="113"/>
      <c r="AV298" s="113"/>
      <c r="AW298" s="113"/>
      <c r="AX298" s="113"/>
      <c r="AY298" s="113"/>
      <c r="AZ298" s="113"/>
      <c r="BA298" s="113"/>
      <c r="BB298" s="113"/>
      <c r="BC298" s="113"/>
      <c r="BD298" s="113"/>
    </row>
    <row r="299" spans="1:56" s="127" customFormat="1" ht="52" hidden="1" customHeight="1" thickBot="1">
      <c r="A299" s="117"/>
      <c r="B299" s="118" t="s">
        <v>3286</v>
      </c>
      <c r="C299" s="119" t="s">
        <v>3287</v>
      </c>
      <c r="D299" s="120" t="s">
        <v>2966</v>
      </c>
      <c r="E299" s="130" t="str">
        <f t="shared" si="15"/>
        <v>Barthel index</v>
      </c>
      <c r="F299" s="121" t="s">
        <v>2636</v>
      </c>
      <c r="G299" s="121" t="s">
        <v>2865</v>
      </c>
      <c r="H299" s="121" t="s">
        <v>2665</v>
      </c>
      <c r="I299" s="121">
        <v>710</v>
      </c>
      <c r="J299" s="122" t="str">
        <f t="shared" si="17"/>
        <v>OLS</v>
      </c>
      <c r="K299" s="120" t="s">
        <v>2626</v>
      </c>
      <c r="L299" s="120"/>
      <c r="M299" s="120"/>
      <c r="N299" s="169"/>
      <c r="O299" s="169"/>
      <c r="P299" s="169"/>
      <c r="Q299" s="169"/>
      <c r="R299" s="169"/>
      <c r="S299" s="125"/>
      <c r="T299" s="125"/>
      <c r="U299" s="169"/>
      <c r="V299" s="126"/>
      <c r="W299" s="113"/>
      <c r="X299" s="113"/>
      <c r="Y299" s="113"/>
      <c r="Z299" s="113"/>
      <c r="AA299" s="113"/>
      <c r="AB299" s="113"/>
      <c r="AC299" s="113"/>
      <c r="AD299" s="113"/>
      <c r="AE299" s="113"/>
      <c r="AF299" s="113"/>
      <c r="AG299" s="113"/>
      <c r="AH299" s="113"/>
      <c r="AI299" s="113"/>
      <c r="AJ299" s="113"/>
      <c r="AK299" s="113"/>
      <c r="AL299" s="113"/>
      <c r="AM299" s="113"/>
      <c r="AN299" s="113"/>
      <c r="AO299" s="113"/>
      <c r="AP299" s="113"/>
      <c r="AQ299" s="113"/>
      <c r="AR299" s="113"/>
      <c r="AS299" s="113"/>
      <c r="AT299" s="113"/>
      <c r="AU299" s="113"/>
      <c r="AV299" s="113"/>
      <c r="AW299" s="113"/>
      <c r="AX299" s="113"/>
      <c r="AY299" s="113"/>
      <c r="AZ299" s="113"/>
      <c r="BA299" s="113"/>
      <c r="BB299" s="113"/>
      <c r="BC299" s="113"/>
      <c r="BD299" s="113"/>
    </row>
    <row r="300" spans="1:56" s="127" customFormat="1" ht="104" hidden="1" customHeight="1" thickBot="1">
      <c r="A300" s="117"/>
      <c r="B300" s="167" t="s">
        <v>3288</v>
      </c>
      <c r="C300" s="119" t="s">
        <v>3289</v>
      </c>
      <c r="D300" s="120" t="s">
        <v>2786</v>
      </c>
      <c r="E300" s="121" t="str">
        <f t="shared" si="15"/>
        <v>EQ-5D-5L</v>
      </c>
      <c r="F300" s="121" t="s">
        <v>2636</v>
      </c>
      <c r="G300" s="121" t="s">
        <v>3290</v>
      </c>
      <c r="H300" s="121" t="s">
        <v>2672</v>
      </c>
      <c r="I300" s="168">
        <v>3691</v>
      </c>
      <c r="J300" s="122" t="str">
        <f t="shared" si="17"/>
        <v>OLS; response mapping; non-parametric cross-tabulation; psychometric scaling approach</v>
      </c>
      <c r="K300" s="120" t="s">
        <v>2626</v>
      </c>
      <c r="L300" s="120"/>
      <c r="M300" s="120"/>
      <c r="N300" s="169"/>
      <c r="O300" s="169"/>
      <c r="P300" s="169"/>
      <c r="Q300" s="170" t="s">
        <v>2632</v>
      </c>
      <c r="R300" s="170" t="s">
        <v>3291</v>
      </c>
      <c r="S300" s="232" t="s">
        <v>2820</v>
      </c>
      <c r="T300" s="232" t="s">
        <v>3292</v>
      </c>
      <c r="U300" s="170"/>
      <c r="V300" s="118" t="s">
        <v>3293</v>
      </c>
      <c r="W300" s="113"/>
      <c r="X300" s="113"/>
      <c r="Y300" s="113"/>
      <c r="Z300" s="113"/>
      <c r="AA300" s="113"/>
      <c r="AB300" s="113"/>
      <c r="AC300" s="113"/>
      <c r="AD300" s="113"/>
      <c r="AE300" s="113"/>
      <c r="AF300" s="113"/>
      <c r="AG300" s="113"/>
      <c r="AH300" s="113"/>
      <c r="AI300" s="113"/>
      <c r="AJ300" s="113"/>
      <c r="AK300" s="113"/>
      <c r="AL300" s="113"/>
      <c r="AM300" s="113"/>
      <c r="AN300" s="113"/>
      <c r="AO300" s="113"/>
      <c r="AP300" s="113"/>
      <c r="AQ300" s="113"/>
      <c r="AR300" s="113"/>
      <c r="AS300" s="113"/>
      <c r="AT300" s="113"/>
      <c r="AU300" s="113"/>
      <c r="AV300" s="113"/>
      <c r="AW300" s="113"/>
      <c r="AX300" s="113"/>
      <c r="AY300" s="113"/>
      <c r="AZ300" s="113"/>
      <c r="BA300" s="113"/>
      <c r="BB300" s="113"/>
      <c r="BC300" s="113"/>
      <c r="BD300" s="113"/>
    </row>
    <row r="301" spans="1:56" s="127" customFormat="1" ht="130" hidden="1" customHeight="1" thickBot="1">
      <c r="A301" s="117"/>
      <c r="B301" s="167" t="s">
        <v>3294</v>
      </c>
      <c r="C301" s="119" t="s">
        <v>3295</v>
      </c>
      <c r="D301" s="226" t="s">
        <v>3129</v>
      </c>
      <c r="E301" s="146" t="str">
        <f>D301</f>
        <v>Health assessment questionnaire (HAQ)</v>
      </c>
      <c r="F301" s="156" t="s">
        <v>2636</v>
      </c>
      <c r="G301" s="178" t="s">
        <v>2643</v>
      </c>
      <c r="H301" s="178" t="s">
        <v>2644</v>
      </c>
      <c r="I301" s="168" t="s">
        <v>3296</v>
      </c>
      <c r="J301" s="122" t="str">
        <f t="shared" si="17"/>
        <v>Unclear: Appears to be sample means for each group</v>
      </c>
      <c r="K301" s="120"/>
      <c r="L301" s="120"/>
      <c r="M301" s="120"/>
      <c r="N301" s="169"/>
      <c r="O301" s="169"/>
      <c r="P301" s="169"/>
      <c r="Q301" s="170"/>
      <c r="R301" s="179" t="s">
        <v>3297</v>
      </c>
      <c r="S301" s="232"/>
      <c r="T301" s="232"/>
      <c r="U301" s="170" t="s">
        <v>2907</v>
      </c>
      <c r="V301" s="118" t="s">
        <v>2908</v>
      </c>
      <c r="W301" s="113"/>
      <c r="X301" s="113"/>
      <c r="Y301" s="113"/>
      <c r="Z301" s="113"/>
      <c r="AA301" s="113"/>
      <c r="AB301" s="113"/>
      <c r="AC301" s="113"/>
      <c r="AD301" s="113"/>
      <c r="AE301" s="113"/>
      <c r="AF301" s="113"/>
      <c r="AG301" s="113"/>
      <c r="AH301" s="113"/>
      <c r="AI301" s="113"/>
      <c r="AJ301" s="113"/>
      <c r="AK301" s="113"/>
      <c r="AL301" s="113"/>
      <c r="AM301" s="113"/>
      <c r="AN301" s="113"/>
      <c r="AO301" s="113"/>
      <c r="AP301" s="113"/>
      <c r="AQ301" s="113"/>
      <c r="AR301" s="113"/>
      <c r="AS301" s="113"/>
      <c r="AT301" s="113"/>
      <c r="AU301" s="113"/>
      <c r="AV301" s="113"/>
      <c r="AW301" s="113"/>
      <c r="AX301" s="113"/>
      <c r="AY301" s="113"/>
      <c r="AZ301" s="113"/>
      <c r="BA301" s="113"/>
      <c r="BB301" s="113"/>
      <c r="BC301" s="113"/>
      <c r="BD301" s="113"/>
    </row>
    <row r="302" spans="1:56" s="127" customFormat="1" ht="39" hidden="1" customHeight="1">
      <c r="A302" s="117"/>
      <c r="B302" s="454" t="s">
        <v>3298</v>
      </c>
      <c r="C302" s="233" t="s">
        <v>3299</v>
      </c>
      <c r="D302" s="172" t="s">
        <v>2805</v>
      </c>
      <c r="E302" s="193" t="str">
        <f t="shared" si="15"/>
        <v>EORTC Quality of Life Questionnaire (QLQ-C30)</v>
      </c>
      <c r="F302" s="193" t="s">
        <v>2636</v>
      </c>
      <c r="G302" s="193" t="s">
        <v>3300</v>
      </c>
      <c r="H302" s="193" t="s">
        <v>721</v>
      </c>
      <c r="I302" s="193">
        <v>661</v>
      </c>
      <c r="J302" s="284" t="str">
        <f t="shared" si="17"/>
        <v>OLS</v>
      </c>
      <c r="K302" s="172" t="s">
        <v>2626</v>
      </c>
      <c r="L302" s="172"/>
      <c r="M302" s="172"/>
      <c r="N302" s="175"/>
      <c r="O302" s="175"/>
      <c r="P302" s="175"/>
      <c r="Q302" s="175"/>
      <c r="R302" s="175"/>
      <c r="S302" s="235"/>
      <c r="T302" s="540" t="s">
        <v>3301</v>
      </c>
      <c r="U302" s="528" t="s">
        <v>3302</v>
      </c>
      <c r="V302" s="454" t="s">
        <v>3303</v>
      </c>
      <c r="W302" s="113"/>
      <c r="X302" s="113"/>
      <c r="Y302" s="113"/>
      <c r="Z302" s="113"/>
      <c r="AA302" s="113"/>
      <c r="AB302" s="113"/>
      <c r="AC302" s="113"/>
      <c r="AD302" s="113"/>
      <c r="AE302" s="113"/>
      <c r="AF302" s="113"/>
      <c r="AG302" s="113"/>
      <c r="AH302" s="113"/>
      <c r="AI302" s="113"/>
      <c r="AJ302" s="113"/>
      <c r="AK302" s="113"/>
      <c r="AL302" s="113"/>
      <c r="AM302" s="113"/>
      <c r="AN302" s="113"/>
      <c r="AO302" s="113"/>
      <c r="AP302" s="113"/>
      <c r="AQ302" s="113"/>
      <c r="AR302" s="113"/>
      <c r="AS302" s="113"/>
      <c r="AT302" s="113"/>
      <c r="AU302" s="113"/>
      <c r="AV302" s="113"/>
      <c r="AW302" s="113"/>
      <c r="AX302" s="113"/>
      <c r="AY302" s="113"/>
      <c r="AZ302" s="113"/>
      <c r="BA302" s="113"/>
      <c r="BB302" s="113"/>
      <c r="BC302" s="113"/>
      <c r="BD302" s="113"/>
    </row>
    <row r="303" spans="1:56" s="127" customFormat="1" ht="26" hidden="1" customHeight="1">
      <c r="A303" s="117"/>
      <c r="B303" s="450"/>
      <c r="C303" s="135" t="s">
        <v>3299</v>
      </c>
      <c r="D303" s="136" t="s">
        <v>3129</v>
      </c>
      <c r="E303" s="137" t="str">
        <f t="shared" si="15"/>
        <v>Health assessment questionnaire (HAQ)</v>
      </c>
      <c r="F303" s="137" t="s">
        <v>2636</v>
      </c>
      <c r="G303" s="137" t="s">
        <v>3304</v>
      </c>
      <c r="H303" s="137" t="s">
        <v>2644</v>
      </c>
      <c r="I303" s="137">
        <v>186</v>
      </c>
      <c r="J303" s="138" t="str">
        <f t="shared" si="17"/>
        <v>OLS</v>
      </c>
      <c r="K303" s="136" t="s">
        <v>2626</v>
      </c>
      <c r="L303" s="136"/>
      <c r="M303" s="136"/>
      <c r="N303" s="139"/>
      <c r="O303" s="139"/>
      <c r="P303" s="139"/>
      <c r="Q303" s="139"/>
      <c r="R303" s="139"/>
      <c r="S303" s="140"/>
      <c r="T303" s="503"/>
      <c r="U303" s="508"/>
      <c r="V303" s="519"/>
      <c r="W303" s="113"/>
      <c r="X303" s="113"/>
      <c r="Y303" s="113"/>
      <c r="Z303" s="113"/>
      <c r="AA303" s="113"/>
      <c r="AB303" s="113"/>
      <c r="AC303" s="113"/>
      <c r="AD303" s="113"/>
      <c r="AE303" s="113"/>
      <c r="AF303" s="113"/>
      <c r="AG303" s="113"/>
      <c r="AH303" s="113"/>
      <c r="AI303" s="113"/>
      <c r="AJ303" s="113"/>
      <c r="AK303" s="113"/>
      <c r="AL303" s="113"/>
      <c r="AM303" s="113"/>
      <c r="AN303" s="113"/>
      <c r="AO303" s="113"/>
      <c r="AP303" s="113"/>
      <c r="AQ303" s="113"/>
      <c r="AR303" s="113"/>
      <c r="AS303" s="113"/>
      <c r="AT303" s="113"/>
      <c r="AU303" s="113"/>
      <c r="AV303" s="113"/>
      <c r="AW303" s="113"/>
      <c r="AX303" s="113"/>
      <c r="AY303" s="113"/>
      <c r="AZ303" s="113"/>
      <c r="BA303" s="113"/>
      <c r="BB303" s="113"/>
      <c r="BC303" s="113"/>
      <c r="BD303" s="113"/>
    </row>
    <row r="304" spans="1:56" s="127" customFormat="1" ht="78" hidden="1" customHeight="1">
      <c r="A304" s="117"/>
      <c r="B304" s="450"/>
      <c r="C304" s="135" t="s">
        <v>3299</v>
      </c>
      <c r="D304" s="136" t="s">
        <v>3305</v>
      </c>
      <c r="E304" s="137" t="str">
        <f t="shared" si="15"/>
        <v>Health Assessment Questionnaire (HAQ), SF-36, Hospital Anxiety and Depression Scale (HADS) &amp; Disease Activity Score (DAS28)</v>
      </c>
      <c r="F304" s="137" t="s">
        <v>2636</v>
      </c>
      <c r="G304" s="137" t="s">
        <v>3304</v>
      </c>
      <c r="H304" s="137" t="s">
        <v>2644</v>
      </c>
      <c r="I304" s="137">
        <v>186</v>
      </c>
      <c r="J304" s="138" t="str">
        <f t="shared" si="17"/>
        <v>OLS</v>
      </c>
      <c r="K304" s="136" t="s">
        <v>2626</v>
      </c>
      <c r="L304" s="202"/>
      <c r="M304" s="202"/>
      <c r="N304" s="205"/>
      <c r="O304" s="205"/>
      <c r="P304" s="205"/>
      <c r="Q304" s="205"/>
      <c r="R304" s="205"/>
      <c r="S304" s="207"/>
      <c r="T304" s="503"/>
      <c r="U304" s="508"/>
      <c r="V304" s="519"/>
      <c r="W304" s="113"/>
      <c r="X304" s="113"/>
      <c r="Y304" s="113"/>
      <c r="Z304" s="113"/>
      <c r="AA304" s="113"/>
      <c r="AB304" s="113"/>
      <c r="AC304" s="113"/>
      <c r="AD304" s="113"/>
      <c r="AE304" s="113"/>
      <c r="AF304" s="113"/>
      <c r="AG304" s="113"/>
      <c r="AH304" s="113"/>
      <c r="AI304" s="113"/>
      <c r="AJ304" s="113"/>
      <c r="AK304" s="113"/>
      <c r="AL304" s="113"/>
      <c r="AM304" s="113"/>
      <c r="AN304" s="113"/>
      <c r="AO304" s="113"/>
      <c r="AP304" s="113"/>
      <c r="AQ304" s="113"/>
      <c r="AR304" s="113"/>
      <c r="AS304" s="113"/>
      <c r="AT304" s="113"/>
      <c r="AU304" s="113"/>
      <c r="AV304" s="113"/>
      <c r="AW304" s="113"/>
      <c r="AX304" s="113"/>
      <c r="AY304" s="113"/>
      <c r="AZ304" s="113"/>
      <c r="BA304" s="113"/>
      <c r="BB304" s="113"/>
      <c r="BC304" s="113"/>
      <c r="BD304" s="113"/>
    </row>
    <row r="305" spans="1:56" s="127" customFormat="1" ht="26" hidden="1" customHeight="1" thickBot="1">
      <c r="A305" s="117"/>
      <c r="B305" s="455"/>
      <c r="C305" s="144" t="s">
        <v>3299</v>
      </c>
      <c r="D305" s="145" t="s">
        <v>3306</v>
      </c>
      <c r="E305" s="203" t="str">
        <f t="shared" si="15"/>
        <v>MSIS-29</v>
      </c>
      <c r="F305" s="146" t="s">
        <v>2636</v>
      </c>
      <c r="G305" s="146" t="s">
        <v>2913</v>
      </c>
      <c r="H305" s="146" t="s">
        <v>2798</v>
      </c>
      <c r="I305" s="146">
        <v>723</v>
      </c>
      <c r="J305" s="147" t="str">
        <f t="shared" si="17"/>
        <v>OLS</v>
      </c>
      <c r="K305" s="145" t="s">
        <v>2626</v>
      </c>
      <c r="L305" s="145"/>
      <c r="M305" s="145"/>
      <c r="N305" s="148"/>
      <c r="O305" s="148"/>
      <c r="P305" s="148"/>
      <c r="Q305" s="148"/>
      <c r="R305" s="148"/>
      <c r="S305" s="149"/>
      <c r="T305" s="487"/>
      <c r="U305" s="509"/>
      <c r="V305" s="499"/>
      <c r="W305" s="113"/>
      <c r="X305" s="113"/>
      <c r="Y305" s="113"/>
      <c r="Z305" s="113"/>
      <c r="AA305" s="113"/>
      <c r="AB305" s="113"/>
      <c r="AC305" s="113"/>
      <c r="AD305" s="113"/>
      <c r="AE305" s="113"/>
      <c r="AF305" s="113"/>
      <c r="AG305" s="113"/>
      <c r="AH305" s="113"/>
      <c r="AI305" s="113"/>
      <c r="AJ305" s="113"/>
      <c r="AK305" s="113"/>
      <c r="AL305" s="113"/>
      <c r="AM305" s="113"/>
      <c r="AN305" s="113"/>
      <c r="AO305" s="113"/>
      <c r="AP305" s="113"/>
      <c r="AQ305" s="113"/>
      <c r="AR305" s="113"/>
      <c r="AS305" s="113"/>
      <c r="AT305" s="113"/>
      <c r="AU305" s="113"/>
      <c r="AV305" s="113"/>
      <c r="AW305" s="113"/>
      <c r="AX305" s="113"/>
      <c r="AY305" s="113"/>
      <c r="AZ305" s="113"/>
      <c r="BA305" s="113"/>
      <c r="BB305" s="113"/>
      <c r="BC305" s="113"/>
      <c r="BD305" s="113"/>
    </row>
    <row r="306" spans="1:56" s="127" customFormat="1" ht="52" hidden="1" customHeight="1" thickBot="1">
      <c r="A306" s="117"/>
      <c r="B306" s="454" t="s">
        <v>3307</v>
      </c>
      <c r="C306" s="119" t="s">
        <v>3308</v>
      </c>
      <c r="D306" s="120" t="s">
        <v>2642</v>
      </c>
      <c r="E306" s="130" t="str">
        <f t="shared" si="15"/>
        <v>Health Assessment Questionnaire (HAQ)</v>
      </c>
      <c r="F306" s="130" t="s">
        <v>2636</v>
      </c>
      <c r="G306" s="130" t="s">
        <v>3309</v>
      </c>
      <c r="H306" s="130" t="s">
        <v>2672</v>
      </c>
      <c r="I306" s="130">
        <v>493</v>
      </c>
      <c r="J306" s="131" t="str">
        <f t="shared" si="17"/>
        <v>OLS</v>
      </c>
      <c r="K306" s="129" t="s">
        <v>2626</v>
      </c>
      <c r="L306" s="129"/>
      <c r="M306" s="129"/>
      <c r="N306" s="132"/>
      <c r="O306" s="132"/>
      <c r="P306" s="132"/>
      <c r="Q306" s="132"/>
      <c r="R306" s="132"/>
      <c r="S306" s="133"/>
      <c r="T306" s="134" t="s">
        <v>3310</v>
      </c>
      <c r="U306" s="190" t="s">
        <v>3310</v>
      </c>
      <c r="V306" s="274" t="s">
        <v>3311</v>
      </c>
      <c r="W306" s="113"/>
      <c r="X306" s="113"/>
      <c r="Y306" s="113"/>
      <c r="Z306" s="113"/>
      <c r="AA306" s="113"/>
      <c r="AB306" s="113"/>
      <c r="AC306" s="113"/>
      <c r="AD306" s="113"/>
      <c r="AE306" s="113"/>
      <c r="AF306" s="113"/>
      <c r="AG306" s="113"/>
      <c r="AH306" s="113"/>
      <c r="AI306" s="113"/>
      <c r="AJ306" s="113"/>
      <c r="AK306" s="113"/>
      <c r="AL306" s="113"/>
      <c r="AM306" s="113"/>
      <c r="AN306" s="113"/>
      <c r="AO306" s="113"/>
      <c r="AP306" s="113"/>
      <c r="AQ306" s="113"/>
      <c r="AR306" s="113"/>
      <c r="AS306" s="113"/>
      <c r="AT306" s="113"/>
      <c r="AU306" s="113"/>
      <c r="AV306" s="113"/>
      <c r="AW306" s="113"/>
      <c r="AX306" s="113"/>
      <c r="AY306" s="113"/>
      <c r="AZ306" s="113"/>
      <c r="BA306" s="113"/>
      <c r="BB306" s="113"/>
      <c r="BC306" s="113"/>
      <c r="BD306" s="113"/>
    </row>
    <row r="307" spans="1:56" s="127" customFormat="1" ht="39" hidden="1" customHeight="1" thickBot="1">
      <c r="A307" s="117"/>
      <c r="B307" s="450"/>
      <c r="C307" s="233" t="s">
        <v>3308</v>
      </c>
      <c r="D307" s="172" t="s">
        <v>2999</v>
      </c>
      <c r="E307" s="203" t="str">
        <f t="shared" si="15"/>
        <v>EORTC QLQ-C30</v>
      </c>
      <c r="F307" s="203" t="s">
        <v>2636</v>
      </c>
      <c r="G307" s="211" t="s">
        <v>3021</v>
      </c>
      <c r="H307" s="211" t="s">
        <v>721</v>
      </c>
      <c r="I307" s="203">
        <v>661</v>
      </c>
      <c r="J307" s="204" t="str">
        <f t="shared" si="17"/>
        <v>OLS; (separate models for patients with high and low scores)</v>
      </c>
      <c r="K307" s="202" t="s">
        <v>2626</v>
      </c>
      <c r="L307" s="202"/>
      <c r="M307" s="202"/>
      <c r="N307" s="205"/>
      <c r="O307" s="205"/>
      <c r="P307" s="205"/>
      <c r="Q307" s="205"/>
      <c r="R307" s="214" t="s">
        <v>3312</v>
      </c>
      <c r="S307" s="149"/>
      <c r="T307" s="150" t="s">
        <v>3093</v>
      </c>
      <c r="U307" s="151"/>
      <c r="V307" s="152" t="s">
        <v>3313</v>
      </c>
      <c r="W307" s="113"/>
      <c r="X307" s="113"/>
      <c r="Y307" s="113"/>
      <c r="Z307" s="113"/>
      <c r="AA307" s="113"/>
      <c r="AB307" s="113"/>
      <c r="AC307" s="113"/>
      <c r="AD307" s="113"/>
      <c r="AE307" s="113"/>
      <c r="AF307" s="113"/>
      <c r="AG307" s="113"/>
      <c r="AH307" s="113"/>
      <c r="AI307" s="113"/>
      <c r="AJ307" s="113"/>
      <c r="AK307" s="113"/>
      <c r="AL307" s="113"/>
      <c r="AM307" s="113"/>
      <c r="AN307" s="113"/>
      <c r="AO307" s="113"/>
      <c r="AP307" s="113"/>
      <c r="AQ307" s="113"/>
      <c r="AR307" s="113"/>
      <c r="AS307" s="113"/>
      <c r="AT307" s="113"/>
      <c r="AU307" s="113"/>
      <c r="AV307" s="113"/>
      <c r="AW307" s="113"/>
      <c r="AX307" s="113"/>
      <c r="AY307" s="113"/>
      <c r="AZ307" s="113"/>
      <c r="BA307" s="113"/>
      <c r="BB307" s="113"/>
      <c r="BC307" s="113"/>
      <c r="BD307" s="113"/>
    </row>
    <row r="308" spans="1:56" s="127" customFormat="1" ht="78" hidden="1" customHeight="1" thickBot="1">
      <c r="A308" s="117"/>
      <c r="B308" s="118" t="s">
        <v>3314</v>
      </c>
      <c r="C308" s="119" t="s">
        <v>3315</v>
      </c>
      <c r="D308" s="120" t="s">
        <v>2694</v>
      </c>
      <c r="E308" s="121" t="str">
        <f t="shared" si="15"/>
        <v>Western Ontario and McMaster Universities Osteoarthritis Index (WOMAC)</v>
      </c>
      <c r="F308" s="121" t="s">
        <v>2636</v>
      </c>
      <c r="G308" s="178" t="s">
        <v>3316</v>
      </c>
      <c r="H308" s="178" t="s">
        <v>2644</v>
      </c>
      <c r="I308" s="178">
        <v>7072</v>
      </c>
      <c r="J308" s="122" t="str">
        <f t="shared" si="17"/>
        <v>Mixture model</v>
      </c>
      <c r="K308" s="120"/>
      <c r="L308" s="120"/>
      <c r="M308" s="120"/>
      <c r="N308" s="169"/>
      <c r="O308" s="169"/>
      <c r="P308" s="169"/>
      <c r="Q308" s="169"/>
      <c r="R308" s="170" t="s">
        <v>3317</v>
      </c>
      <c r="S308" s="125"/>
      <c r="T308" s="232"/>
      <c r="U308" s="124" t="s">
        <v>3318</v>
      </c>
      <c r="V308" s="118" t="s">
        <v>3319</v>
      </c>
      <c r="W308" s="113"/>
      <c r="X308" s="113"/>
      <c r="Y308" s="113"/>
      <c r="Z308" s="113"/>
      <c r="AA308" s="113"/>
      <c r="AB308" s="113"/>
      <c r="AC308" s="113"/>
      <c r="AD308" s="113"/>
      <c r="AE308" s="113"/>
      <c r="AF308" s="113"/>
      <c r="AG308" s="113"/>
      <c r="AH308" s="113"/>
      <c r="AI308" s="113"/>
      <c r="AJ308" s="113"/>
      <c r="AK308" s="113"/>
      <c r="AL308" s="113"/>
      <c r="AM308" s="113"/>
      <c r="AN308" s="113"/>
      <c r="AO308" s="113"/>
      <c r="AP308" s="113"/>
      <c r="AQ308" s="113"/>
      <c r="AR308" s="113"/>
      <c r="AS308" s="113"/>
      <c r="AT308" s="113"/>
      <c r="AU308" s="113"/>
      <c r="AV308" s="113"/>
      <c r="AW308" s="113"/>
      <c r="AX308" s="113"/>
      <c r="AY308" s="113"/>
      <c r="AZ308" s="113"/>
      <c r="BA308" s="113"/>
      <c r="BB308" s="113"/>
      <c r="BC308" s="113"/>
      <c r="BD308" s="113"/>
    </row>
    <row r="309" spans="1:56" s="127" customFormat="1" ht="65" hidden="1" customHeight="1" thickBot="1">
      <c r="A309" s="117"/>
      <c r="B309" s="118" t="s">
        <v>3320</v>
      </c>
      <c r="C309" s="119" t="s">
        <v>3321</v>
      </c>
      <c r="D309" s="120" t="s">
        <v>2675</v>
      </c>
      <c r="E309" s="121" t="str">
        <f>D309</f>
        <v>Bath Ankylosing Spondylitis Disease Activity Index (BASDAI) and Bath Ankylosing Spondylitis Functional Index (BASFI)</v>
      </c>
      <c r="F309" s="121" t="s">
        <v>2636</v>
      </c>
      <c r="G309" s="121" t="s">
        <v>3138</v>
      </c>
      <c r="H309" s="178" t="s">
        <v>2644</v>
      </c>
      <c r="I309" s="121">
        <v>1615</v>
      </c>
      <c r="J309" s="122" t="str">
        <f t="shared" si="17"/>
        <v>Bespoke mixture, Generalized Ordered probit</v>
      </c>
      <c r="K309" s="120"/>
      <c r="L309" s="120"/>
      <c r="M309" s="120"/>
      <c r="N309" s="169"/>
      <c r="O309" s="169"/>
      <c r="P309" s="169"/>
      <c r="Q309" s="169"/>
      <c r="R309" s="123" t="s">
        <v>3322</v>
      </c>
      <c r="S309" s="125"/>
      <c r="T309" s="125"/>
      <c r="U309" s="123" t="s">
        <v>3323</v>
      </c>
      <c r="V309" s="286"/>
      <c r="W309" s="113"/>
      <c r="X309" s="113"/>
      <c r="Y309" s="113"/>
      <c r="Z309" s="113"/>
      <c r="AA309" s="113"/>
      <c r="AB309" s="113"/>
      <c r="AC309" s="113"/>
      <c r="AD309" s="113"/>
      <c r="AE309" s="113"/>
      <c r="AF309" s="113"/>
      <c r="AG309" s="113"/>
      <c r="AH309" s="113"/>
      <c r="AI309" s="113"/>
      <c r="AJ309" s="113"/>
      <c r="AK309" s="113"/>
      <c r="AL309" s="113"/>
      <c r="AM309" s="113"/>
      <c r="AN309" s="113"/>
      <c r="AO309" s="113"/>
      <c r="AP309" s="113"/>
      <c r="AQ309" s="113"/>
      <c r="AR309" s="113"/>
      <c r="AS309" s="113"/>
      <c r="AT309" s="113"/>
      <c r="AU309" s="113"/>
      <c r="AV309" s="113"/>
      <c r="AW309" s="113"/>
      <c r="AX309" s="113"/>
      <c r="AY309" s="113"/>
      <c r="AZ309" s="113"/>
      <c r="BA309" s="113"/>
      <c r="BB309" s="113"/>
      <c r="BC309" s="113"/>
      <c r="BD309" s="113"/>
    </row>
    <row r="310" spans="1:56" s="127" customFormat="1" ht="13" hidden="1" customHeight="1">
      <c r="A310" s="117"/>
      <c r="B310" s="472" t="s">
        <v>3324</v>
      </c>
      <c r="C310" s="188" t="s">
        <v>3325</v>
      </c>
      <c r="D310" s="129" t="s">
        <v>3203</v>
      </c>
      <c r="E310" s="130" t="str">
        <f t="shared" si="15"/>
        <v>Modified Rankin Scale (mRS)</v>
      </c>
      <c r="F310" s="130" t="s">
        <v>2636</v>
      </c>
      <c r="G310" s="130" t="s">
        <v>2865</v>
      </c>
      <c r="H310" s="130" t="s">
        <v>2665</v>
      </c>
      <c r="I310" s="189" t="s">
        <v>3326</v>
      </c>
      <c r="J310" s="131" t="str">
        <f t="shared" si="17"/>
        <v>OLS</v>
      </c>
      <c r="K310" s="129" t="s">
        <v>2626</v>
      </c>
      <c r="L310" s="129"/>
      <c r="M310" s="129"/>
      <c r="N310" s="132"/>
      <c r="O310" s="132"/>
      <c r="P310" s="132"/>
      <c r="Q310" s="190"/>
      <c r="R310" s="190"/>
      <c r="S310" s="133"/>
      <c r="T310" s="133"/>
      <c r="U310" s="132"/>
      <c r="V310" s="474"/>
      <c r="W310" s="113"/>
      <c r="X310" s="113"/>
      <c r="Y310" s="113"/>
      <c r="Z310" s="113"/>
      <c r="AA310" s="113"/>
      <c r="AB310" s="113"/>
      <c r="AC310" s="113"/>
      <c r="AD310" s="113"/>
      <c r="AE310" s="113"/>
      <c r="AF310" s="113"/>
      <c r="AG310" s="113"/>
      <c r="AH310" s="113"/>
      <c r="AI310" s="113"/>
      <c r="AJ310" s="113"/>
      <c r="AK310" s="113"/>
      <c r="AL310" s="113"/>
      <c r="AM310" s="113"/>
      <c r="AN310" s="113"/>
      <c r="AO310" s="113"/>
      <c r="AP310" s="113"/>
      <c r="AQ310" s="113"/>
      <c r="AR310" s="113"/>
      <c r="AS310" s="113"/>
      <c r="AT310" s="113"/>
      <c r="AU310" s="113"/>
      <c r="AV310" s="113"/>
      <c r="AW310" s="113"/>
      <c r="AX310" s="113"/>
      <c r="AY310" s="113"/>
      <c r="AZ310" s="113"/>
      <c r="BA310" s="113"/>
      <c r="BB310" s="113"/>
      <c r="BC310" s="113"/>
      <c r="BD310" s="113"/>
    </row>
    <row r="311" spans="1:56" s="127" customFormat="1" ht="39" hidden="1" customHeight="1" thickBot="1">
      <c r="A311" s="117"/>
      <c r="B311" s="473"/>
      <c r="C311" s="191" t="s">
        <v>3325</v>
      </c>
      <c r="D311" s="145" t="s">
        <v>3327</v>
      </c>
      <c r="E311" s="146" t="str">
        <f t="shared" si="15"/>
        <v>Modified Rankin Scale (mRS), Barthel Index and Zung Depression</v>
      </c>
      <c r="F311" s="146" t="s">
        <v>2636</v>
      </c>
      <c r="G311" s="146" t="s">
        <v>2865</v>
      </c>
      <c r="H311" s="146" t="s">
        <v>2665</v>
      </c>
      <c r="I311" s="192" t="s">
        <v>3326</v>
      </c>
      <c r="J311" s="147" t="str">
        <f t="shared" si="17"/>
        <v>OLS</v>
      </c>
      <c r="K311" s="145" t="s">
        <v>2626</v>
      </c>
      <c r="L311" s="145"/>
      <c r="M311" s="145"/>
      <c r="N311" s="148"/>
      <c r="O311" s="148"/>
      <c r="P311" s="148"/>
      <c r="Q311" s="151"/>
      <c r="R311" s="151"/>
      <c r="S311" s="149"/>
      <c r="T311" s="149"/>
      <c r="U311" s="148"/>
      <c r="V311" s="475"/>
      <c r="W311" s="113"/>
      <c r="X311" s="113"/>
      <c r="Y311" s="113"/>
      <c r="Z311" s="113"/>
      <c r="AA311" s="113"/>
      <c r="AB311" s="113"/>
      <c r="AC311" s="113"/>
      <c r="AD311" s="113"/>
      <c r="AE311" s="113"/>
      <c r="AF311" s="113"/>
      <c r="AG311" s="113"/>
      <c r="AH311" s="113"/>
      <c r="AI311" s="113"/>
      <c r="AJ311" s="113"/>
      <c r="AK311" s="113"/>
      <c r="AL311" s="113"/>
      <c r="AM311" s="113"/>
      <c r="AN311" s="113"/>
      <c r="AO311" s="113"/>
      <c r="AP311" s="113"/>
      <c r="AQ311" s="113"/>
      <c r="AR311" s="113"/>
      <c r="AS311" s="113"/>
      <c r="AT311" s="113"/>
      <c r="AU311" s="113"/>
      <c r="AV311" s="113"/>
      <c r="AW311" s="113"/>
      <c r="AX311" s="113"/>
      <c r="AY311" s="113"/>
      <c r="AZ311" s="113"/>
      <c r="BA311" s="113"/>
      <c r="BB311" s="113"/>
      <c r="BC311" s="113"/>
      <c r="BD311" s="113"/>
    </row>
    <row r="312" spans="1:56" s="127" customFormat="1" ht="65" hidden="1" customHeight="1" thickBot="1">
      <c r="A312" s="117"/>
      <c r="B312" s="167" t="s">
        <v>3328</v>
      </c>
      <c r="C312" s="119" t="s">
        <v>3329</v>
      </c>
      <c r="D312" s="120" t="s">
        <v>3330</v>
      </c>
      <c r="E312" s="130" t="str">
        <f t="shared" si="15"/>
        <v>Seattle Angina Questionnaire (SAQ)</v>
      </c>
      <c r="F312" s="121" t="s">
        <v>2636</v>
      </c>
      <c r="G312" s="121" t="s">
        <v>3083</v>
      </c>
      <c r="H312" s="121" t="s">
        <v>2665</v>
      </c>
      <c r="I312" s="168">
        <v>1555</v>
      </c>
      <c r="J312" s="122" t="str">
        <f t="shared" si="17"/>
        <v>OLS; Tobit</v>
      </c>
      <c r="K312" s="120" t="s">
        <v>2626</v>
      </c>
      <c r="L312" s="120"/>
      <c r="M312" s="120"/>
      <c r="N312" s="169"/>
      <c r="O312" s="169"/>
      <c r="P312" s="170" t="s">
        <v>2631</v>
      </c>
      <c r="Q312" s="170"/>
      <c r="R312" s="170"/>
      <c r="S312" s="125"/>
      <c r="T312" s="125"/>
      <c r="U312" s="169"/>
      <c r="V312" s="118" t="s">
        <v>3331</v>
      </c>
      <c r="W312" s="113"/>
      <c r="X312" s="113"/>
      <c r="Y312" s="113"/>
      <c r="Z312" s="113"/>
      <c r="AA312" s="113"/>
      <c r="AB312" s="113"/>
      <c r="AC312" s="113"/>
      <c r="AD312" s="113"/>
      <c r="AE312" s="113"/>
      <c r="AF312" s="113"/>
      <c r="AG312" s="113"/>
      <c r="AH312" s="113"/>
      <c r="AI312" s="113"/>
      <c r="AJ312" s="113"/>
      <c r="AK312" s="113"/>
      <c r="AL312" s="113"/>
      <c r="AM312" s="113"/>
      <c r="AN312" s="113"/>
      <c r="AO312" s="113"/>
      <c r="AP312" s="113"/>
      <c r="AQ312" s="113"/>
      <c r="AR312" s="113"/>
      <c r="AS312" s="113"/>
      <c r="AT312" s="113"/>
      <c r="AU312" s="113"/>
      <c r="AV312" s="113"/>
      <c r="AW312" s="113"/>
      <c r="AX312" s="113"/>
      <c r="AY312" s="113"/>
      <c r="AZ312" s="113"/>
      <c r="BA312" s="113"/>
      <c r="BB312" s="113"/>
      <c r="BC312" s="113"/>
      <c r="BD312" s="113"/>
    </row>
    <row r="313" spans="1:56" s="127" customFormat="1" ht="26" hidden="1" customHeight="1">
      <c r="A313" s="117"/>
      <c r="B313" s="454" t="s">
        <v>3332</v>
      </c>
      <c r="C313" s="288" t="s">
        <v>3333</v>
      </c>
      <c r="D313" s="129" t="s">
        <v>3334</v>
      </c>
      <c r="E313" s="456" t="str">
        <f t="shared" si="15"/>
        <v>OM8-30 (disease-specific otitis media instrument)</v>
      </c>
      <c r="F313" s="130" t="s">
        <v>2636</v>
      </c>
      <c r="G313" s="130" t="s">
        <v>3335</v>
      </c>
      <c r="H313" s="130" t="s">
        <v>3118</v>
      </c>
      <c r="I313" s="130">
        <v>212</v>
      </c>
      <c r="J313" s="131" t="str">
        <f t="shared" si="17"/>
        <v>OLS</v>
      </c>
      <c r="K313" s="129" t="s">
        <v>2626</v>
      </c>
      <c r="L313" s="129"/>
      <c r="M313" s="129"/>
      <c r="N313" s="132"/>
      <c r="O313" s="132"/>
      <c r="P313" s="132"/>
      <c r="Q313" s="132"/>
      <c r="R313" s="132"/>
      <c r="S313" s="133"/>
      <c r="T313" s="134" t="s">
        <v>3336</v>
      </c>
      <c r="U313" s="190" t="s">
        <v>3336</v>
      </c>
      <c r="V313" s="274" t="s">
        <v>3337</v>
      </c>
      <c r="W313" s="113"/>
      <c r="X313" s="113"/>
      <c r="Y313" s="113"/>
      <c r="Z313" s="113"/>
      <c r="AA313" s="113"/>
      <c r="AB313" s="113"/>
      <c r="AC313" s="113"/>
      <c r="AD313" s="113"/>
      <c r="AE313" s="113"/>
      <c r="AF313" s="113"/>
      <c r="AG313" s="113"/>
      <c r="AH313" s="113"/>
      <c r="AI313" s="113"/>
      <c r="AJ313" s="113"/>
      <c r="AK313" s="113"/>
      <c r="AL313" s="113"/>
      <c r="AM313" s="113"/>
      <c r="AN313" s="113"/>
      <c r="AO313" s="113"/>
      <c r="AP313" s="113"/>
      <c r="AQ313" s="113"/>
      <c r="AR313" s="113"/>
      <c r="AS313" s="113"/>
      <c r="AT313" s="113"/>
      <c r="AU313" s="113"/>
      <c r="AV313" s="113"/>
      <c r="AW313" s="113"/>
      <c r="AX313" s="113"/>
      <c r="AY313" s="113"/>
      <c r="AZ313" s="113"/>
      <c r="BA313" s="113"/>
      <c r="BB313" s="113"/>
      <c r="BC313" s="113"/>
      <c r="BD313" s="113"/>
    </row>
    <row r="314" spans="1:56" s="127" customFormat="1" ht="39" hidden="1" customHeight="1">
      <c r="A314" s="117"/>
      <c r="B314" s="450"/>
      <c r="C314" s="329" t="s">
        <v>3333</v>
      </c>
      <c r="D314" s="248" t="s">
        <v>3334</v>
      </c>
      <c r="E314" s="452"/>
      <c r="F314" s="164" t="s">
        <v>3105</v>
      </c>
      <c r="G314" s="164" t="s">
        <v>3335</v>
      </c>
      <c r="H314" s="164" t="s">
        <v>3118</v>
      </c>
      <c r="I314" s="164">
        <v>218</v>
      </c>
      <c r="J314" s="250" t="str">
        <f t="shared" si="17"/>
        <v>OLS; GLM; 2-part</v>
      </c>
      <c r="K314" s="248" t="s">
        <v>2626</v>
      </c>
      <c r="L314" s="248" t="s">
        <v>2627</v>
      </c>
      <c r="M314" s="248"/>
      <c r="N314" s="252" t="s">
        <v>2629</v>
      </c>
      <c r="O314" s="252"/>
      <c r="P314" s="252"/>
      <c r="Q314" s="251"/>
      <c r="R314" s="251"/>
      <c r="S314" s="253"/>
      <c r="T314" s="534" t="s">
        <v>3338</v>
      </c>
      <c r="U314" s="536" t="s">
        <v>3338</v>
      </c>
      <c r="V314" s="449" t="s">
        <v>3339</v>
      </c>
      <c r="W314" s="113"/>
      <c r="X314" s="113"/>
      <c r="Y314" s="113"/>
      <c r="Z314" s="113"/>
      <c r="AA314" s="113"/>
      <c r="AB314" s="113"/>
      <c r="AC314" s="113"/>
      <c r="AD314" s="113"/>
      <c r="AE314" s="113"/>
      <c r="AF314" s="113"/>
      <c r="AG314" s="113"/>
      <c r="AH314" s="113"/>
      <c r="AI314" s="113"/>
      <c r="AJ314" s="113"/>
      <c r="AK314" s="113"/>
      <c r="AL314" s="113"/>
      <c r="AM314" s="113"/>
      <c r="AN314" s="113"/>
      <c r="AO314" s="113"/>
      <c r="AP314" s="113"/>
      <c r="AQ314" s="113"/>
      <c r="AR314" s="113"/>
      <c r="AS314" s="113"/>
      <c r="AT314" s="113"/>
      <c r="AU314" s="113"/>
      <c r="AV314" s="113"/>
      <c r="AW314" s="113"/>
      <c r="AX314" s="113"/>
      <c r="AY314" s="113"/>
      <c r="AZ314" s="113"/>
      <c r="BA314" s="113"/>
      <c r="BB314" s="113"/>
      <c r="BC314" s="113"/>
      <c r="BD314" s="113"/>
    </row>
    <row r="315" spans="1:56" s="127" customFormat="1" ht="39" hidden="1" customHeight="1" thickBot="1">
      <c r="A315" s="117"/>
      <c r="B315" s="455"/>
      <c r="C315" s="280" t="s">
        <v>3333</v>
      </c>
      <c r="D315" s="145" t="s">
        <v>3334</v>
      </c>
      <c r="E315" s="453"/>
      <c r="F315" s="146" t="s">
        <v>2757</v>
      </c>
      <c r="G315" s="146" t="s">
        <v>3335</v>
      </c>
      <c r="H315" s="146" t="s">
        <v>3118</v>
      </c>
      <c r="I315" s="146">
        <v>205</v>
      </c>
      <c r="J315" s="147" t="str">
        <f t="shared" si="17"/>
        <v>OLS; GLM; 2-part</v>
      </c>
      <c r="K315" s="145" t="s">
        <v>2626</v>
      </c>
      <c r="L315" s="145" t="s">
        <v>2627</v>
      </c>
      <c r="M315" s="145"/>
      <c r="N315" s="252" t="s">
        <v>2629</v>
      </c>
      <c r="O315" s="151"/>
      <c r="P315" s="151"/>
      <c r="Q315" s="148"/>
      <c r="R315" s="148"/>
      <c r="S315" s="149"/>
      <c r="T315" s="535"/>
      <c r="U315" s="537"/>
      <c r="V315" s="455"/>
      <c r="W315" s="113"/>
      <c r="X315" s="113"/>
      <c r="Y315" s="113"/>
      <c r="Z315" s="113"/>
      <c r="AA315" s="113"/>
      <c r="AB315" s="113"/>
      <c r="AC315" s="113"/>
      <c r="AD315" s="113"/>
      <c r="AE315" s="113"/>
      <c r="AF315" s="113"/>
      <c r="AG315" s="113"/>
      <c r="AH315" s="113"/>
      <c r="AI315" s="113"/>
      <c r="AJ315" s="113"/>
      <c r="AK315" s="113"/>
      <c r="AL315" s="113"/>
      <c r="AM315" s="113"/>
      <c r="AN315" s="113"/>
      <c r="AO315" s="113"/>
      <c r="AP315" s="113"/>
      <c r="AQ315" s="113"/>
      <c r="AR315" s="113"/>
      <c r="AS315" s="113"/>
      <c r="AT315" s="113"/>
      <c r="AU315" s="113"/>
      <c r="AV315" s="113"/>
      <c r="AW315" s="113"/>
      <c r="AX315" s="113"/>
      <c r="AY315" s="113"/>
      <c r="AZ315" s="113"/>
      <c r="BA315" s="113"/>
      <c r="BB315" s="113"/>
      <c r="BC315" s="113"/>
      <c r="BD315" s="113"/>
    </row>
    <row r="316" spans="1:56" s="127" customFormat="1" ht="25.5" hidden="1" customHeight="1">
      <c r="A316" s="117"/>
      <c r="B316" s="454" t="s">
        <v>3340</v>
      </c>
      <c r="C316" s="128" t="s">
        <v>3341</v>
      </c>
      <c r="D316" s="129" t="s">
        <v>2642</v>
      </c>
      <c r="E316" s="456" t="str">
        <f>D316</f>
        <v>Health Assessment Questionnaire (HAQ)</v>
      </c>
      <c r="F316" s="130" t="s">
        <v>2636</v>
      </c>
      <c r="G316" s="130" t="s">
        <v>2643</v>
      </c>
      <c r="H316" s="130" t="s">
        <v>2644</v>
      </c>
      <c r="I316" s="189">
        <v>10895</v>
      </c>
      <c r="J316" s="131" t="str">
        <f t="shared" si="17"/>
        <v>OLS; fractional polynomial regression</v>
      </c>
      <c r="K316" s="129" t="s">
        <v>2626</v>
      </c>
      <c r="L316" s="129"/>
      <c r="M316" s="129"/>
      <c r="N316" s="132"/>
      <c r="O316" s="132"/>
      <c r="P316" s="132"/>
      <c r="Q316" s="132"/>
      <c r="R316" s="190" t="s">
        <v>3342</v>
      </c>
      <c r="S316" s="133"/>
      <c r="T316" s="133"/>
      <c r="U316" s="132"/>
      <c r="V316" s="474"/>
      <c r="W316" s="113"/>
      <c r="X316" s="113"/>
      <c r="Y316" s="113"/>
      <c r="Z316" s="113"/>
      <c r="AA316" s="113"/>
      <c r="AB316" s="113"/>
      <c r="AC316" s="113"/>
      <c r="AD316" s="113"/>
      <c r="AE316" s="113"/>
      <c r="AF316" s="113"/>
      <c r="AG316" s="113"/>
      <c r="AH316" s="113"/>
      <c r="AI316" s="113"/>
      <c r="AJ316" s="113"/>
      <c r="AK316" s="113"/>
      <c r="AL316" s="113"/>
      <c r="AM316" s="113"/>
      <c r="AN316" s="113"/>
      <c r="AO316" s="113"/>
      <c r="AP316" s="113"/>
      <c r="AQ316" s="113"/>
      <c r="AR316" s="113"/>
      <c r="AS316" s="113"/>
      <c r="AT316" s="113"/>
      <c r="AU316" s="113"/>
      <c r="AV316" s="113"/>
      <c r="AW316" s="113"/>
      <c r="AX316" s="113"/>
      <c r="AY316" s="113"/>
      <c r="AZ316" s="113"/>
      <c r="BA316" s="113"/>
      <c r="BB316" s="113"/>
      <c r="BC316" s="113"/>
      <c r="BD316" s="113"/>
    </row>
    <row r="317" spans="1:56" s="127" customFormat="1" ht="26" hidden="1" customHeight="1" thickBot="1">
      <c r="A317" s="117"/>
      <c r="B317" s="455"/>
      <c r="C317" s="144" t="s">
        <v>3341</v>
      </c>
      <c r="D317" s="145" t="s">
        <v>2642</v>
      </c>
      <c r="E317" s="453"/>
      <c r="F317" s="146" t="s">
        <v>2651</v>
      </c>
      <c r="G317" s="146" t="s">
        <v>2643</v>
      </c>
      <c r="H317" s="146" t="s">
        <v>2644</v>
      </c>
      <c r="I317" s="192">
        <v>10895</v>
      </c>
      <c r="J317" s="147" t="str">
        <f t="shared" si="17"/>
        <v>OLS; fractional polynomial regression</v>
      </c>
      <c r="K317" s="145" t="s">
        <v>2626</v>
      </c>
      <c r="L317" s="145"/>
      <c r="M317" s="145"/>
      <c r="N317" s="148"/>
      <c r="O317" s="148"/>
      <c r="P317" s="148"/>
      <c r="Q317" s="148"/>
      <c r="R317" s="151" t="s">
        <v>3342</v>
      </c>
      <c r="S317" s="149"/>
      <c r="T317" s="149"/>
      <c r="U317" s="148"/>
      <c r="V317" s="475"/>
      <c r="W317" s="113"/>
      <c r="X317" s="113"/>
      <c r="Y317" s="113"/>
      <c r="Z317" s="113"/>
      <c r="AA317" s="113"/>
      <c r="AB317" s="113"/>
      <c r="AC317" s="113"/>
      <c r="AD317" s="113"/>
      <c r="AE317" s="113"/>
      <c r="AF317" s="113"/>
      <c r="AG317" s="113"/>
      <c r="AH317" s="113"/>
      <c r="AI317" s="113"/>
      <c r="AJ317" s="113"/>
      <c r="AK317" s="113"/>
      <c r="AL317" s="113"/>
      <c r="AM317" s="113"/>
      <c r="AN317" s="113"/>
      <c r="AO317" s="113"/>
      <c r="AP317" s="113"/>
      <c r="AQ317" s="113"/>
      <c r="AR317" s="113"/>
      <c r="AS317" s="113"/>
      <c r="AT317" s="113"/>
      <c r="AU317" s="113"/>
      <c r="AV317" s="113"/>
      <c r="AW317" s="113"/>
      <c r="AX317" s="113"/>
      <c r="AY317" s="113"/>
      <c r="AZ317" s="113"/>
      <c r="BA317" s="113"/>
      <c r="BB317" s="113"/>
      <c r="BC317" s="113"/>
      <c r="BD317" s="113"/>
    </row>
    <row r="318" spans="1:56" s="127" customFormat="1" ht="39" hidden="1" customHeight="1">
      <c r="A318" s="117"/>
      <c r="B318" s="472" t="s">
        <v>3343</v>
      </c>
      <c r="C318" s="188" t="s">
        <v>3344</v>
      </c>
      <c r="D318" s="129" t="s">
        <v>2831</v>
      </c>
      <c r="E318" s="130" t="str">
        <f>D318</f>
        <v>Functional Assessment of Cancer Therapy - Prostate (FACT-P)</v>
      </c>
      <c r="F318" s="130" t="s">
        <v>2636</v>
      </c>
      <c r="G318" s="130" t="s">
        <v>2832</v>
      </c>
      <c r="H318" s="130" t="s">
        <v>721</v>
      </c>
      <c r="I318" s="189">
        <v>276</v>
      </c>
      <c r="J318" s="131" t="str">
        <f t="shared" si="17"/>
        <v>OLS; 2-part; median regression</v>
      </c>
      <c r="K318" s="129" t="s">
        <v>2626</v>
      </c>
      <c r="L318" s="129"/>
      <c r="M318" s="129"/>
      <c r="N318" s="132" t="s">
        <v>2629</v>
      </c>
      <c r="O318" s="132"/>
      <c r="P318" s="132"/>
      <c r="Q318" s="190"/>
      <c r="R318" s="190" t="s">
        <v>3345</v>
      </c>
      <c r="S318" s="133"/>
      <c r="T318" s="133" t="s">
        <v>3346</v>
      </c>
      <c r="U318" s="132" t="s">
        <v>3346</v>
      </c>
      <c r="V318" s="454" t="s">
        <v>3347</v>
      </c>
      <c r="W318" s="113"/>
      <c r="X318" s="113"/>
      <c r="Y318" s="113"/>
      <c r="Z318" s="113"/>
      <c r="AA318" s="113"/>
      <c r="AB318" s="113"/>
      <c r="AC318" s="113"/>
      <c r="AD318" s="113"/>
      <c r="AE318" s="113"/>
      <c r="AF318" s="113"/>
      <c r="AG318" s="113"/>
      <c r="AH318" s="113"/>
      <c r="AI318" s="113"/>
      <c r="AJ318" s="113"/>
      <c r="AK318" s="113"/>
      <c r="AL318" s="113"/>
      <c r="AM318" s="113"/>
      <c r="AN318" s="113"/>
      <c r="AO318" s="113"/>
      <c r="AP318" s="113"/>
      <c r="AQ318" s="113"/>
      <c r="AR318" s="113"/>
      <c r="AS318" s="113"/>
      <c r="AT318" s="113"/>
      <c r="AU318" s="113"/>
      <c r="AV318" s="113"/>
      <c r="AW318" s="113"/>
      <c r="AX318" s="113"/>
      <c r="AY318" s="113"/>
      <c r="AZ318" s="113"/>
      <c r="BA318" s="113"/>
      <c r="BB318" s="113"/>
      <c r="BC318" s="113"/>
      <c r="BD318" s="113"/>
    </row>
    <row r="319" spans="1:56" s="127" customFormat="1" ht="39" hidden="1" customHeight="1" thickBot="1">
      <c r="A319" s="117"/>
      <c r="B319" s="473"/>
      <c r="C319" s="191" t="s">
        <v>3344</v>
      </c>
      <c r="D319" s="145" t="s">
        <v>3348</v>
      </c>
      <c r="E319" s="146" t="str">
        <f>D319</f>
        <v>FACT-P and EORTC Quality of Life Questionnaire (QLQ-C30)</v>
      </c>
      <c r="F319" s="146" t="s">
        <v>2636</v>
      </c>
      <c r="G319" s="146" t="s">
        <v>2832</v>
      </c>
      <c r="H319" s="146" t="s">
        <v>721</v>
      </c>
      <c r="I319" s="192">
        <v>276</v>
      </c>
      <c r="J319" s="147" t="str">
        <f t="shared" si="17"/>
        <v>OLS; 2-part; median regression</v>
      </c>
      <c r="K319" s="145" t="s">
        <v>2626</v>
      </c>
      <c r="L319" s="145"/>
      <c r="M319" s="145"/>
      <c r="N319" s="148" t="s">
        <v>2629</v>
      </c>
      <c r="O319" s="148"/>
      <c r="P319" s="148"/>
      <c r="Q319" s="151"/>
      <c r="R319" s="151" t="s">
        <v>3345</v>
      </c>
      <c r="S319" s="149"/>
      <c r="T319" s="149" t="s">
        <v>3346</v>
      </c>
      <c r="U319" s="148" t="s">
        <v>3346</v>
      </c>
      <c r="V319" s="455"/>
      <c r="W319" s="113"/>
      <c r="X319" s="113"/>
      <c r="Y319" s="113"/>
      <c r="Z319" s="113"/>
      <c r="AA319" s="113"/>
      <c r="AB319" s="113"/>
      <c r="AC319" s="113"/>
      <c r="AD319" s="113"/>
      <c r="AE319" s="113"/>
      <c r="AF319" s="113"/>
      <c r="AG319" s="113"/>
      <c r="AH319" s="113"/>
      <c r="AI319" s="113"/>
      <c r="AJ319" s="113"/>
      <c r="AK319" s="113"/>
      <c r="AL319" s="113"/>
      <c r="AM319" s="113"/>
      <c r="AN319" s="113"/>
      <c r="AO319" s="113"/>
      <c r="AP319" s="113"/>
      <c r="AQ319" s="113"/>
      <c r="AR319" s="113"/>
      <c r="AS319" s="113"/>
      <c r="AT319" s="113"/>
      <c r="AU319" s="113"/>
      <c r="AV319" s="113"/>
      <c r="AW319" s="113"/>
      <c r="AX319" s="113"/>
      <c r="AY319" s="113"/>
      <c r="AZ319" s="113"/>
      <c r="BA319" s="113"/>
      <c r="BB319" s="113"/>
      <c r="BC319" s="113"/>
      <c r="BD319" s="113"/>
    </row>
    <row r="320" spans="1:56" s="127" customFormat="1" ht="52" hidden="1" customHeight="1" thickBot="1">
      <c r="A320" s="117"/>
      <c r="B320" s="118" t="s">
        <v>3349</v>
      </c>
      <c r="C320" s="119" t="s">
        <v>3350</v>
      </c>
      <c r="D320" s="120" t="s">
        <v>2694</v>
      </c>
      <c r="E320" s="130" t="str">
        <f>D320</f>
        <v>Western Ontario and McMaster Universities Osteoarthritis Index (WOMAC)</v>
      </c>
      <c r="F320" s="121" t="s">
        <v>2636</v>
      </c>
      <c r="G320" s="121" t="s">
        <v>3351</v>
      </c>
      <c r="H320" s="121" t="s">
        <v>2644</v>
      </c>
      <c r="I320" s="121">
        <v>258</v>
      </c>
      <c r="J320" s="122" t="str">
        <f t="shared" si="17"/>
        <v>OLS; CLAD</v>
      </c>
      <c r="K320" s="120" t="s">
        <v>2626</v>
      </c>
      <c r="L320" s="120"/>
      <c r="M320" s="120"/>
      <c r="N320" s="169"/>
      <c r="O320" s="170" t="s">
        <v>2630</v>
      </c>
      <c r="P320" s="169"/>
      <c r="Q320" s="169"/>
      <c r="R320" s="169"/>
      <c r="S320" s="125"/>
      <c r="T320" s="125"/>
      <c r="U320" s="290" t="s">
        <v>3352</v>
      </c>
      <c r="V320" s="152" t="s">
        <v>3353</v>
      </c>
      <c r="W320" s="113"/>
      <c r="X320" s="113"/>
      <c r="Y320" s="113"/>
      <c r="Z320" s="113"/>
      <c r="AA320" s="113"/>
      <c r="AB320" s="113"/>
      <c r="AC320" s="113"/>
      <c r="AD320" s="113"/>
      <c r="AE320" s="113"/>
      <c r="AF320" s="113"/>
      <c r="AG320" s="113"/>
      <c r="AH320" s="113"/>
      <c r="AI320" s="113"/>
      <c r="AJ320" s="113"/>
      <c r="AK320" s="113"/>
      <c r="AL320" s="113"/>
      <c r="AM320" s="113"/>
      <c r="AN320" s="113"/>
      <c r="AO320" s="113"/>
      <c r="AP320" s="113"/>
      <c r="AQ320" s="113"/>
      <c r="AR320" s="113"/>
      <c r="AS320" s="113"/>
      <c r="AT320" s="113"/>
      <c r="AU320" s="113"/>
      <c r="AV320" s="113"/>
      <c r="AW320" s="113"/>
      <c r="AX320" s="113"/>
      <c r="AY320" s="113"/>
      <c r="AZ320" s="113"/>
      <c r="BA320" s="113"/>
      <c r="BB320" s="113"/>
      <c r="BC320" s="113"/>
      <c r="BD320" s="113"/>
    </row>
    <row r="321" spans="1:56" s="127" customFormat="1" ht="39" hidden="1" customHeight="1" thickBot="1">
      <c r="A321" s="117"/>
      <c r="B321" s="167" t="s">
        <v>3354</v>
      </c>
      <c r="C321" s="119" t="s">
        <v>3355</v>
      </c>
      <c r="D321" s="120" t="s">
        <v>2991</v>
      </c>
      <c r="E321" s="130" t="str">
        <f>D321</f>
        <v>39-item Parkinson’s Disease Questionnaire (PDQ-39)</v>
      </c>
      <c r="F321" s="121" t="s">
        <v>2636</v>
      </c>
      <c r="G321" s="121" t="s">
        <v>2797</v>
      </c>
      <c r="H321" s="121" t="s">
        <v>2798</v>
      </c>
      <c r="I321" s="168">
        <v>80</v>
      </c>
      <c r="J321" s="122" t="str">
        <f t="shared" si="17"/>
        <v>OLS; response mapping</v>
      </c>
      <c r="K321" s="120" t="s">
        <v>2626</v>
      </c>
      <c r="L321" s="120"/>
      <c r="M321" s="120"/>
      <c r="N321" s="169"/>
      <c r="O321" s="169"/>
      <c r="P321" s="169"/>
      <c r="Q321" s="170" t="s">
        <v>2632</v>
      </c>
      <c r="R321" s="169"/>
      <c r="S321" s="232" t="s">
        <v>3123</v>
      </c>
      <c r="T321" s="232"/>
      <c r="U321" s="170"/>
      <c r="V321" s="118"/>
      <c r="W321" s="113"/>
      <c r="X321" s="113"/>
      <c r="Y321" s="113"/>
      <c r="Z321" s="113"/>
      <c r="AA321" s="113"/>
      <c r="AB321" s="113"/>
      <c r="AC321" s="113"/>
      <c r="AD321" s="113"/>
      <c r="AE321" s="113"/>
      <c r="AF321" s="113"/>
      <c r="AG321" s="113"/>
      <c r="AH321" s="113"/>
      <c r="AI321" s="113"/>
      <c r="AJ321" s="113"/>
      <c r="AK321" s="113"/>
      <c r="AL321" s="113"/>
      <c r="AM321" s="113"/>
      <c r="AN321" s="113"/>
      <c r="AO321" s="113"/>
      <c r="AP321" s="113"/>
      <c r="AQ321" s="113"/>
      <c r="AR321" s="113"/>
      <c r="AS321" s="113"/>
      <c r="AT321" s="113"/>
      <c r="AU321" s="113"/>
      <c r="AV321" s="113"/>
      <c r="AW321" s="113"/>
      <c r="AX321" s="113"/>
      <c r="AY321" s="113"/>
      <c r="AZ321" s="113"/>
      <c r="BA321" s="113"/>
      <c r="BB321" s="113"/>
      <c r="BC321" s="113"/>
      <c r="BD321" s="113"/>
    </row>
    <row r="322" spans="1:56" s="127" customFormat="1" ht="52" hidden="1" customHeight="1">
      <c r="A322" s="117"/>
      <c r="B322" s="543" t="s">
        <v>3356</v>
      </c>
      <c r="C322" s="543"/>
      <c r="D322" s="543"/>
      <c r="E322" s="543"/>
      <c r="F322" s="543"/>
      <c r="G322" s="543"/>
      <c r="H322" s="543"/>
      <c r="I322" s="543"/>
      <c r="J322" s="543"/>
      <c r="K322" s="544"/>
      <c r="L322" s="544"/>
      <c r="M322" s="544"/>
      <c r="N322" s="544"/>
      <c r="O322" s="544"/>
      <c r="P322" s="544"/>
      <c r="Q322" s="544"/>
      <c r="R322" s="544"/>
      <c r="S322" s="544"/>
      <c r="T322" s="544"/>
      <c r="U322" s="544"/>
      <c r="V322" s="544"/>
      <c r="W322" s="113"/>
      <c r="X322" s="113"/>
      <c r="Y322" s="113"/>
      <c r="Z322" s="113"/>
      <c r="AA322" s="113"/>
      <c r="AB322" s="113"/>
      <c r="AC322" s="113"/>
      <c r="AD322" s="113"/>
      <c r="AE322" s="113"/>
      <c r="AF322" s="113"/>
      <c r="AG322" s="113"/>
      <c r="AH322" s="113"/>
      <c r="AI322" s="113"/>
      <c r="AJ322" s="113"/>
      <c r="AK322" s="113"/>
      <c r="AL322" s="113"/>
      <c r="AM322" s="113"/>
      <c r="AN322" s="113"/>
      <c r="AO322" s="113"/>
      <c r="AP322" s="113"/>
      <c r="AQ322" s="113"/>
      <c r="AR322" s="113"/>
      <c r="AS322" s="113"/>
      <c r="AT322" s="113"/>
      <c r="AU322" s="113"/>
      <c r="AV322" s="113"/>
      <c r="AW322" s="113"/>
      <c r="AX322" s="113"/>
      <c r="AY322" s="113"/>
      <c r="AZ322" s="113"/>
      <c r="BA322" s="113"/>
      <c r="BB322" s="113"/>
      <c r="BC322" s="113"/>
      <c r="BD322" s="113"/>
    </row>
    <row r="323" spans="1:56" s="127" customFormat="1" ht="26" hidden="1" customHeight="1">
      <c r="A323" s="117"/>
      <c r="B323" s="541" t="s">
        <v>3357</v>
      </c>
      <c r="C323" s="541"/>
      <c r="D323" s="541"/>
      <c r="E323" s="541"/>
      <c r="F323" s="541"/>
      <c r="G323" s="541"/>
      <c r="H323" s="541"/>
      <c r="I323" s="541"/>
      <c r="J323" s="541"/>
      <c r="K323" s="541"/>
      <c r="L323" s="541"/>
      <c r="M323" s="541"/>
      <c r="N323" s="541"/>
      <c r="O323" s="541"/>
      <c r="P323" s="541"/>
      <c r="Q323" s="541"/>
      <c r="R323" s="541"/>
      <c r="S323" s="541"/>
      <c r="T323" s="541"/>
      <c r="U323" s="541"/>
      <c r="V323" s="541"/>
      <c r="W323" s="113"/>
      <c r="X323" s="113"/>
      <c r="Y323" s="113"/>
      <c r="Z323" s="113"/>
      <c r="AA323" s="113"/>
      <c r="AB323" s="113"/>
      <c r="AC323" s="113"/>
      <c r="AD323" s="113"/>
      <c r="AE323" s="113"/>
      <c r="AF323" s="113"/>
      <c r="AG323" s="113"/>
      <c r="AH323" s="113"/>
      <c r="AI323" s="113"/>
      <c r="AJ323" s="113"/>
      <c r="AK323" s="113"/>
      <c r="AL323" s="113"/>
      <c r="AM323" s="113"/>
      <c r="AN323" s="113"/>
      <c r="AO323" s="113"/>
      <c r="AP323" s="113"/>
      <c r="AQ323" s="113"/>
      <c r="AR323" s="113"/>
      <c r="AS323" s="113"/>
      <c r="AT323" s="113"/>
      <c r="AU323" s="113"/>
      <c r="AV323" s="113"/>
      <c r="AW323" s="113"/>
      <c r="AX323" s="113"/>
      <c r="AY323" s="113"/>
      <c r="AZ323" s="113"/>
      <c r="BA323" s="113"/>
      <c r="BB323" s="113"/>
      <c r="BC323" s="113"/>
      <c r="BD323" s="113"/>
    </row>
    <row r="324" spans="1:56" s="127" customFormat="1" ht="26" hidden="1" customHeight="1">
      <c r="A324" s="117"/>
      <c r="B324" s="541" t="s">
        <v>3358</v>
      </c>
      <c r="C324" s="541"/>
      <c r="D324" s="541"/>
      <c r="E324" s="541"/>
      <c r="F324" s="541"/>
      <c r="G324" s="541"/>
      <c r="H324" s="541"/>
      <c r="I324" s="541"/>
      <c r="J324" s="541"/>
      <c r="K324" s="541"/>
      <c r="L324" s="541"/>
      <c r="M324" s="541"/>
      <c r="N324" s="541"/>
      <c r="O324" s="541"/>
      <c r="P324" s="541"/>
      <c r="Q324" s="541"/>
      <c r="R324" s="541"/>
      <c r="S324" s="541"/>
      <c r="T324" s="541"/>
      <c r="U324" s="541"/>
      <c r="V324" s="541"/>
      <c r="W324" s="113"/>
      <c r="X324" s="113"/>
      <c r="Y324" s="113"/>
      <c r="Z324" s="113"/>
      <c r="AA324" s="113"/>
      <c r="AB324" s="113"/>
      <c r="AC324" s="113"/>
      <c r="AD324" s="113"/>
      <c r="AE324" s="113"/>
      <c r="AF324" s="113"/>
      <c r="AG324" s="113"/>
      <c r="AH324" s="113"/>
      <c r="AI324" s="113"/>
      <c r="AJ324" s="113"/>
      <c r="AK324" s="113"/>
      <c r="AL324" s="113"/>
      <c r="AM324" s="113"/>
      <c r="AN324" s="113"/>
      <c r="AO324" s="113"/>
      <c r="AP324" s="113"/>
      <c r="AQ324" s="113"/>
      <c r="AR324" s="113"/>
      <c r="AS324" s="113"/>
      <c r="AT324" s="113"/>
      <c r="AU324" s="113"/>
      <c r="AV324" s="113"/>
      <c r="AW324" s="113"/>
      <c r="AX324" s="113"/>
      <c r="AY324" s="113"/>
      <c r="AZ324" s="113"/>
      <c r="BA324" s="113"/>
      <c r="BB324" s="113"/>
      <c r="BC324" s="113"/>
      <c r="BD324" s="113"/>
    </row>
    <row r="325" spans="1:56" s="127" customFormat="1" ht="26" hidden="1" customHeight="1">
      <c r="A325" s="117"/>
      <c r="B325" s="541" t="s">
        <v>3359</v>
      </c>
      <c r="C325" s="541"/>
      <c r="D325" s="541"/>
      <c r="E325" s="541"/>
      <c r="F325" s="541"/>
      <c r="G325" s="541"/>
      <c r="H325" s="541"/>
      <c r="I325" s="541"/>
      <c r="J325" s="541"/>
      <c r="K325" s="541"/>
      <c r="L325" s="541"/>
      <c r="M325" s="541"/>
      <c r="N325" s="541"/>
      <c r="O325" s="541"/>
      <c r="P325" s="541"/>
      <c r="Q325" s="541"/>
      <c r="R325" s="541"/>
      <c r="S325" s="541"/>
      <c r="T325" s="541"/>
      <c r="U325" s="541"/>
      <c r="V325" s="541"/>
      <c r="W325" s="113"/>
      <c r="X325" s="113"/>
      <c r="Y325" s="113"/>
      <c r="Z325" s="113"/>
      <c r="AA325" s="113"/>
      <c r="AB325" s="113"/>
      <c r="AC325" s="113"/>
      <c r="AD325" s="113"/>
      <c r="AE325" s="113"/>
      <c r="AF325" s="113"/>
      <c r="AG325" s="113"/>
      <c r="AH325" s="113"/>
      <c r="AI325" s="113"/>
      <c r="AJ325" s="113"/>
      <c r="AK325" s="113"/>
      <c r="AL325" s="113"/>
      <c r="AM325" s="113"/>
      <c r="AN325" s="113"/>
      <c r="AO325" s="113"/>
      <c r="AP325" s="113"/>
      <c r="AQ325" s="113"/>
      <c r="AR325" s="113"/>
      <c r="AS325" s="113"/>
      <c r="AT325" s="113"/>
      <c r="AU325" s="113"/>
      <c r="AV325" s="113"/>
      <c r="AW325" s="113"/>
      <c r="AX325" s="113"/>
      <c r="AY325" s="113"/>
      <c r="AZ325" s="113"/>
      <c r="BA325" s="113"/>
      <c r="BB325" s="113"/>
      <c r="BC325" s="113"/>
      <c r="BD325" s="113"/>
    </row>
    <row r="326" spans="1:56" s="127" customFormat="1" ht="65" hidden="1" customHeight="1">
      <c r="A326" s="117"/>
      <c r="B326" s="542" t="s">
        <v>3360</v>
      </c>
      <c r="C326" s="542"/>
      <c r="D326" s="542"/>
      <c r="E326" s="542"/>
      <c r="F326" s="542"/>
      <c r="G326" s="542"/>
      <c r="H326" s="542"/>
      <c r="I326" s="542"/>
      <c r="J326" s="542"/>
      <c r="K326" s="542"/>
      <c r="L326" s="542"/>
      <c r="M326" s="542"/>
      <c r="N326" s="542"/>
      <c r="O326" s="542"/>
      <c r="P326" s="542"/>
      <c r="Q326" s="542"/>
      <c r="R326" s="542"/>
      <c r="S326" s="542"/>
      <c r="T326" s="542"/>
      <c r="U326" s="542"/>
      <c r="V326" s="542"/>
      <c r="W326" s="113"/>
      <c r="X326" s="113"/>
      <c r="Y326" s="113"/>
      <c r="Z326" s="113"/>
      <c r="AA326" s="113"/>
      <c r="AB326" s="113"/>
      <c r="AC326" s="113"/>
      <c r="AD326" s="113"/>
      <c r="AE326" s="113"/>
      <c r="AF326" s="113"/>
      <c r="AG326" s="113"/>
      <c r="AH326" s="113"/>
      <c r="AI326" s="113"/>
      <c r="AJ326" s="113"/>
      <c r="AK326" s="113"/>
      <c r="AL326" s="113"/>
      <c r="AM326" s="113"/>
      <c r="AN326" s="113"/>
      <c r="AO326" s="113"/>
      <c r="AP326" s="113"/>
      <c r="AQ326" s="113"/>
      <c r="AR326" s="113"/>
      <c r="AS326" s="113"/>
      <c r="AT326" s="113"/>
      <c r="AU326" s="113"/>
      <c r="AV326" s="113"/>
      <c r="AW326" s="113"/>
      <c r="AX326" s="113"/>
      <c r="AY326" s="113"/>
      <c r="AZ326" s="113"/>
      <c r="BA326" s="113"/>
      <c r="BB326" s="113"/>
      <c r="BC326" s="113"/>
      <c r="BD326" s="113"/>
    </row>
    <row r="327" spans="1:56">
      <c r="Z327" s="337"/>
      <c r="AA327" s="337"/>
    </row>
    <row r="328" spans="1:56">
      <c r="B328" s="406"/>
    </row>
    <row r="329" spans="1:56">
      <c r="B329" s="407"/>
      <c r="C329" s="330"/>
    </row>
  </sheetData>
  <autoFilter ref="A17:V326" xr:uid="{00000000-0009-0000-0000-000008000000}">
    <filterColumn colId="6">
      <filters blank="1">
        <filter val="Breast, colorectal or lung cancer"/>
        <filter val="Cancer"/>
        <filter val="Cancer (28 different types, including breast and colorectal)"/>
        <filter val="Cancer (various)"/>
        <filter val="Lung cancer"/>
        <filter val="Non small cell lung cancer"/>
      </filters>
    </filterColumn>
    <filterColumn colId="7">
      <filters>
        <filter val="Cancer"/>
      </filters>
    </filterColumn>
  </autoFilter>
  <mergeCells count="198">
    <mergeCell ref="B323:V323"/>
    <mergeCell ref="B324:V324"/>
    <mergeCell ref="B325:V325"/>
    <mergeCell ref="B326:V326"/>
    <mergeCell ref="B316:B317"/>
    <mergeCell ref="E316:E317"/>
    <mergeCell ref="V316:V317"/>
    <mergeCell ref="B318:B319"/>
    <mergeCell ref="V318:V319"/>
    <mergeCell ref="B322:V322"/>
    <mergeCell ref="B306:B307"/>
    <mergeCell ref="B310:B311"/>
    <mergeCell ref="V310:V311"/>
    <mergeCell ref="B313:B315"/>
    <mergeCell ref="E313:E315"/>
    <mergeCell ref="T314:T315"/>
    <mergeCell ref="U314:U315"/>
    <mergeCell ref="V314:V315"/>
    <mergeCell ref="B296:B297"/>
    <mergeCell ref="G296:G297"/>
    <mergeCell ref="J296:J297"/>
    <mergeCell ref="V296:V297"/>
    <mergeCell ref="B302:B305"/>
    <mergeCell ref="T302:T305"/>
    <mergeCell ref="U302:U305"/>
    <mergeCell ref="V302:V305"/>
    <mergeCell ref="B278:B279"/>
    <mergeCell ref="J278:J279"/>
    <mergeCell ref="B280:B281"/>
    <mergeCell ref="B283:B286"/>
    <mergeCell ref="V283:V286"/>
    <mergeCell ref="B292:B293"/>
    <mergeCell ref="U292:U293"/>
    <mergeCell ref="V292:V293"/>
    <mergeCell ref="B202:B257"/>
    <mergeCell ref="G202:G257"/>
    <mergeCell ref="J202:J257"/>
    <mergeCell ref="V202:V257"/>
    <mergeCell ref="B262:B276"/>
    <mergeCell ref="J262:J276"/>
    <mergeCell ref="T262:T276"/>
    <mergeCell ref="U262:U276"/>
    <mergeCell ref="V262:V276"/>
    <mergeCell ref="B195:B196"/>
    <mergeCell ref="E195:E196"/>
    <mergeCell ref="U195:U196"/>
    <mergeCell ref="V195:V196"/>
    <mergeCell ref="N189:N190"/>
    <mergeCell ref="O189:O190"/>
    <mergeCell ref="P189:P190"/>
    <mergeCell ref="Q189:Q190"/>
    <mergeCell ref="R189:R190"/>
    <mergeCell ref="S189:S190"/>
    <mergeCell ref="B186:B187"/>
    <mergeCell ref="B189:B190"/>
    <mergeCell ref="G189:G190"/>
    <mergeCell ref="J189:J190"/>
    <mergeCell ref="L189:L190"/>
    <mergeCell ref="M189:M190"/>
    <mergeCell ref="B175:B176"/>
    <mergeCell ref="V175:V176"/>
    <mergeCell ref="B177:B178"/>
    <mergeCell ref="E177:E178"/>
    <mergeCell ref="V177:V178"/>
    <mergeCell ref="B181:B185"/>
    <mergeCell ref="E181:E185"/>
    <mergeCell ref="V181:V185"/>
    <mergeCell ref="T189:T190"/>
    <mergeCell ref="V189:V190"/>
    <mergeCell ref="B167:B168"/>
    <mergeCell ref="V167:V168"/>
    <mergeCell ref="B170:B173"/>
    <mergeCell ref="E170:E173"/>
    <mergeCell ref="G170:G173"/>
    <mergeCell ref="V170:V173"/>
    <mergeCell ref="B143:B146"/>
    <mergeCell ref="B148:B150"/>
    <mergeCell ref="V148:V150"/>
    <mergeCell ref="B154:B156"/>
    <mergeCell ref="E154:E156"/>
    <mergeCell ref="T154:T156"/>
    <mergeCell ref="U154:U156"/>
    <mergeCell ref="V154:V156"/>
    <mergeCell ref="V137:V138"/>
    <mergeCell ref="B139:B140"/>
    <mergeCell ref="J139:J140"/>
    <mergeCell ref="U139:U140"/>
    <mergeCell ref="L137:L138"/>
    <mergeCell ref="M137:M138"/>
    <mergeCell ref="N137:N138"/>
    <mergeCell ref="O137:O138"/>
    <mergeCell ref="P137:P138"/>
    <mergeCell ref="Q137:Q138"/>
    <mergeCell ref="B117:B118"/>
    <mergeCell ref="J117:J118"/>
    <mergeCell ref="B127:B131"/>
    <mergeCell ref="B137:B138"/>
    <mergeCell ref="G137:G138"/>
    <mergeCell ref="J137:J138"/>
    <mergeCell ref="B113:B114"/>
    <mergeCell ref="E113:E114"/>
    <mergeCell ref="T113:T114"/>
    <mergeCell ref="S137:S138"/>
    <mergeCell ref="T137:T138"/>
    <mergeCell ref="U113:U114"/>
    <mergeCell ref="V113:V114"/>
    <mergeCell ref="B115:B116"/>
    <mergeCell ref="V115:V116"/>
    <mergeCell ref="S94:S99"/>
    <mergeCell ref="T94:T99"/>
    <mergeCell ref="V94:V99"/>
    <mergeCell ref="B101:B102"/>
    <mergeCell ref="V101:V102"/>
    <mergeCell ref="B110:B111"/>
    <mergeCell ref="U110:U111"/>
    <mergeCell ref="V110:V111"/>
    <mergeCell ref="L94:L99"/>
    <mergeCell ref="M94:M99"/>
    <mergeCell ref="N94:N99"/>
    <mergeCell ref="O94:O99"/>
    <mergeCell ref="P94:P99"/>
    <mergeCell ref="Q94:Q99"/>
    <mergeCell ref="B90:B91"/>
    <mergeCell ref="E90:E91"/>
    <mergeCell ref="T90:T91"/>
    <mergeCell ref="U90:U91"/>
    <mergeCell ref="V90:V91"/>
    <mergeCell ref="A94:A99"/>
    <mergeCell ref="B94:B99"/>
    <mergeCell ref="G94:G99"/>
    <mergeCell ref="J94:J99"/>
    <mergeCell ref="K94:K99"/>
    <mergeCell ref="B72:B77"/>
    <mergeCell ref="E72:E77"/>
    <mergeCell ref="G72:G77"/>
    <mergeCell ref="J72:J77"/>
    <mergeCell ref="V72:V77"/>
    <mergeCell ref="B85:B86"/>
    <mergeCell ref="J85:J86"/>
    <mergeCell ref="U85:U86"/>
    <mergeCell ref="V85:V86"/>
    <mergeCell ref="A66:A71"/>
    <mergeCell ref="B66:B71"/>
    <mergeCell ref="E66:E71"/>
    <mergeCell ref="G66:G71"/>
    <mergeCell ref="J66:J71"/>
    <mergeCell ref="V66:V71"/>
    <mergeCell ref="B61:B62"/>
    <mergeCell ref="E61:E62"/>
    <mergeCell ref="V61:V62"/>
    <mergeCell ref="B64:B65"/>
    <mergeCell ref="E64:E65"/>
    <mergeCell ref="J64:J65"/>
    <mergeCell ref="S64:S65"/>
    <mergeCell ref="T64:T65"/>
    <mergeCell ref="V64:V65"/>
    <mergeCell ref="B45:B52"/>
    <mergeCell ref="V45:V50"/>
    <mergeCell ref="B54:B55"/>
    <mergeCell ref="E54:E55"/>
    <mergeCell ref="V54:V55"/>
    <mergeCell ref="B56:B59"/>
    <mergeCell ref="V56:V59"/>
    <mergeCell ref="B30:B34"/>
    <mergeCell ref="E30:E34"/>
    <mergeCell ref="J30:J34"/>
    <mergeCell ref="V30:V34"/>
    <mergeCell ref="B39:B40"/>
    <mergeCell ref="E39:E40"/>
    <mergeCell ref="U39:U40"/>
    <mergeCell ref="V39:V40"/>
    <mergeCell ref="V23:V25"/>
    <mergeCell ref="E25:E26"/>
    <mergeCell ref="B27:B29"/>
    <mergeCell ref="E27:E28"/>
    <mergeCell ref="T27:T29"/>
    <mergeCell ref="U27:U29"/>
    <mergeCell ref="V27:V29"/>
    <mergeCell ref="S16:S17"/>
    <mergeCell ref="U16:U17"/>
    <mergeCell ref="V16:V17"/>
    <mergeCell ref="B19:B26"/>
    <mergeCell ref="E19:E20"/>
    <mergeCell ref="U19:U21"/>
    <mergeCell ref="V19:V21"/>
    <mergeCell ref="E21:E22"/>
    <mergeCell ref="E23:E24"/>
    <mergeCell ref="U23:U25"/>
    <mergeCell ref="B9:V9"/>
    <mergeCell ref="B11:V11"/>
    <mergeCell ref="B12:V12"/>
    <mergeCell ref="B16:B17"/>
    <mergeCell ref="C16:C17"/>
    <mergeCell ref="D16:F16"/>
    <mergeCell ref="G16:G17"/>
    <mergeCell ref="I16:I17"/>
    <mergeCell ref="J16:J17"/>
    <mergeCell ref="K16:R16"/>
  </mergeCells>
  <dataValidations count="2">
    <dataValidation type="list" allowBlank="1" showInputMessage="1" showErrorMessage="1" sqref="H18:H41 H43:H52 H78:H137 H139:H170 F191:F65550 F1:F189 H175:H181 H288:H296 H298:H321 H191:H286 H72 H54:H66" xr:uid="{00000000-0002-0000-0800-000000000000}">
      <formula1>#REF!</formula1>
    </dataValidation>
    <dataValidation type="list" allowBlank="1" showInputMessage="1" showErrorMessage="1" sqref="H287" xr:uid="{00000000-0002-0000-0800-000001000000}">
      <formula1>#REF!</formula1>
    </dataValidation>
  </dataValidations>
  <pageMargins left="0.75" right="0.75" top="1" bottom="1" header="0.5" footer="0.5"/>
  <pageSetup paperSize="9"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16"/>
  <sheetViews>
    <sheetView workbookViewId="0">
      <selection activeCell="F20" sqref="F20"/>
    </sheetView>
  </sheetViews>
  <sheetFormatPr baseColWidth="10" defaultColWidth="9" defaultRowHeight="15" customHeight="1"/>
  <cols>
    <col min="1" max="1" width="3.5" style="22" customWidth="1"/>
    <col min="2" max="2" width="6.5" style="22" customWidth="1"/>
    <col min="3" max="3" width="24.5" style="22" customWidth="1"/>
    <col min="4" max="4" width="9" style="22"/>
    <col min="5" max="5" width="17.1640625" style="22" customWidth="1"/>
    <col min="6" max="6" width="37.6640625" style="22" customWidth="1"/>
    <col min="7" max="7" width="5.6640625" style="22" bestFit="1" customWidth="1"/>
    <col min="8" max="8" width="0" style="22" hidden="1" customWidth="1"/>
    <col min="9" max="9" width="7.33203125" style="22" hidden="1" customWidth="1"/>
    <col min="10" max="11" width="9" style="22"/>
    <col min="12" max="12" width="6.1640625" style="22" customWidth="1"/>
    <col min="13" max="13" width="6.6640625" style="22" customWidth="1"/>
    <col min="14" max="14" width="5.6640625" style="22" customWidth="1"/>
    <col min="15" max="15" width="9" style="22"/>
    <col min="16" max="16" width="0" style="22" hidden="1" customWidth="1"/>
    <col min="17" max="17" width="9" style="22"/>
    <col min="18" max="18" width="11" style="22" customWidth="1"/>
    <col min="19" max="19" width="10.83203125" style="22" customWidth="1"/>
    <col min="20" max="20" width="23.1640625" style="22" bestFit="1" customWidth="1"/>
    <col min="21" max="16384" width="9" style="22"/>
  </cols>
  <sheetData>
    <row r="1" spans="1:22" s="420" customFormat="1" ht="15" customHeight="1">
      <c r="A1" s="419" t="s">
        <v>3493</v>
      </c>
    </row>
    <row r="2" spans="1:22" s="420" customFormat="1" ht="15" customHeight="1"/>
    <row r="3" spans="1:22" ht="15" customHeight="1">
      <c r="B3" s="333" t="s">
        <v>3369</v>
      </c>
      <c r="C3" s="333" t="s">
        <v>2</v>
      </c>
      <c r="D3" s="333" t="s">
        <v>40</v>
      </c>
      <c r="E3" s="333" t="s">
        <v>1</v>
      </c>
      <c r="F3" s="333" t="s">
        <v>19</v>
      </c>
      <c r="G3" s="333" t="s">
        <v>6</v>
      </c>
      <c r="H3" s="333" t="s">
        <v>3370</v>
      </c>
      <c r="I3" s="333" t="s">
        <v>2548</v>
      </c>
      <c r="J3" s="333" t="s">
        <v>3371</v>
      </c>
      <c r="K3" s="333" t="s">
        <v>3372</v>
      </c>
      <c r="L3" s="333" t="s">
        <v>3373</v>
      </c>
      <c r="M3" s="333" t="s">
        <v>3374</v>
      </c>
      <c r="N3" s="333" t="s">
        <v>3375</v>
      </c>
      <c r="O3" s="333" t="s">
        <v>3376</v>
      </c>
      <c r="P3" s="333" t="s">
        <v>3377</v>
      </c>
      <c r="Q3" s="333" t="s">
        <v>3378</v>
      </c>
      <c r="R3" s="334" t="s">
        <v>25</v>
      </c>
      <c r="S3" s="334" t="s">
        <v>17</v>
      </c>
      <c r="T3" s="334" t="s">
        <v>3362</v>
      </c>
      <c r="U3" s="22" t="s">
        <v>3447</v>
      </c>
    </row>
    <row r="4" spans="1:22" ht="15" customHeight="1">
      <c r="B4" s="22" t="s">
        <v>3379</v>
      </c>
      <c r="C4" s="22" t="s">
        <v>3380</v>
      </c>
      <c r="D4" s="22" t="s">
        <v>3381</v>
      </c>
      <c r="E4" s="22" t="s">
        <v>3382</v>
      </c>
      <c r="F4" s="22" t="s">
        <v>3383</v>
      </c>
      <c r="G4" s="22">
        <v>2013</v>
      </c>
      <c r="H4" s="22" t="s">
        <v>3384</v>
      </c>
      <c r="I4" s="22" t="s">
        <v>2550</v>
      </c>
      <c r="J4" s="22" t="s">
        <v>3385</v>
      </c>
      <c r="K4" s="22" t="s">
        <v>3386</v>
      </c>
      <c r="L4" s="22">
        <v>15</v>
      </c>
      <c r="P4" s="22" t="s">
        <v>3387</v>
      </c>
      <c r="Q4" s="335" t="s">
        <v>3388</v>
      </c>
      <c r="R4" s="22" t="s">
        <v>28</v>
      </c>
      <c r="S4" s="22" t="s">
        <v>15</v>
      </c>
      <c r="T4" s="22" t="s">
        <v>3451</v>
      </c>
      <c r="U4" s="22" t="s">
        <v>8</v>
      </c>
    </row>
    <row r="5" spans="1:22" ht="15" customHeight="1">
      <c r="B5" s="22" t="s">
        <v>3379</v>
      </c>
      <c r="C5" s="22" t="s">
        <v>3389</v>
      </c>
      <c r="D5" s="22" t="s">
        <v>147</v>
      </c>
      <c r="E5" s="22" t="s">
        <v>3390</v>
      </c>
      <c r="F5" s="22" t="s">
        <v>3391</v>
      </c>
      <c r="G5" s="22">
        <v>2013</v>
      </c>
      <c r="H5" s="22" t="s">
        <v>3392</v>
      </c>
      <c r="I5" s="22" t="s">
        <v>2550</v>
      </c>
      <c r="J5" s="22" t="s">
        <v>3393</v>
      </c>
      <c r="K5" s="22" t="s">
        <v>3394</v>
      </c>
      <c r="L5" s="22">
        <v>156</v>
      </c>
      <c r="P5" s="22" t="s">
        <v>3387</v>
      </c>
      <c r="Q5" s="335" t="s">
        <v>3395</v>
      </c>
      <c r="R5" s="22" t="s">
        <v>28</v>
      </c>
      <c r="S5" s="22" t="s">
        <v>15</v>
      </c>
      <c r="T5" s="22" t="s">
        <v>3457</v>
      </c>
      <c r="U5" s="22" t="s">
        <v>9</v>
      </c>
    </row>
    <row r="6" spans="1:22" ht="15" customHeight="1">
      <c r="B6" s="22" t="s">
        <v>3379</v>
      </c>
      <c r="C6" s="22" t="s">
        <v>3396</v>
      </c>
      <c r="D6" s="22" t="s">
        <v>3397</v>
      </c>
      <c r="E6" s="22" t="s">
        <v>3398</v>
      </c>
      <c r="F6" s="22" t="s">
        <v>3399</v>
      </c>
      <c r="G6" s="22">
        <v>2012</v>
      </c>
      <c r="H6" s="22" t="s">
        <v>3400</v>
      </c>
      <c r="I6" s="22" t="s">
        <v>2550</v>
      </c>
      <c r="J6" s="22" t="s">
        <v>3401</v>
      </c>
      <c r="K6" s="22" t="s">
        <v>3402</v>
      </c>
      <c r="L6" s="22">
        <v>535</v>
      </c>
      <c r="M6" s="22">
        <v>18</v>
      </c>
      <c r="N6" s="22">
        <v>5</v>
      </c>
      <c r="O6" s="22" t="str">
        <f>"225 - 233"</f>
        <v>225 - 233</v>
      </c>
      <c r="P6" s="22" t="s">
        <v>3387</v>
      </c>
      <c r="Q6" s="335" t="s">
        <v>3403</v>
      </c>
      <c r="R6" s="22" t="s">
        <v>28</v>
      </c>
      <c r="S6" s="22" t="s">
        <v>3</v>
      </c>
      <c r="T6" s="22" t="s">
        <v>3456</v>
      </c>
      <c r="U6" s="22" t="s">
        <v>9</v>
      </c>
    </row>
    <row r="7" spans="1:22" ht="15" customHeight="1">
      <c r="B7" s="22" t="s">
        <v>3379</v>
      </c>
      <c r="C7" s="22" t="s">
        <v>3404</v>
      </c>
      <c r="D7" s="22" t="s">
        <v>662</v>
      </c>
      <c r="E7" s="22" t="s">
        <v>3405</v>
      </c>
      <c r="F7" s="22" t="s">
        <v>3406</v>
      </c>
      <c r="G7" s="22">
        <v>2012</v>
      </c>
      <c r="H7" s="22" t="s">
        <v>3407</v>
      </c>
      <c r="I7" s="22" t="s">
        <v>2550</v>
      </c>
      <c r="J7" s="22" t="s">
        <v>3408</v>
      </c>
      <c r="K7" s="22" t="s">
        <v>3409</v>
      </c>
      <c r="L7" s="22">
        <v>838</v>
      </c>
      <c r="M7" s="22">
        <v>12</v>
      </c>
      <c r="O7" s="22" t="str">
        <f>"14"</f>
        <v>14</v>
      </c>
      <c r="P7" s="22" t="s">
        <v>3387</v>
      </c>
      <c r="Q7" s="335" t="s">
        <v>3388</v>
      </c>
      <c r="R7" s="22" t="s">
        <v>28</v>
      </c>
      <c r="S7" s="22" t="s">
        <v>3</v>
      </c>
      <c r="T7" s="22" t="s">
        <v>3453</v>
      </c>
      <c r="U7" s="22" t="s">
        <v>8</v>
      </c>
    </row>
    <row r="8" spans="1:22" ht="15" customHeight="1">
      <c r="B8" s="22" t="s">
        <v>3379</v>
      </c>
      <c r="C8" s="22" t="s">
        <v>3410</v>
      </c>
      <c r="D8" s="22" t="s">
        <v>288</v>
      </c>
      <c r="E8" s="22" t="s">
        <v>3411</v>
      </c>
      <c r="F8" s="22" t="s">
        <v>3412</v>
      </c>
      <c r="G8" s="22">
        <v>2012</v>
      </c>
      <c r="H8" s="22" t="s">
        <v>3413</v>
      </c>
      <c r="I8" s="22" t="s">
        <v>2550</v>
      </c>
      <c r="J8" s="22" t="s">
        <v>3414</v>
      </c>
      <c r="K8" s="22" t="s">
        <v>3415</v>
      </c>
      <c r="L8" s="22">
        <v>723</v>
      </c>
      <c r="M8" s="22">
        <v>16</v>
      </c>
      <c r="N8" s="22">
        <v>18</v>
      </c>
      <c r="O8" s="22" t="str">
        <f>"1 - iv"</f>
        <v>1 - iv</v>
      </c>
      <c r="P8" s="22" t="s">
        <v>3387</v>
      </c>
      <c r="Q8" s="335" t="s">
        <v>3388</v>
      </c>
      <c r="R8" s="22" t="s">
        <v>28</v>
      </c>
      <c r="S8" s="22" t="s">
        <v>0</v>
      </c>
      <c r="T8" s="22" t="s">
        <v>3450</v>
      </c>
      <c r="U8" s="22" t="s">
        <v>8</v>
      </c>
    </row>
    <row r="9" spans="1:22" ht="15" customHeight="1">
      <c r="B9" s="22" t="s">
        <v>3379</v>
      </c>
      <c r="C9" s="22" t="s">
        <v>3416</v>
      </c>
      <c r="D9" s="22" t="s">
        <v>3417</v>
      </c>
      <c r="E9" s="22" t="s">
        <v>3418</v>
      </c>
      <c r="F9" s="22" t="s">
        <v>3419</v>
      </c>
      <c r="G9" s="22">
        <v>2012</v>
      </c>
      <c r="H9" s="22" t="s">
        <v>3420</v>
      </c>
      <c r="I9" s="22" t="s">
        <v>2550</v>
      </c>
      <c r="J9" s="22" t="s">
        <v>3421</v>
      </c>
      <c r="K9" s="22" t="s">
        <v>3422</v>
      </c>
      <c r="L9" s="22">
        <v>750</v>
      </c>
      <c r="M9" s="22">
        <v>12</v>
      </c>
      <c r="O9" s="22" t="str">
        <f>"203"</f>
        <v>203</v>
      </c>
      <c r="P9" s="22" t="s">
        <v>3387</v>
      </c>
      <c r="Q9" s="335" t="s">
        <v>3388</v>
      </c>
      <c r="R9" s="22" t="s">
        <v>28</v>
      </c>
      <c r="S9" s="22" t="s">
        <v>0</v>
      </c>
      <c r="T9" s="22" t="s">
        <v>3455</v>
      </c>
    </row>
    <row r="10" spans="1:22" ht="15" customHeight="1">
      <c r="B10" s="22" t="s">
        <v>3379</v>
      </c>
      <c r="C10" s="22" t="s">
        <v>3423</v>
      </c>
      <c r="D10" s="22" t="s">
        <v>147</v>
      </c>
      <c r="E10" s="22" t="s">
        <v>3424</v>
      </c>
      <c r="F10" s="22" t="s">
        <v>3425</v>
      </c>
      <c r="G10" s="22">
        <v>2010</v>
      </c>
      <c r="H10" s="22" t="s">
        <v>3426</v>
      </c>
      <c r="I10" s="22" t="s">
        <v>2550</v>
      </c>
      <c r="J10" s="22" t="s">
        <v>3427</v>
      </c>
      <c r="K10" s="22" t="s">
        <v>3428</v>
      </c>
      <c r="L10" s="22">
        <v>1630</v>
      </c>
      <c r="M10" s="22">
        <v>70</v>
      </c>
      <c r="N10" s="22">
        <v>3</v>
      </c>
      <c r="O10" s="22" t="str">
        <f>"313 - 319"</f>
        <v>313 - 319</v>
      </c>
      <c r="P10" s="22" t="s">
        <v>3387</v>
      </c>
      <c r="Q10" s="335" t="s">
        <v>3429</v>
      </c>
      <c r="R10" s="22" t="s">
        <v>28</v>
      </c>
      <c r="S10" s="22" t="s">
        <v>3</v>
      </c>
      <c r="T10" s="22" t="s">
        <v>3448</v>
      </c>
      <c r="U10" s="22" t="s">
        <v>9</v>
      </c>
    </row>
    <row r="11" spans="1:22" ht="15" customHeight="1">
      <c r="B11" s="22" t="s">
        <v>3379</v>
      </c>
      <c r="C11" s="22" t="s">
        <v>3430</v>
      </c>
      <c r="D11" s="22" t="s">
        <v>3431</v>
      </c>
      <c r="E11" s="22" t="s">
        <v>3432</v>
      </c>
      <c r="F11" s="22" t="s">
        <v>3433</v>
      </c>
      <c r="G11" s="22">
        <v>2009</v>
      </c>
      <c r="H11" s="22" t="s">
        <v>3434</v>
      </c>
      <c r="I11" s="22" t="s">
        <v>2550</v>
      </c>
      <c r="J11" s="22" t="s">
        <v>3435</v>
      </c>
      <c r="K11" s="22" t="s">
        <v>3436</v>
      </c>
      <c r="L11" s="22">
        <v>1766</v>
      </c>
      <c r="M11" s="22">
        <v>101</v>
      </c>
      <c r="N11" s="22">
        <v>23</v>
      </c>
      <c r="O11" s="22" t="str">
        <f>"1624 - 1632"</f>
        <v>1624 - 1632</v>
      </c>
      <c r="P11" s="22" t="s">
        <v>3387</v>
      </c>
      <c r="Q11" s="335" t="s">
        <v>3437</v>
      </c>
      <c r="R11" s="22" t="s">
        <v>28</v>
      </c>
      <c r="S11" s="22" t="s">
        <v>3</v>
      </c>
      <c r="T11" s="22" t="s">
        <v>3449</v>
      </c>
      <c r="U11" s="22" t="s">
        <v>8</v>
      </c>
    </row>
    <row r="12" spans="1:22" ht="15" customHeight="1">
      <c r="B12" s="22" t="s">
        <v>3379</v>
      </c>
      <c r="C12" s="22" t="s">
        <v>3438</v>
      </c>
      <c r="D12" s="22" t="s">
        <v>484</v>
      </c>
      <c r="E12" s="22" t="s">
        <v>3439</v>
      </c>
      <c r="F12" s="22" t="s">
        <v>3440</v>
      </c>
      <c r="G12" s="22">
        <v>2010</v>
      </c>
      <c r="H12" s="22" t="s">
        <v>3441</v>
      </c>
      <c r="I12" s="22" t="s">
        <v>3442</v>
      </c>
      <c r="J12" s="22" t="s">
        <v>3443</v>
      </c>
      <c r="K12" s="22" t="s">
        <v>3444</v>
      </c>
      <c r="L12" s="22">
        <v>1456</v>
      </c>
      <c r="M12" s="22">
        <v>65</v>
      </c>
      <c r="N12" s="22">
        <v>10</v>
      </c>
      <c r="O12" s="22" t="str">
        <f>"903 - 907"</f>
        <v>903 - 907</v>
      </c>
      <c r="P12" s="22" t="s">
        <v>3387</v>
      </c>
      <c r="Q12" s="335" t="s">
        <v>3388</v>
      </c>
      <c r="R12" s="22" t="s">
        <v>28</v>
      </c>
      <c r="S12" s="22" t="s">
        <v>15</v>
      </c>
      <c r="T12" s="22" t="s">
        <v>3452</v>
      </c>
      <c r="U12" s="22" t="s">
        <v>8</v>
      </c>
      <c r="V12" s="22" t="s">
        <v>3454</v>
      </c>
    </row>
    <row r="15" spans="1:22" ht="15" customHeight="1">
      <c r="B15" s="153" t="s">
        <v>3361</v>
      </c>
    </row>
    <row r="16" spans="1:22" ht="15" customHeight="1">
      <c r="B16" s="36" t="s">
        <v>3446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tabColor rgb="FF002060"/>
  </sheetPr>
  <dimension ref="A1:T485"/>
  <sheetViews>
    <sheetView zoomScaleNormal="100" workbookViewId="0">
      <pane xSplit="3" ySplit="4" topLeftCell="D51" activePane="bottomRight" state="frozen"/>
      <selection activeCell="A8" sqref="A8"/>
      <selection pane="topRight" activeCell="A8" sqref="A8"/>
      <selection pane="bottomLeft" activeCell="A8" sqref="A8"/>
      <selection pane="bottomRight" activeCell="E26" sqref="E26"/>
    </sheetView>
  </sheetViews>
  <sheetFormatPr baseColWidth="10" defaultColWidth="7.6640625" defaultRowHeight="15" customHeight="1"/>
  <cols>
    <col min="1" max="1" width="8.1640625" style="78" customWidth="1"/>
    <col min="2" max="2" width="12.1640625" style="78" customWidth="1"/>
    <col min="3" max="3" width="4.5" style="78" customWidth="1"/>
    <col min="4" max="4" width="43.5" style="64" customWidth="1"/>
    <col min="5" max="5" width="45.6640625" style="64" customWidth="1"/>
    <col min="6" max="6" width="13.1640625" style="78" customWidth="1"/>
    <col min="7" max="7" width="14.1640625" style="78" customWidth="1"/>
    <col min="8" max="8" width="8.1640625" style="78" customWidth="1"/>
    <col min="9" max="9" width="9.83203125" style="81" customWidth="1"/>
    <col min="10" max="10" width="8.1640625" style="78" customWidth="1"/>
    <col min="11" max="11" width="7.6640625" style="78" customWidth="1"/>
    <col min="12" max="12" width="12" style="82" bestFit="1" customWidth="1"/>
    <col min="13" max="13" width="16.83203125" style="78" customWidth="1"/>
    <col min="14" max="14" width="24" style="78" customWidth="1"/>
    <col min="15" max="16384" width="7.6640625" style="78"/>
  </cols>
  <sheetData>
    <row r="1" spans="1:20" s="66" customFormat="1" ht="15" customHeight="1">
      <c r="A1" s="65" t="s">
        <v>16</v>
      </c>
      <c r="D1" s="67"/>
      <c r="E1" s="67"/>
      <c r="I1" s="68"/>
      <c r="L1" s="69"/>
    </row>
    <row r="2" spans="1:20" s="66" customFormat="1" ht="15" customHeight="1">
      <c r="A2" s="66" t="s">
        <v>2261</v>
      </c>
      <c r="D2" s="67"/>
      <c r="E2" s="67"/>
      <c r="I2" s="68"/>
      <c r="L2" s="69"/>
    </row>
    <row r="3" spans="1:20" s="70" customFormat="1" ht="15" customHeight="1">
      <c r="L3" s="71" t="s">
        <v>2389</v>
      </c>
    </row>
    <row r="4" spans="1:20" s="75" customFormat="1" ht="15" customHeight="1">
      <c r="A4" s="75" t="s">
        <v>41</v>
      </c>
      <c r="B4" s="75" t="s">
        <v>60</v>
      </c>
      <c r="C4" s="75" t="s">
        <v>6</v>
      </c>
      <c r="D4" s="75" t="s">
        <v>2</v>
      </c>
      <c r="E4" s="75" t="s">
        <v>19</v>
      </c>
      <c r="F4" s="75" t="s">
        <v>20</v>
      </c>
      <c r="G4" s="75" t="s">
        <v>21</v>
      </c>
      <c r="H4" s="75" t="s">
        <v>22</v>
      </c>
      <c r="I4" s="75" t="s">
        <v>23</v>
      </c>
      <c r="J4" s="75" t="s">
        <v>24</v>
      </c>
      <c r="K4" s="75" t="s">
        <v>59</v>
      </c>
      <c r="L4" s="369" t="s">
        <v>25</v>
      </c>
      <c r="M4" s="75" t="s">
        <v>26</v>
      </c>
      <c r="N4" s="75" t="s">
        <v>5</v>
      </c>
    </row>
    <row r="5" spans="1:20" ht="15" customHeight="1">
      <c r="A5" s="64" t="s">
        <v>55</v>
      </c>
      <c r="B5" s="76" t="s">
        <v>61</v>
      </c>
      <c r="C5" s="76">
        <v>2015</v>
      </c>
      <c r="D5" s="76" t="s">
        <v>62</v>
      </c>
      <c r="E5" s="76" t="s">
        <v>63</v>
      </c>
      <c r="F5" s="76" t="s">
        <v>64</v>
      </c>
      <c r="G5" s="76" t="s">
        <v>65</v>
      </c>
      <c r="H5" s="76" t="s">
        <v>32</v>
      </c>
      <c r="I5" s="77">
        <v>25139841</v>
      </c>
      <c r="J5" s="76" t="s">
        <v>66</v>
      </c>
      <c r="K5" s="76"/>
      <c r="L5" s="25" t="s">
        <v>28</v>
      </c>
      <c r="M5" s="64" t="s">
        <v>0</v>
      </c>
      <c r="N5" s="64" t="s">
        <v>2263</v>
      </c>
    </row>
    <row r="6" spans="1:20" ht="15" customHeight="1">
      <c r="A6" s="64" t="s">
        <v>1781</v>
      </c>
      <c r="B6" s="76" t="s">
        <v>67</v>
      </c>
      <c r="C6" s="76">
        <v>2007</v>
      </c>
      <c r="D6" s="76" t="s">
        <v>68</v>
      </c>
      <c r="E6" s="76" t="s">
        <v>69</v>
      </c>
      <c r="F6" s="76" t="s">
        <v>70</v>
      </c>
      <c r="G6" s="76"/>
      <c r="H6" s="76" t="s">
        <v>30</v>
      </c>
      <c r="I6" s="77">
        <v>47348120</v>
      </c>
      <c r="J6" s="76" t="s">
        <v>71</v>
      </c>
      <c r="K6" s="76"/>
      <c r="L6" s="25" t="s">
        <v>28</v>
      </c>
      <c r="M6" s="64" t="s">
        <v>0</v>
      </c>
      <c r="N6" s="64" t="s">
        <v>2264</v>
      </c>
    </row>
    <row r="7" spans="1:20" ht="15" customHeight="1">
      <c r="A7" s="64" t="s">
        <v>1782</v>
      </c>
      <c r="B7" s="64" t="s">
        <v>72</v>
      </c>
      <c r="C7" s="64">
        <v>2012</v>
      </c>
      <c r="D7" s="64" t="s">
        <v>73</v>
      </c>
      <c r="E7" s="64" t="s">
        <v>74</v>
      </c>
      <c r="F7" s="64" t="s">
        <v>75</v>
      </c>
      <c r="G7" s="64" t="s">
        <v>76</v>
      </c>
      <c r="H7" s="64" t="s">
        <v>30</v>
      </c>
      <c r="I7" s="79">
        <v>364385059</v>
      </c>
      <c r="J7" s="64" t="s">
        <v>77</v>
      </c>
      <c r="K7" s="64"/>
      <c r="L7" s="25" t="s">
        <v>27</v>
      </c>
      <c r="M7" s="64"/>
      <c r="N7" s="64"/>
    </row>
    <row r="8" spans="1:20" ht="15" customHeight="1">
      <c r="A8" s="64" t="s">
        <v>1788</v>
      </c>
      <c r="B8" s="64" t="s">
        <v>72</v>
      </c>
      <c r="C8" s="64">
        <v>2017</v>
      </c>
      <c r="D8" s="64" t="s">
        <v>78</v>
      </c>
      <c r="E8" s="64" t="s">
        <v>79</v>
      </c>
      <c r="F8" s="64" t="s">
        <v>80</v>
      </c>
      <c r="G8" s="64"/>
      <c r="H8" s="64" t="s">
        <v>32</v>
      </c>
      <c r="I8" s="79">
        <v>28497011</v>
      </c>
      <c r="J8" s="64" t="s">
        <v>81</v>
      </c>
      <c r="K8" s="64"/>
      <c r="L8" s="25" t="s">
        <v>28</v>
      </c>
      <c r="M8" s="64" t="s">
        <v>15</v>
      </c>
      <c r="N8" s="64" t="s">
        <v>2276</v>
      </c>
      <c r="S8" s="72"/>
      <c r="T8" s="72"/>
    </row>
    <row r="9" spans="1:20" ht="15" customHeight="1">
      <c r="A9" s="64" t="s">
        <v>1786</v>
      </c>
      <c r="B9" s="64" t="s">
        <v>82</v>
      </c>
      <c r="C9" s="64">
        <v>2018</v>
      </c>
      <c r="D9" s="64" t="s">
        <v>83</v>
      </c>
      <c r="E9" s="64" t="s">
        <v>84</v>
      </c>
      <c r="F9" s="64" t="s">
        <v>85</v>
      </c>
      <c r="G9" s="64"/>
      <c r="H9" s="64" t="s">
        <v>32</v>
      </c>
      <c r="I9" s="79">
        <v>29852038</v>
      </c>
      <c r="J9" s="64" t="s">
        <v>86</v>
      </c>
      <c r="K9" s="64"/>
      <c r="L9" s="25" t="s">
        <v>28</v>
      </c>
      <c r="M9" s="64" t="s">
        <v>15</v>
      </c>
      <c r="N9" s="64" t="s">
        <v>29</v>
      </c>
      <c r="S9" s="80"/>
      <c r="T9" s="80"/>
    </row>
    <row r="10" spans="1:20" ht="15" customHeight="1">
      <c r="A10" s="64" t="s">
        <v>1787</v>
      </c>
      <c r="B10" s="64" t="s">
        <v>87</v>
      </c>
      <c r="C10" s="64">
        <v>2013</v>
      </c>
      <c r="D10" s="64" t="s">
        <v>88</v>
      </c>
      <c r="E10" s="64" t="s">
        <v>89</v>
      </c>
      <c r="F10" s="64" t="s">
        <v>90</v>
      </c>
      <c r="G10" s="64"/>
      <c r="H10" s="64" t="s">
        <v>32</v>
      </c>
      <c r="I10" s="79">
        <v>24046780</v>
      </c>
      <c r="J10" s="64" t="s">
        <v>91</v>
      </c>
      <c r="K10" s="64"/>
      <c r="L10" s="25" t="s">
        <v>28</v>
      </c>
      <c r="M10" s="64" t="s">
        <v>15</v>
      </c>
      <c r="N10" s="64" t="s">
        <v>2277</v>
      </c>
      <c r="S10" s="80"/>
      <c r="T10" s="23"/>
    </row>
    <row r="11" spans="1:20" ht="15" customHeight="1">
      <c r="A11" s="64" t="s">
        <v>1785</v>
      </c>
      <c r="B11" s="64" t="s">
        <v>92</v>
      </c>
      <c r="C11" s="64">
        <v>2017</v>
      </c>
      <c r="D11" s="64" t="s">
        <v>93</v>
      </c>
      <c r="E11" s="64" t="s">
        <v>94</v>
      </c>
      <c r="F11" s="64" t="s">
        <v>95</v>
      </c>
      <c r="G11" s="64" t="s">
        <v>96</v>
      </c>
      <c r="H11" s="64" t="s">
        <v>30</v>
      </c>
      <c r="I11" s="79">
        <v>618286669</v>
      </c>
      <c r="J11" s="64" t="s">
        <v>97</v>
      </c>
      <c r="K11" s="64"/>
      <c r="L11" s="25" t="s">
        <v>28</v>
      </c>
      <c r="M11" s="64" t="s">
        <v>3</v>
      </c>
      <c r="N11" s="64" t="s">
        <v>2262</v>
      </c>
      <c r="S11" s="80"/>
      <c r="T11" s="23"/>
    </row>
    <row r="12" spans="1:20" ht="15" customHeight="1">
      <c r="A12" s="64" t="s">
        <v>1783</v>
      </c>
      <c r="B12" s="64" t="s">
        <v>92</v>
      </c>
      <c r="C12" s="64">
        <v>2018</v>
      </c>
      <c r="D12" s="64" t="s">
        <v>98</v>
      </c>
      <c r="E12" s="64" t="s">
        <v>99</v>
      </c>
      <c r="F12" s="64" t="s">
        <v>100</v>
      </c>
      <c r="G12" s="64" t="s">
        <v>76</v>
      </c>
      <c r="H12" s="64" t="s">
        <v>30</v>
      </c>
      <c r="I12" s="79">
        <v>621866111</v>
      </c>
      <c r="J12" s="64" t="s">
        <v>101</v>
      </c>
      <c r="K12" s="64"/>
      <c r="L12" s="25" t="s">
        <v>28</v>
      </c>
      <c r="M12" s="64" t="s">
        <v>0</v>
      </c>
      <c r="N12" s="64" t="s">
        <v>2268</v>
      </c>
      <c r="S12" s="80"/>
      <c r="T12" s="23"/>
    </row>
    <row r="13" spans="1:20" ht="15" customHeight="1">
      <c r="A13" s="64" t="s">
        <v>1784</v>
      </c>
      <c r="B13" s="64" t="s">
        <v>102</v>
      </c>
      <c r="C13" s="64">
        <v>2009</v>
      </c>
      <c r="D13" s="64" t="s">
        <v>103</v>
      </c>
      <c r="E13" s="64" t="s">
        <v>104</v>
      </c>
      <c r="F13" s="64" t="s">
        <v>105</v>
      </c>
      <c r="G13" s="64" t="s">
        <v>96</v>
      </c>
      <c r="H13" s="64" t="s">
        <v>30</v>
      </c>
      <c r="I13" s="79">
        <v>70072503</v>
      </c>
      <c r="J13" s="64" t="s">
        <v>106</v>
      </c>
      <c r="K13" s="64"/>
      <c r="L13" s="25" t="s">
        <v>28</v>
      </c>
      <c r="M13" s="64" t="s">
        <v>3</v>
      </c>
      <c r="N13" s="64" t="s">
        <v>2262</v>
      </c>
      <c r="S13" s="80"/>
      <c r="T13" s="80"/>
    </row>
    <row r="14" spans="1:20" ht="15" customHeight="1">
      <c r="A14" s="64" t="s">
        <v>1789</v>
      </c>
      <c r="B14" s="64" t="s">
        <v>107</v>
      </c>
      <c r="C14" s="64">
        <v>2018</v>
      </c>
      <c r="D14" s="64" t="s">
        <v>108</v>
      </c>
      <c r="E14" s="64" t="s">
        <v>109</v>
      </c>
      <c r="F14" s="64" t="s">
        <v>110</v>
      </c>
      <c r="G14" s="64" t="s">
        <v>111</v>
      </c>
      <c r="H14" s="64" t="s">
        <v>30</v>
      </c>
      <c r="I14" s="79">
        <v>621915200</v>
      </c>
      <c r="J14" s="64" t="s">
        <v>112</v>
      </c>
      <c r="K14" s="64"/>
      <c r="L14" s="25" t="s">
        <v>27</v>
      </c>
      <c r="M14" s="64"/>
      <c r="N14" s="64"/>
      <c r="S14" s="80"/>
      <c r="T14" s="23"/>
    </row>
    <row r="15" spans="1:20" ht="15" customHeight="1">
      <c r="A15" s="64" t="s">
        <v>1790</v>
      </c>
      <c r="B15" s="64" t="s">
        <v>107</v>
      </c>
      <c r="C15" s="64">
        <v>2018</v>
      </c>
      <c r="D15" s="64" t="s">
        <v>108</v>
      </c>
      <c r="E15" s="64" t="s">
        <v>113</v>
      </c>
      <c r="F15" s="64" t="s">
        <v>110</v>
      </c>
      <c r="G15" s="64" t="s">
        <v>76</v>
      </c>
      <c r="H15" s="64" t="s">
        <v>32</v>
      </c>
      <c r="I15" s="79">
        <v>29704108</v>
      </c>
      <c r="J15" s="64" t="s">
        <v>114</v>
      </c>
      <c r="K15" s="64" t="s">
        <v>115</v>
      </c>
      <c r="L15" s="25" t="s">
        <v>28</v>
      </c>
      <c r="M15" s="64" t="s">
        <v>31</v>
      </c>
      <c r="N15" s="64"/>
      <c r="S15" s="23"/>
      <c r="T15" s="23"/>
    </row>
    <row r="16" spans="1:20" ht="15" customHeight="1">
      <c r="A16" s="64" t="s">
        <v>1791</v>
      </c>
      <c r="B16" s="64" t="s">
        <v>116</v>
      </c>
      <c r="C16" s="64">
        <v>2016</v>
      </c>
      <c r="D16" s="64" t="s">
        <v>117</v>
      </c>
      <c r="E16" s="64" t="s">
        <v>118</v>
      </c>
      <c r="F16" s="64" t="s">
        <v>119</v>
      </c>
      <c r="G16" s="64" t="s">
        <v>76</v>
      </c>
      <c r="H16" s="64" t="s">
        <v>30</v>
      </c>
      <c r="I16" s="79">
        <v>613925936</v>
      </c>
      <c r="J16" s="64" t="s">
        <v>120</v>
      </c>
      <c r="K16" s="64"/>
      <c r="L16" s="25" t="s">
        <v>27</v>
      </c>
      <c r="M16" s="64"/>
      <c r="N16" s="64"/>
      <c r="S16" s="23"/>
      <c r="T16" s="23"/>
    </row>
    <row r="17" spans="1:20" ht="15" customHeight="1">
      <c r="A17" s="64" t="s">
        <v>1792</v>
      </c>
      <c r="B17" s="64" t="s">
        <v>121</v>
      </c>
      <c r="C17" s="64">
        <v>2013</v>
      </c>
      <c r="D17" s="64" t="s">
        <v>122</v>
      </c>
      <c r="E17" s="64" t="s">
        <v>123</v>
      </c>
      <c r="F17" s="64" t="s">
        <v>124</v>
      </c>
      <c r="G17" s="64"/>
      <c r="H17" s="64" t="s">
        <v>30</v>
      </c>
      <c r="I17" s="79">
        <v>602074171</v>
      </c>
      <c r="J17" s="64" t="s">
        <v>125</v>
      </c>
      <c r="K17" s="64"/>
      <c r="L17" s="25" t="s">
        <v>28</v>
      </c>
      <c r="M17" s="64" t="s">
        <v>15</v>
      </c>
      <c r="N17" s="64" t="s">
        <v>2557</v>
      </c>
      <c r="S17" s="23"/>
      <c r="T17" s="80"/>
    </row>
    <row r="18" spans="1:20" ht="15" customHeight="1">
      <c r="A18" s="64" t="s">
        <v>1793</v>
      </c>
      <c r="B18" s="64" t="s">
        <v>126</v>
      </c>
      <c r="C18" s="64">
        <v>2000</v>
      </c>
      <c r="D18" s="64" t="s">
        <v>127</v>
      </c>
      <c r="E18" s="64" t="s">
        <v>2558</v>
      </c>
      <c r="F18" s="64" t="s">
        <v>128</v>
      </c>
      <c r="G18" s="64" t="s">
        <v>129</v>
      </c>
      <c r="H18" s="64" t="s">
        <v>30</v>
      </c>
      <c r="I18" s="79">
        <v>30172915</v>
      </c>
      <c r="J18" s="64"/>
      <c r="K18" s="64"/>
      <c r="L18" s="25" t="s">
        <v>28</v>
      </c>
      <c r="M18" s="64" t="s">
        <v>3</v>
      </c>
      <c r="N18" s="64" t="s">
        <v>2278</v>
      </c>
      <c r="S18" s="23"/>
      <c r="T18" s="23"/>
    </row>
    <row r="19" spans="1:20" ht="15" customHeight="1">
      <c r="A19" s="64" t="s">
        <v>1794</v>
      </c>
      <c r="B19" s="64" t="s">
        <v>126</v>
      </c>
      <c r="C19" s="64">
        <v>2017</v>
      </c>
      <c r="D19" s="64" t="s">
        <v>130</v>
      </c>
      <c r="E19" s="64" t="s">
        <v>131</v>
      </c>
      <c r="F19" s="64" t="s">
        <v>132</v>
      </c>
      <c r="G19" s="64" t="s">
        <v>133</v>
      </c>
      <c r="H19" s="64" t="s">
        <v>30</v>
      </c>
      <c r="I19" s="79">
        <v>618286639</v>
      </c>
      <c r="J19" s="64"/>
      <c r="K19" s="64"/>
      <c r="L19" s="25" t="s">
        <v>28</v>
      </c>
      <c r="M19" s="64" t="s">
        <v>3</v>
      </c>
      <c r="N19" s="64" t="s">
        <v>2262</v>
      </c>
      <c r="S19" s="23"/>
      <c r="T19" s="23"/>
    </row>
    <row r="20" spans="1:20" ht="15" customHeight="1">
      <c r="A20" s="64" t="s">
        <v>1795</v>
      </c>
      <c r="B20" s="64" t="s">
        <v>134</v>
      </c>
      <c r="C20" s="64">
        <v>2017</v>
      </c>
      <c r="D20" s="64" t="s">
        <v>135</v>
      </c>
      <c r="E20" s="64" t="s">
        <v>136</v>
      </c>
      <c r="F20" s="64" t="s">
        <v>137</v>
      </c>
      <c r="G20" s="64" t="s">
        <v>96</v>
      </c>
      <c r="H20" s="64" t="s">
        <v>30</v>
      </c>
      <c r="I20" s="79">
        <v>619569062</v>
      </c>
      <c r="J20" s="64" t="s">
        <v>138</v>
      </c>
      <c r="K20" s="64"/>
      <c r="L20" s="25" t="s">
        <v>28</v>
      </c>
      <c r="M20" s="64" t="s">
        <v>3</v>
      </c>
      <c r="N20" s="64" t="s">
        <v>2262</v>
      </c>
      <c r="S20" s="23"/>
      <c r="T20" s="23"/>
    </row>
    <row r="21" spans="1:20" ht="15" customHeight="1">
      <c r="A21" s="64" t="s">
        <v>1796</v>
      </c>
      <c r="B21" s="64" t="s">
        <v>139</v>
      </c>
      <c r="C21" s="64">
        <v>2015</v>
      </c>
      <c r="D21" s="64" t="s">
        <v>140</v>
      </c>
      <c r="E21" s="64" t="s">
        <v>141</v>
      </c>
      <c r="F21" s="64" t="s">
        <v>142</v>
      </c>
      <c r="G21" s="64" t="s">
        <v>76</v>
      </c>
      <c r="H21" s="64" t="s">
        <v>30</v>
      </c>
      <c r="I21" s="79">
        <v>601524080</v>
      </c>
      <c r="J21" s="64" t="s">
        <v>143</v>
      </c>
      <c r="K21" s="64"/>
      <c r="L21" s="25" t="s">
        <v>28</v>
      </c>
      <c r="M21" s="64" t="s">
        <v>3</v>
      </c>
      <c r="N21" s="64"/>
      <c r="S21" s="23"/>
      <c r="T21" s="80"/>
    </row>
    <row r="22" spans="1:20" ht="15" customHeight="1">
      <c r="A22" s="64" t="s">
        <v>1797</v>
      </c>
      <c r="B22" s="64" t="s">
        <v>144</v>
      </c>
      <c r="C22" s="64">
        <v>2013</v>
      </c>
      <c r="D22" s="64" t="s">
        <v>145</v>
      </c>
      <c r="E22" s="64" t="s">
        <v>146</v>
      </c>
      <c r="F22" s="64" t="s">
        <v>147</v>
      </c>
      <c r="G22" s="64" t="s">
        <v>148</v>
      </c>
      <c r="H22" s="64" t="s">
        <v>32</v>
      </c>
      <c r="I22" s="79">
        <v>24051084</v>
      </c>
      <c r="J22" s="64" t="s">
        <v>149</v>
      </c>
      <c r="K22" s="64"/>
      <c r="L22" s="25" t="s">
        <v>28</v>
      </c>
      <c r="M22" s="64" t="s">
        <v>0</v>
      </c>
      <c r="N22" s="64" t="s">
        <v>2279</v>
      </c>
      <c r="S22" s="23"/>
      <c r="T22" s="23"/>
    </row>
    <row r="23" spans="1:20" ht="15" customHeight="1">
      <c r="A23" s="64" t="s">
        <v>1798</v>
      </c>
      <c r="B23" s="64" t="s">
        <v>150</v>
      </c>
      <c r="C23" s="64">
        <v>2015</v>
      </c>
      <c r="D23" s="64" t="s">
        <v>151</v>
      </c>
      <c r="E23" s="64" t="s">
        <v>152</v>
      </c>
      <c r="F23" s="64" t="s">
        <v>110</v>
      </c>
      <c r="G23" s="64" t="s">
        <v>76</v>
      </c>
      <c r="H23" s="64" t="s">
        <v>30</v>
      </c>
      <c r="I23" s="79">
        <v>605796776</v>
      </c>
      <c r="J23" s="64" t="s">
        <v>153</v>
      </c>
      <c r="K23" s="64"/>
      <c r="L23" s="25" t="s">
        <v>28</v>
      </c>
      <c r="M23" s="64" t="s">
        <v>0</v>
      </c>
      <c r="N23" s="64" t="s">
        <v>2265</v>
      </c>
      <c r="S23" s="23"/>
      <c r="T23" s="23"/>
    </row>
    <row r="24" spans="1:20" ht="15" customHeight="1">
      <c r="A24" s="64" t="s">
        <v>1799</v>
      </c>
      <c r="B24" s="64" t="s">
        <v>154</v>
      </c>
      <c r="C24" s="64">
        <v>2016</v>
      </c>
      <c r="D24" s="64" t="s">
        <v>155</v>
      </c>
      <c r="E24" s="64" t="s">
        <v>156</v>
      </c>
      <c r="F24" s="64" t="s">
        <v>157</v>
      </c>
      <c r="G24" s="64" t="s">
        <v>76</v>
      </c>
      <c r="H24" s="64" t="s">
        <v>30</v>
      </c>
      <c r="I24" s="79">
        <v>611284063</v>
      </c>
      <c r="J24" s="64" t="s">
        <v>158</v>
      </c>
      <c r="K24" s="64"/>
      <c r="L24" s="25" t="s">
        <v>28</v>
      </c>
      <c r="M24" s="64" t="s">
        <v>3</v>
      </c>
      <c r="N24" s="64" t="s">
        <v>33</v>
      </c>
      <c r="S24" s="23"/>
      <c r="T24" s="23"/>
    </row>
    <row r="25" spans="1:20" ht="15" customHeight="1">
      <c r="A25" s="64" t="s">
        <v>1800</v>
      </c>
      <c r="B25" s="64" t="s">
        <v>159</v>
      </c>
      <c r="C25" s="64">
        <v>2009</v>
      </c>
      <c r="D25" s="64" t="s">
        <v>160</v>
      </c>
      <c r="E25" s="64" t="s">
        <v>161</v>
      </c>
      <c r="F25" s="64" t="s">
        <v>162</v>
      </c>
      <c r="G25" s="64" t="s">
        <v>96</v>
      </c>
      <c r="H25" s="64" t="s">
        <v>30</v>
      </c>
      <c r="I25" s="79">
        <v>70203907</v>
      </c>
      <c r="J25" s="64"/>
      <c r="K25" s="64"/>
      <c r="L25" s="25" t="s">
        <v>28</v>
      </c>
      <c r="M25" s="64" t="s">
        <v>3</v>
      </c>
      <c r="N25" s="64" t="s">
        <v>2262</v>
      </c>
      <c r="S25" s="23"/>
      <c r="T25" s="80"/>
    </row>
    <row r="26" spans="1:20" ht="15" customHeight="1">
      <c r="A26" s="64" t="s">
        <v>1801</v>
      </c>
      <c r="B26" s="64" t="s">
        <v>163</v>
      </c>
      <c r="C26" s="64">
        <v>2014</v>
      </c>
      <c r="D26" s="64" t="s">
        <v>164</v>
      </c>
      <c r="E26" s="64" t="s">
        <v>165</v>
      </c>
      <c r="F26" s="64" t="s">
        <v>166</v>
      </c>
      <c r="G26" s="64" t="s">
        <v>96</v>
      </c>
      <c r="H26" s="64" t="s">
        <v>30</v>
      </c>
      <c r="I26" s="79">
        <v>71674991</v>
      </c>
      <c r="J26" s="64"/>
      <c r="K26" s="64"/>
      <c r="L26" s="25" t="s">
        <v>28</v>
      </c>
      <c r="M26" s="64" t="s">
        <v>3</v>
      </c>
      <c r="N26" s="64" t="s">
        <v>2262</v>
      </c>
      <c r="S26" s="23"/>
      <c r="T26" s="23"/>
    </row>
    <row r="27" spans="1:20" ht="15" customHeight="1">
      <c r="A27" s="64" t="s">
        <v>1802</v>
      </c>
      <c r="B27" s="64" t="s">
        <v>167</v>
      </c>
      <c r="C27" s="64">
        <v>2004</v>
      </c>
      <c r="D27" s="64" t="s">
        <v>168</v>
      </c>
      <c r="E27" s="64" t="s">
        <v>169</v>
      </c>
      <c r="F27" s="64" t="s">
        <v>170</v>
      </c>
      <c r="G27" s="64"/>
      <c r="H27" s="64" t="s">
        <v>32</v>
      </c>
      <c r="I27" s="79">
        <v>15609808</v>
      </c>
      <c r="J27" s="64"/>
      <c r="K27" s="64"/>
      <c r="L27" s="25" t="s">
        <v>28</v>
      </c>
      <c r="M27" s="64" t="s">
        <v>15</v>
      </c>
      <c r="N27" s="64" t="s">
        <v>2280</v>
      </c>
      <c r="S27" s="23"/>
      <c r="T27" s="23"/>
    </row>
    <row r="28" spans="1:20" ht="15" customHeight="1">
      <c r="A28" s="64" t="s">
        <v>1803</v>
      </c>
      <c r="B28" s="64" t="s">
        <v>171</v>
      </c>
      <c r="C28" s="64">
        <v>2006</v>
      </c>
      <c r="D28" s="64" t="s">
        <v>172</v>
      </c>
      <c r="E28" s="64" t="s">
        <v>173</v>
      </c>
      <c r="F28" s="64" t="s">
        <v>147</v>
      </c>
      <c r="G28" s="64" t="s">
        <v>76</v>
      </c>
      <c r="H28" s="64" t="s">
        <v>30</v>
      </c>
      <c r="I28" s="79">
        <v>43144359</v>
      </c>
      <c r="J28" s="64" t="s">
        <v>174</v>
      </c>
      <c r="K28" s="64"/>
      <c r="L28" s="25" t="s">
        <v>27</v>
      </c>
      <c r="M28" s="64"/>
      <c r="N28" s="64"/>
      <c r="S28" s="23"/>
      <c r="T28" s="23"/>
    </row>
    <row r="29" spans="1:20" ht="15" customHeight="1">
      <c r="A29" s="64" t="s">
        <v>1804</v>
      </c>
      <c r="B29" s="64" t="s">
        <v>175</v>
      </c>
      <c r="C29" s="64">
        <v>2005</v>
      </c>
      <c r="D29" s="64" t="s">
        <v>176</v>
      </c>
      <c r="E29" s="64" t="s">
        <v>177</v>
      </c>
      <c r="F29" s="64" t="s">
        <v>147</v>
      </c>
      <c r="G29" s="64" t="s">
        <v>76</v>
      </c>
      <c r="H29" s="64" t="s">
        <v>30</v>
      </c>
      <c r="I29" s="79">
        <v>41139141</v>
      </c>
      <c r="J29" s="64" t="s">
        <v>178</v>
      </c>
      <c r="K29" s="64"/>
      <c r="L29" s="25" t="s">
        <v>27</v>
      </c>
      <c r="M29" s="64"/>
      <c r="N29" s="83" t="s">
        <v>2281</v>
      </c>
      <c r="S29" s="23"/>
      <c r="T29" s="23"/>
    </row>
    <row r="30" spans="1:20" ht="15" customHeight="1">
      <c r="A30" s="64" t="s">
        <v>1805</v>
      </c>
      <c r="B30" s="64" t="s">
        <v>179</v>
      </c>
      <c r="C30" s="64">
        <v>2017</v>
      </c>
      <c r="D30" s="64" t="s">
        <v>180</v>
      </c>
      <c r="E30" s="64" t="s">
        <v>181</v>
      </c>
      <c r="F30" s="64" t="s">
        <v>166</v>
      </c>
      <c r="G30" s="64" t="s">
        <v>96</v>
      </c>
      <c r="H30" s="64" t="s">
        <v>30</v>
      </c>
      <c r="I30" s="79">
        <v>615338444</v>
      </c>
      <c r="J30" s="64"/>
      <c r="K30" s="64"/>
      <c r="L30" s="25" t="s">
        <v>28</v>
      </c>
      <c r="M30" s="64" t="s">
        <v>3</v>
      </c>
      <c r="N30" s="64" t="s">
        <v>2262</v>
      </c>
    </row>
    <row r="31" spans="1:20" ht="15" customHeight="1">
      <c r="A31" s="64" t="s">
        <v>1806</v>
      </c>
      <c r="B31" s="64" t="s">
        <v>182</v>
      </c>
      <c r="C31" s="64">
        <v>2012</v>
      </c>
      <c r="D31" s="64" t="s">
        <v>183</v>
      </c>
      <c r="E31" s="64" t="s">
        <v>184</v>
      </c>
      <c r="F31" s="64" t="s">
        <v>147</v>
      </c>
      <c r="G31" s="64"/>
      <c r="H31" s="64" t="s">
        <v>30</v>
      </c>
      <c r="I31" s="79">
        <v>51983656</v>
      </c>
      <c r="J31" s="64" t="s">
        <v>185</v>
      </c>
      <c r="K31" s="64"/>
      <c r="L31" s="25" t="s">
        <v>27</v>
      </c>
      <c r="M31" s="64"/>
      <c r="N31" s="64" t="s">
        <v>2282</v>
      </c>
    </row>
    <row r="32" spans="1:20" ht="15" customHeight="1">
      <c r="A32" s="64" t="s">
        <v>1807</v>
      </c>
      <c r="B32" s="64" t="s">
        <v>182</v>
      </c>
      <c r="C32" s="64">
        <v>2012</v>
      </c>
      <c r="D32" s="64" t="s">
        <v>183</v>
      </c>
      <c r="E32" s="64" t="s">
        <v>186</v>
      </c>
      <c r="F32" s="64" t="s">
        <v>147</v>
      </c>
      <c r="G32" s="64" t="s">
        <v>187</v>
      </c>
      <c r="H32" s="64" t="s">
        <v>32</v>
      </c>
      <c r="I32" s="79">
        <v>22546678</v>
      </c>
      <c r="J32" s="64" t="s">
        <v>188</v>
      </c>
      <c r="K32" s="64" t="s">
        <v>115</v>
      </c>
      <c r="L32" s="25" t="s">
        <v>28</v>
      </c>
      <c r="M32" s="64" t="s">
        <v>31</v>
      </c>
      <c r="N32" s="64"/>
    </row>
    <row r="33" spans="1:14" ht="15" customHeight="1">
      <c r="A33" s="64" t="s">
        <v>1808</v>
      </c>
      <c r="B33" s="64" t="s">
        <v>189</v>
      </c>
      <c r="C33" s="64">
        <v>2005</v>
      </c>
      <c r="D33" s="64" t="s">
        <v>190</v>
      </c>
      <c r="E33" s="64" t="s">
        <v>191</v>
      </c>
      <c r="F33" s="64" t="s">
        <v>147</v>
      </c>
      <c r="G33" s="64" t="s">
        <v>192</v>
      </c>
      <c r="H33" s="64" t="s">
        <v>30</v>
      </c>
      <c r="I33" s="79">
        <v>43418354</v>
      </c>
      <c r="J33" s="64" t="s">
        <v>193</v>
      </c>
      <c r="K33" s="64"/>
      <c r="L33" s="25" t="s">
        <v>28</v>
      </c>
      <c r="M33" s="64" t="s">
        <v>3</v>
      </c>
      <c r="N33" s="64" t="s">
        <v>2283</v>
      </c>
    </row>
    <row r="34" spans="1:14" ht="15" customHeight="1">
      <c r="A34" s="64" t="s">
        <v>1809</v>
      </c>
      <c r="B34" s="64" t="s">
        <v>194</v>
      </c>
      <c r="C34" s="64">
        <v>2016</v>
      </c>
      <c r="D34" s="64" t="s">
        <v>195</v>
      </c>
      <c r="E34" s="64" t="s">
        <v>196</v>
      </c>
      <c r="F34" s="64" t="s">
        <v>197</v>
      </c>
      <c r="G34" s="64" t="s">
        <v>96</v>
      </c>
      <c r="H34" s="64" t="s">
        <v>30</v>
      </c>
      <c r="I34" s="79">
        <v>72275461</v>
      </c>
      <c r="J34" s="64"/>
      <c r="K34" s="64"/>
      <c r="L34" s="25" t="s">
        <v>28</v>
      </c>
      <c r="M34" s="64" t="s">
        <v>3</v>
      </c>
      <c r="N34" s="64" t="s">
        <v>2262</v>
      </c>
    </row>
    <row r="35" spans="1:14" ht="15" customHeight="1">
      <c r="A35" s="64" t="s">
        <v>1810</v>
      </c>
      <c r="B35" s="64" t="s">
        <v>198</v>
      </c>
      <c r="C35" s="64">
        <v>2013</v>
      </c>
      <c r="D35" s="64" t="s">
        <v>199</v>
      </c>
      <c r="E35" s="64" t="s">
        <v>200</v>
      </c>
      <c r="F35" s="64" t="s">
        <v>147</v>
      </c>
      <c r="G35" s="64" t="s">
        <v>96</v>
      </c>
      <c r="H35" s="64" t="s">
        <v>30</v>
      </c>
      <c r="I35" s="79">
        <v>71128040</v>
      </c>
      <c r="J35" s="64"/>
      <c r="K35" s="64"/>
      <c r="L35" s="25" t="s">
        <v>28</v>
      </c>
      <c r="M35" s="64" t="s">
        <v>3</v>
      </c>
      <c r="N35" s="64" t="s">
        <v>2262</v>
      </c>
    </row>
    <row r="36" spans="1:14" ht="15" customHeight="1">
      <c r="A36" s="64" t="s">
        <v>1811</v>
      </c>
      <c r="B36" s="64" t="s">
        <v>198</v>
      </c>
      <c r="C36" s="64">
        <v>2012</v>
      </c>
      <c r="D36" s="64" t="s">
        <v>201</v>
      </c>
      <c r="E36" s="64" t="s">
        <v>202</v>
      </c>
      <c r="F36" s="64" t="s">
        <v>203</v>
      </c>
      <c r="G36" s="64" t="s">
        <v>76</v>
      </c>
      <c r="H36" s="64" t="s">
        <v>30</v>
      </c>
      <c r="I36" s="79">
        <v>364034846</v>
      </c>
      <c r="J36" s="64" t="s">
        <v>204</v>
      </c>
      <c r="K36" s="64"/>
      <c r="L36" s="25" t="s">
        <v>28</v>
      </c>
      <c r="M36" s="64" t="s">
        <v>3</v>
      </c>
      <c r="N36" s="64" t="s">
        <v>33</v>
      </c>
    </row>
    <row r="37" spans="1:14" ht="15" customHeight="1">
      <c r="A37" s="64" t="s">
        <v>1812</v>
      </c>
      <c r="B37" s="64" t="s">
        <v>205</v>
      </c>
      <c r="C37" s="64">
        <v>2008</v>
      </c>
      <c r="D37" s="64" t="s">
        <v>206</v>
      </c>
      <c r="E37" s="64" t="s">
        <v>207</v>
      </c>
      <c r="F37" s="64" t="s">
        <v>208</v>
      </c>
      <c r="G37" s="64" t="s">
        <v>76</v>
      </c>
      <c r="H37" s="64" t="s">
        <v>30</v>
      </c>
      <c r="I37" s="79">
        <v>352664196</v>
      </c>
      <c r="J37" s="64" t="s">
        <v>209</v>
      </c>
      <c r="K37" s="64"/>
      <c r="L37" s="25" t="s">
        <v>27</v>
      </c>
      <c r="M37" s="64"/>
      <c r="N37" s="64"/>
    </row>
    <row r="38" spans="1:14" ht="15" customHeight="1">
      <c r="A38" s="64" t="s">
        <v>1813</v>
      </c>
      <c r="B38" s="64" t="s">
        <v>210</v>
      </c>
      <c r="C38" s="64">
        <v>2015</v>
      </c>
      <c r="D38" s="64" t="s">
        <v>211</v>
      </c>
      <c r="E38" s="64" t="s">
        <v>212</v>
      </c>
      <c r="F38" s="64" t="s">
        <v>213</v>
      </c>
      <c r="G38" s="64" t="s">
        <v>96</v>
      </c>
      <c r="H38" s="64" t="s">
        <v>30</v>
      </c>
      <c r="I38" s="79">
        <v>71960581</v>
      </c>
      <c r="J38" s="64"/>
      <c r="K38" s="64"/>
      <c r="L38" s="25" t="s">
        <v>28</v>
      </c>
      <c r="M38" s="64" t="s">
        <v>3</v>
      </c>
      <c r="N38" s="64" t="s">
        <v>2262</v>
      </c>
    </row>
    <row r="39" spans="1:14" ht="15" customHeight="1">
      <c r="A39" s="64" t="s">
        <v>1814</v>
      </c>
      <c r="B39" s="64" t="s">
        <v>214</v>
      </c>
      <c r="C39" s="64">
        <v>2017</v>
      </c>
      <c r="D39" s="64" t="s">
        <v>215</v>
      </c>
      <c r="E39" s="64" t="s">
        <v>216</v>
      </c>
      <c r="F39" s="64" t="s">
        <v>166</v>
      </c>
      <c r="G39" s="64" t="s">
        <v>96</v>
      </c>
      <c r="H39" s="64" t="s">
        <v>30</v>
      </c>
      <c r="I39" s="79">
        <v>620147043</v>
      </c>
      <c r="J39" s="64"/>
      <c r="K39" s="64"/>
      <c r="L39" s="25" t="s">
        <v>28</v>
      </c>
      <c r="M39" s="64" t="s">
        <v>3</v>
      </c>
      <c r="N39" s="64" t="s">
        <v>2262</v>
      </c>
    </row>
    <row r="40" spans="1:14" ht="15" customHeight="1">
      <c r="A40" s="64" t="s">
        <v>1815</v>
      </c>
      <c r="B40" s="64" t="s">
        <v>217</v>
      </c>
      <c r="C40" s="64">
        <v>2012</v>
      </c>
      <c r="D40" s="64" t="s">
        <v>218</v>
      </c>
      <c r="E40" s="64" t="s">
        <v>219</v>
      </c>
      <c r="F40" s="64" t="s">
        <v>220</v>
      </c>
      <c r="G40" s="64"/>
      <c r="H40" s="64" t="s">
        <v>30</v>
      </c>
      <c r="I40" s="79">
        <v>52181238</v>
      </c>
      <c r="J40" s="64" t="s">
        <v>221</v>
      </c>
      <c r="K40" s="64"/>
      <c r="L40" s="25" t="s">
        <v>27</v>
      </c>
      <c r="M40" s="64"/>
      <c r="N40" s="64" t="s">
        <v>2284</v>
      </c>
    </row>
    <row r="41" spans="1:14" ht="15" customHeight="1">
      <c r="A41" s="64" t="s">
        <v>1816</v>
      </c>
      <c r="B41" s="64" t="s">
        <v>222</v>
      </c>
      <c r="C41" s="64">
        <v>2005</v>
      </c>
      <c r="D41" s="64" t="s">
        <v>223</v>
      </c>
      <c r="E41" s="64" t="s">
        <v>224</v>
      </c>
      <c r="F41" s="64" t="s">
        <v>225</v>
      </c>
      <c r="G41" s="64" t="s">
        <v>76</v>
      </c>
      <c r="H41" s="64" t="s">
        <v>30</v>
      </c>
      <c r="I41" s="79">
        <v>40946160</v>
      </c>
      <c r="J41" s="64" t="s">
        <v>226</v>
      </c>
      <c r="K41" s="64"/>
      <c r="L41" s="25" t="s">
        <v>28</v>
      </c>
      <c r="M41" s="64" t="s">
        <v>3</v>
      </c>
      <c r="N41" s="64" t="s">
        <v>2285</v>
      </c>
    </row>
    <row r="42" spans="1:14" ht="15" customHeight="1">
      <c r="A42" s="64" t="s">
        <v>1817</v>
      </c>
      <c r="B42" s="64" t="s">
        <v>222</v>
      </c>
      <c r="C42" s="64">
        <v>2005</v>
      </c>
      <c r="D42" s="64" t="s">
        <v>227</v>
      </c>
      <c r="E42" s="64" t="s">
        <v>228</v>
      </c>
      <c r="F42" s="64" t="s">
        <v>229</v>
      </c>
      <c r="G42" s="64"/>
      <c r="H42" s="64" t="s">
        <v>30</v>
      </c>
      <c r="I42" s="79">
        <v>40613955</v>
      </c>
      <c r="J42" s="64" t="s">
        <v>230</v>
      </c>
      <c r="K42" s="64"/>
      <c r="L42" s="25" t="s">
        <v>28</v>
      </c>
      <c r="M42" s="64" t="s">
        <v>3</v>
      </c>
      <c r="N42" s="64" t="s">
        <v>2267</v>
      </c>
    </row>
    <row r="43" spans="1:14" ht="15" customHeight="1">
      <c r="A43" s="64" t="s">
        <v>1818</v>
      </c>
      <c r="B43" s="64" t="s">
        <v>231</v>
      </c>
      <c r="C43" s="64">
        <v>2010</v>
      </c>
      <c r="D43" s="64" t="s">
        <v>232</v>
      </c>
      <c r="E43" s="64" t="s">
        <v>233</v>
      </c>
      <c r="F43" s="64" t="s">
        <v>147</v>
      </c>
      <c r="G43" s="64" t="s">
        <v>76</v>
      </c>
      <c r="H43" s="64" t="s">
        <v>30</v>
      </c>
      <c r="I43" s="79">
        <v>50930976</v>
      </c>
      <c r="J43" s="64" t="s">
        <v>234</v>
      </c>
      <c r="K43" s="64"/>
      <c r="L43" s="25" t="s">
        <v>28</v>
      </c>
      <c r="M43" s="64" t="s">
        <v>15</v>
      </c>
      <c r="N43" s="64" t="s">
        <v>2286</v>
      </c>
    </row>
    <row r="44" spans="1:14" ht="15" customHeight="1">
      <c r="A44" s="64" t="s">
        <v>1819</v>
      </c>
      <c r="B44" s="64" t="s">
        <v>231</v>
      </c>
      <c r="C44" s="64">
        <v>2010</v>
      </c>
      <c r="D44" s="64" t="s">
        <v>232</v>
      </c>
      <c r="E44" s="64" t="s">
        <v>235</v>
      </c>
      <c r="F44" s="64" t="s">
        <v>147</v>
      </c>
      <c r="G44" s="64" t="s">
        <v>236</v>
      </c>
      <c r="H44" s="64" t="s">
        <v>32</v>
      </c>
      <c r="I44" s="79">
        <v>20570009</v>
      </c>
      <c r="J44" s="64" t="s">
        <v>237</v>
      </c>
      <c r="K44" s="64" t="s">
        <v>115</v>
      </c>
      <c r="L44" s="25" t="s">
        <v>28</v>
      </c>
      <c r="M44" s="64" t="s">
        <v>31</v>
      </c>
    </row>
    <row r="45" spans="1:14" ht="15" customHeight="1">
      <c r="A45" s="64" t="s">
        <v>1820</v>
      </c>
      <c r="B45" s="64" t="s">
        <v>238</v>
      </c>
      <c r="C45" s="64">
        <v>2011</v>
      </c>
      <c r="D45" s="64" t="s">
        <v>239</v>
      </c>
      <c r="E45" s="64" t="s">
        <v>240</v>
      </c>
      <c r="F45" s="64" t="s">
        <v>166</v>
      </c>
      <c r="G45" s="64" t="s">
        <v>96</v>
      </c>
      <c r="H45" s="64" t="s">
        <v>30</v>
      </c>
      <c r="I45" s="79">
        <v>71234415</v>
      </c>
      <c r="J45" s="64"/>
      <c r="K45" s="64"/>
      <c r="L45" s="25" t="s">
        <v>28</v>
      </c>
      <c r="M45" s="64" t="s">
        <v>3</v>
      </c>
      <c r="N45" s="64" t="s">
        <v>2262</v>
      </c>
    </row>
    <row r="46" spans="1:14" ht="15" customHeight="1">
      <c r="A46" s="64" t="s">
        <v>1821</v>
      </c>
      <c r="B46" s="64" t="s">
        <v>238</v>
      </c>
      <c r="C46" s="64">
        <v>2017</v>
      </c>
      <c r="D46" s="64" t="s">
        <v>241</v>
      </c>
      <c r="E46" s="64" t="s">
        <v>242</v>
      </c>
      <c r="F46" s="64" t="s">
        <v>170</v>
      </c>
      <c r="G46" s="64"/>
      <c r="H46" s="64" t="s">
        <v>30</v>
      </c>
      <c r="I46" s="79">
        <v>619348048</v>
      </c>
      <c r="J46" s="64" t="s">
        <v>243</v>
      </c>
      <c r="K46" s="64"/>
      <c r="L46" s="25" t="s">
        <v>28</v>
      </c>
      <c r="M46" s="64" t="s">
        <v>15</v>
      </c>
      <c r="N46" s="64" t="s">
        <v>29</v>
      </c>
    </row>
    <row r="47" spans="1:14" ht="15" customHeight="1">
      <c r="A47" s="64" t="s">
        <v>1822</v>
      </c>
      <c r="B47" s="64" t="s">
        <v>238</v>
      </c>
      <c r="C47" s="64">
        <v>2017</v>
      </c>
      <c r="D47" s="64" t="s">
        <v>241</v>
      </c>
      <c r="E47" s="64" t="s">
        <v>244</v>
      </c>
      <c r="F47" s="64" t="s">
        <v>170</v>
      </c>
      <c r="G47" s="64"/>
      <c r="H47" s="64" t="s">
        <v>32</v>
      </c>
      <c r="I47" s="79">
        <v>29122046</v>
      </c>
      <c r="J47" s="64" t="s">
        <v>245</v>
      </c>
      <c r="K47" s="64" t="s">
        <v>115</v>
      </c>
      <c r="L47" s="25" t="s">
        <v>28</v>
      </c>
      <c r="M47" s="64" t="s">
        <v>31</v>
      </c>
      <c r="N47" s="64"/>
    </row>
    <row r="48" spans="1:14" ht="15" customHeight="1">
      <c r="A48" s="64" t="s">
        <v>1823</v>
      </c>
      <c r="B48" s="64" t="s">
        <v>246</v>
      </c>
      <c r="C48" s="64">
        <v>2003</v>
      </c>
      <c r="D48" s="64" t="s">
        <v>247</v>
      </c>
      <c r="E48" s="64" t="s">
        <v>248</v>
      </c>
      <c r="F48" s="64" t="s">
        <v>249</v>
      </c>
      <c r="G48" s="64" t="s">
        <v>76</v>
      </c>
      <c r="H48" s="64" t="s">
        <v>30</v>
      </c>
      <c r="I48" s="79">
        <v>37043259</v>
      </c>
      <c r="J48" s="64"/>
      <c r="K48" s="64"/>
      <c r="L48" s="25" t="s">
        <v>28</v>
      </c>
      <c r="M48" s="64" t="s">
        <v>15</v>
      </c>
      <c r="N48" s="64" t="s">
        <v>2287</v>
      </c>
    </row>
    <row r="49" spans="1:14" ht="15" customHeight="1">
      <c r="A49" s="64" t="s">
        <v>1824</v>
      </c>
      <c r="B49" s="64" t="s">
        <v>246</v>
      </c>
      <c r="C49" s="64">
        <v>2003</v>
      </c>
      <c r="D49" s="64" t="s">
        <v>247</v>
      </c>
      <c r="E49" s="64" t="s">
        <v>250</v>
      </c>
      <c r="F49" s="64" t="s">
        <v>251</v>
      </c>
      <c r="G49" s="64" t="s">
        <v>76</v>
      </c>
      <c r="H49" s="64" t="s">
        <v>30</v>
      </c>
      <c r="I49" s="79">
        <v>46621851</v>
      </c>
      <c r="J49" s="64" t="s">
        <v>252</v>
      </c>
      <c r="K49" s="64" t="s">
        <v>115</v>
      </c>
      <c r="L49" s="25" t="s">
        <v>28</v>
      </c>
      <c r="M49" s="64" t="s">
        <v>31</v>
      </c>
      <c r="N49" s="64"/>
    </row>
    <row r="50" spans="1:14" ht="15" customHeight="1">
      <c r="A50" s="64" t="s">
        <v>1825</v>
      </c>
      <c r="B50" s="64" t="s">
        <v>246</v>
      </c>
      <c r="C50" s="64">
        <v>2003</v>
      </c>
      <c r="D50" s="64" t="s">
        <v>247</v>
      </c>
      <c r="E50" s="64" t="s">
        <v>253</v>
      </c>
      <c r="F50" s="64" t="s">
        <v>251</v>
      </c>
      <c r="G50" s="64" t="s">
        <v>254</v>
      </c>
      <c r="H50" s="64" t="s">
        <v>32</v>
      </c>
      <c r="I50" s="79">
        <v>12885819</v>
      </c>
      <c r="J50" s="64"/>
      <c r="K50" s="64" t="s">
        <v>115</v>
      </c>
      <c r="L50" s="25" t="s">
        <v>28</v>
      </c>
      <c r="M50" s="64" t="s">
        <v>31</v>
      </c>
      <c r="N50" s="64"/>
    </row>
    <row r="51" spans="1:14" ht="15" customHeight="1">
      <c r="A51" s="64" t="s">
        <v>1826</v>
      </c>
      <c r="B51" s="64" t="s">
        <v>255</v>
      </c>
      <c r="C51" s="64">
        <v>2011</v>
      </c>
      <c r="D51" s="64" t="s">
        <v>256</v>
      </c>
      <c r="E51" s="64" t="s">
        <v>257</v>
      </c>
      <c r="F51" s="64" t="s">
        <v>166</v>
      </c>
      <c r="G51" s="64" t="s">
        <v>96</v>
      </c>
      <c r="H51" s="64" t="s">
        <v>30</v>
      </c>
      <c r="I51" s="79">
        <v>70480243</v>
      </c>
      <c r="J51" s="64" t="s">
        <v>258</v>
      </c>
      <c r="K51" s="64"/>
      <c r="L51" s="25" t="s">
        <v>28</v>
      </c>
      <c r="M51" s="64" t="s">
        <v>3</v>
      </c>
      <c r="N51" s="64" t="s">
        <v>2262</v>
      </c>
    </row>
    <row r="52" spans="1:14" ht="15" customHeight="1">
      <c r="A52" s="64" t="s">
        <v>1827</v>
      </c>
      <c r="B52" s="64" t="s">
        <v>255</v>
      </c>
      <c r="C52" s="64">
        <v>2017</v>
      </c>
      <c r="D52" s="64" t="s">
        <v>259</v>
      </c>
      <c r="E52" s="64" t="s">
        <v>260</v>
      </c>
      <c r="F52" s="64" t="s">
        <v>166</v>
      </c>
      <c r="G52" s="64" t="s">
        <v>96</v>
      </c>
      <c r="H52" s="64" t="s">
        <v>30</v>
      </c>
      <c r="I52" s="79">
        <v>615338543</v>
      </c>
      <c r="J52" s="64"/>
      <c r="K52" s="64"/>
      <c r="L52" s="25" t="s">
        <v>28</v>
      </c>
      <c r="M52" s="64" t="s">
        <v>3</v>
      </c>
      <c r="N52" s="64" t="s">
        <v>2262</v>
      </c>
    </row>
    <row r="53" spans="1:14" ht="15" customHeight="1">
      <c r="A53" s="64" t="s">
        <v>1828</v>
      </c>
      <c r="B53" s="64" t="s">
        <v>261</v>
      </c>
      <c r="C53" s="64">
        <v>2013</v>
      </c>
      <c r="D53" s="64" t="s">
        <v>262</v>
      </c>
      <c r="E53" s="64" t="s">
        <v>263</v>
      </c>
      <c r="F53" s="64" t="s">
        <v>264</v>
      </c>
      <c r="G53" s="64" t="s">
        <v>96</v>
      </c>
      <c r="H53" s="64" t="s">
        <v>30</v>
      </c>
      <c r="I53" s="79">
        <v>71398986</v>
      </c>
      <c r="J53" s="64" t="s">
        <v>265</v>
      </c>
      <c r="K53" s="64"/>
      <c r="L53" s="25" t="s">
        <v>28</v>
      </c>
      <c r="M53" s="64" t="s">
        <v>3</v>
      </c>
      <c r="N53" s="64" t="s">
        <v>2262</v>
      </c>
    </row>
    <row r="54" spans="1:14" ht="15" customHeight="1">
      <c r="A54" s="64" t="s">
        <v>1829</v>
      </c>
      <c r="B54" s="64" t="s">
        <v>266</v>
      </c>
      <c r="C54" s="64">
        <v>2017</v>
      </c>
      <c r="D54" s="64" t="s">
        <v>267</v>
      </c>
      <c r="E54" s="64" t="s">
        <v>268</v>
      </c>
      <c r="F54" s="64" t="s">
        <v>269</v>
      </c>
      <c r="G54" s="64" t="s">
        <v>76</v>
      </c>
      <c r="H54" s="64" t="s">
        <v>30</v>
      </c>
      <c r="I54" s="79">
        <v>614302361</v>
      </c>
      <c r="J54" s="64" t="s">
        <v>270</v>
      </c>
      <c r="K54" s="64"/>
      <c r="L54" s="25" t="s">
        <v>28</v>
      </c>
      <c r="M54" s="64" t="s">
        <v>0</v>
      </c>
      <c r="N54" s="64" t="s">
        <v>2268</v>
      </c>
    </row>
    <row r="55" spans="1:14" ht="15" customHeight="1">
      <c r="A55" s="64" t="s">
        <v>1830</v>
      </c>
      <c r="B55" s="64" t="s">
        <v>271</v>
      </c>
      <c r="C55" s="64">
        <v>2006</v>
      </c>
      <c r="D55" s="64" t="s">
        <v>272</v>
      </c>
      <c r="E55" s="64" t="s">
        <v>273</v>
      </c>
      <c r="F55" s="64" t="s">
        <v>274</v>
      </c>
      <c r="G55" s="64" t="s">
        <v>76</v>
      </c>
      <c r="H55" s="64" t="s">
        <v>30</v>
      </c>
      <c r="I55" s="79">
        <v>44645022</v>
      </c>
      <c r="J55" s="64" t="s">
        <v>275</v>
      </c>
      <c r="K55" s="64"/>
      <c r="L55" s="25" t="s">
        <v>27</v>
      </c>
      <c r="M55" s="64"/>
      <c r="N55" s="64"/>
    </row>
    <row r="56" spans="1:14" ht="15" customHeight="1">
      <c r="A56" s="64" t="s">
        <v>1831</v>
      </c>
      <c r="B56" s="64" t="s">
        <v>276</v>
      </c>
      <c r="C56" s="64">
        <v>2014</v>
      </c>
      <c r="D56" s="64" t="s">
        <v>277</v>
      </c>
      <c r="E56" s="64" t="s">
        <v>278</v>
      </c>
      <c r="F56" s="64" t="s">
        <v>110</v>
      </c>
      <c r="G56" s="64" t="s">
        <v>76</v>
      </c>
      <c r="H56" s="64" t="s">
        <v>30</v>
      </c>
      <c r="I56" s="79">
        <v>53205968</v>
      </c>
      <c r="J56" s="64" t="s">
        <v>279</v>
      </c>
      <c r="K56" s="64"/>
      <c r="L56" s="25" t="s">
        <v>28</v>
      </c>
      <c r="M56" s="64" t="s">
        <v>0</v>
      </c>
      <c r="N56" s="64" t="s">
        <v>2288</v>
      </c>
    </row>
    <row r="57" spans="1:14" ht="15" customHeight="1">
      <c r="A57" s="64" t="s">
        <v>1832</v>
      </c>
      <c r="B57" s="64" t="s">
        <v>280</v>
      </c>
      <c r="C57" s="64">
        <v>2015</v>
      </c>
      <c r="D57" s="64" t="s">
        <v>281</v>
      </c>
      <c r="E57" s="64" t="s">
        <v>282</v>
      </c>
      <c r="F57" s="64" t="s">
        <v>283</v>
      </c>
      <c r="G57" s="64" t="s">
        <v>76</v>
      </c>
      <c r="H57" s="64" t="s">
        <v>30</v>
      </c>
      <c r="I57" s="79">
        <v>603979125</v>
      </c>
      <c r="J57" s="64" t="s">
        <v>284</v>
      </c>
      <c r="K57" s="64"/>
      <c r="L57" s="25" t="s">
        <v>27</v>
      </c>
      <c r="M57" s="64"/>
      <c r="N57" s="64"/>
    </row>
    <row r="58" spans="1:14" ht="15" customHeight="1">
      <c r="A58" s="64" t="s">
        <v>1833</v>
      </c>
      <c r="B58" s="64" t="s">
        <v>285</v>
      </c>
      <c r="C58" s="64">
        <v>2013</v>
      </c>
      <c r="D58" s="64" t="s">
        <v>286</v>
      </c>
      <c r="E58" s="64" t="s">
        <v>287</v>
      </c>
      <c r="F58" s="64" t="s">
        <v>288</v>
      </c>
      <c r="G58" s="64"/>
      <c r="H58" s="64" t="s">
        <v>30</v>
      </c>
      <c r="I58" s="79">
        <v>369485817</v>
      </c>
      <c r="J58" s="64" t="s">
        <v>289</v>
      </c>
      <c r="K58" s="64"/>
      <c r="L58" s="25" t="s">
        <v>28</v>
      </c>
      <c r="M58" s="64" t="s">
        <v>15</v>
      </c>
      <c r="N58" s="64" t="s">
        <v>2353</v>
      </c>
    </row>
    <row r="59" spans="1:14" ht="15" customHeight="1">
      <c r="A59" s="64" t="s">
        <v>1834</v>
      </c>
      <c r="B59" s="64" t="s">
        <v>285</v>
      </c>
      <c r="C59" s="64">
        <v>2013</v>
      </c>
      <c r="D59" s="64" t="s">
        <v>290</v>
      </c>
      <c r="E59" s="64" t="s">
        <v>291</v>
      </c>
      <c r="F59" s="64" t="s">
        <v>292</v>
      </c>
      <c r="G59" s="64" t="s">
        <v>254</v>
      </c>
      <c r="H59" s="64" t="s">
        <v>32</v>
      </c>
      <c r="I59" s="79">
        <v>23886301</v>
      </c>
      <c r="J59" s="64" t="s">
        <v>293</v>
      </c>
      <c r="K59" s="64"/>
      <c r="L59" s="25" t="s">
        <v>28</v>
      </c>
      <c r="M59" s="64" t="s">
        <v>31</v>
      </c>
      <c r="N59" s="64" t="s">
        <v>2266</v>
      </c>
    </row>
    <row r="60" spans="1:14" ht="15" customHeight="1">
      <c r="A60" s="64" t="s">
        <v>1835</v>
      </c>
      <c r="B60" s="64" t="s">
        <v>285</v>
      </c>
      <c r="C60" s="64">
        <v>2013</v>
      </c>
      <c r="D60" s="64" t="s">
        <v>294</v>
      </c>
      <c r="E60" s="64" t="s">
        <v>295</v>
      </c>
      <c r="F60" s="64" t="s">
        <v>288</v>
      </c>
      <c r="G60" s="64"/>
      <c r="H60" s="64" t="s">
        <v>30</v>
      </c>
      <c r="I60" s="79">
        <v>368387930</v>
      </c>
      <c r="J60" s="64" t="s">
        <v>296</v>
      </c>
      <c r="K60" s="64"/>
      <c r="L60" s="25" t="s">
        <v>28</v>
      </c>
      <c r="M60" s="64" t="s">
        <v>0</v>
      </c>
      <c r="N60" s="64" t="s">
        <v>2289</v>
      </c>
    </row>
    <row r="61" spans="1:14" ht="15" customHeight="1">
      <c r="A61" s="64" t="s">
        <v>1836</v>
      </c>
      <c r="B61" s="64" t="s">
        <v>297</v>
      </c>
      <c r="C61" s="64">
        <v>1997</v>
      </c>
      <c r="D61" s="64" t="s">
        <v>298</v>
      </c>
      <c r="E61" s="64" t="s">
        <v>299</v>
      </c>
      <c r="F61" s="64" t="s">
        <v>251</v>
      </c>
      <c r="G61" s="64" t="s">
        <v>300</v>
      </c>
      <c r="H61" s="64" t="s">
        <v>32</v>
      </c>
      <c r="I61" s="79">
        <v>9060523</v>
      </c>
      <c r="J61" s="64"/>
      <c r="K61" s="64"/>
      <c r="L61" s="25" t="s">
        <v>28</v>
      </c>
      <c r="M61" s="64" t="s">
        <v>0</v>
      </c>
      <c r="N61" s="64" t="s">
        <v>2289</v>
      </c>
    </row>
    <row r="62" spans="1:14" ht="15" customHeight="1">
      <c r="A62" s="64" t="s">
        <v>1837</v>
      </c>
      <c r="B62" s="64" t="s">
        <v>301</v>
      </c>
      <c r="C62" s="64">
        <v>2013</v>
      </c>
      <c r="D62" s="64" t="s">
        <v>302</v>
      </c>
      <c r="E62" s="64" t="s">
        <v>303</v>
      </c>
      <c r="F62" s="64" t="s">
        <v>304</v>
      </c>
      <c r="G62" s="64" t="s">
        <v>96</v>
      </c>
      <c r="H62" s="64" t="s">
        <v>30</v>
      </c>
      <c r="I62" s="79">
        <v>71232705</v>
      </c>
      <c r="J62" s="64" t="s">
        <v>305</v>
      </c>
      <c r="K62" s="64"/>
      <c r="L62" s="25" t="s">
        <v>28</v>
      </c>
      <c r="M62" s="64" t="s">
        <v>3</v>
      </c>
      <c r="N62" s="64" t="s">
        <v>2262</v>
      </c>
    </row>
    <row r="63" spans="1:14" ht="15" customHeight="1">
      <c r="A63" s="64" t="s">
        <v>1838</v>
      </c>
      <c r="B63" s="64" t="s">
        <v>306</v>
      </c>
      <c r="C63" s="64">
        <v>2002</v>
      </c>
      <c r="D63" s="64" t="s">
        <v>307</v>
      </c>
      <c r="E63" s="64" t="s">
        <v>308</v>
      </c>
      <c r="F63" s="64" t="s">
        <v>269</v>
      </c>
      <c r="G63" s="64"/>
      <c r="H63" s="64" t="s">
        <v>30</v>
      </c>
      <c r="I63" s="79">
        <v>36054501</v>
      </c>
      <c r="J63" s="64"/>
      <c r="K63" s="64"/>
      <c r="L63" s="25" t="s">
        <v>28</v>
      </c>
      <c r="M63" s="64" t="s">
        <v>3</v>
      </c>
      <c r="N63" s="64" t="s">
        <v>2267</v>
      </c>
    </row>
    <row r="64" spans="1:14" ht="15" customHeight="1">
      <c r="A64" s="64" t="s">
        <v>1839</v>
      </c>
      <c r="B64" s="64" t="s">
        <v>309</v>
      </c>
      <c r="C64" s="64">
        <v>1998</v>
      </c>
      <c r="D64" s="64" t="s">
        <v>310</v>
      </c>
      <c r="E64" s="64" t="s">
        <v>311</v>
      </c>
      <c r="F64" s="64" t="s">
        <v>312</v>
      </c>
      <c r="G64" s="64" t="s">
        <v>76</v>
      </c>
      <c r="H64" s="64" t="s">
        <v>30</v>
      </c>
      <c r="I64" s="79">
        <v>28385712</v>
      </c>
      <c r="J64" s="64"/>
      <c r="K64" s="64"/>
      <c r="L64" s="25" t="s">
        <v>28</v>
      </c>
      <c r="M64" s="64" t="s">
        <v>3</v>
      </c>
      <c r="N64" s="64" t="s">
        <v>2267</v>
      </c>
    </row>
    <row r="65" spans="1:14" ht="15" customHeight="1">
      <c r="A65" s="64" t="s">
        <v>1840</v>
      </c>
      <c r="B65" s="64" t="s">
        <v>309</v>
      </c>
      <c r="C65" s="64">
        <v>2001</v>
      </c>
      <c r="D65" s="64" t="s">
        <v>313</v>
      </c>
      <c r="E65" s="64" t="s">
        <v>314</v>
      </c>
      <c r="F65" s="64" t="s">
        <v>269</v>
      </c>
      <c r="G65" s="64"/>
      <c r="H65" s="64" t="s">
        <v>30</v>
      </c>
      <c r="I65" s="79">
        <v>32611389</v>
      </c>
      <c r="J65" s="64"/>
      <c r="K65" s="64"/>
      <c r="L65" s="25" t="s">
        <v>28</v>
      </c>
      <c r="M65" s="64" t="s">
        <v>3</v>
      </c>
      <c r="N65" s="64" t="s">
        <v>2267</v>
      </c>
    </row>
    <row r="66" spans="1:14" ht="15" customHeight="1">
      <c r="A66" s="64" t="s">
        <v>1841</v>
      </c>
      <c r="B66" s="64" t="s">
        <v>315</v>
      </c>
      <c r="C66" s="64">
        <v>2015</v>
      </c>
      <c r="D66" s="64" t="s">
        <v>316</v>
      </c>
      <c r="E66" s="64" t="s">
        <v>317</v>
      </c>
      <c r="F66" s="64" t="s">
        <v>318</v>
      </c>
      <c r="G66" s="64" t="s">
        <v>76</v>
      </c>
      <c r="H66" s="64" t="s">
        <v>30</v>
      </c>
      <c r="I66" s="79">
        <v>620645157</v>
      </c>
      <c r="J66" s="64" t="s">
        <v>319</v>
      </c>
      <c r="K66" s="64"/>
      <c r="L66" s="25" t="s">
        <v>28</v>
      </c>
      <c r="M66" s="64" t="s">
        <v>0</v>
      </c>
      <c r="N66" s="64" t="s">
        <v>2290</v>
      </c>
    </row>
    <row r="67" spans="1:14" ht="15" customHeight="1">
      <c r="A67" s="64" t="s">
        <v>1842</v>
      </c>
      <c r="B67" s="64" t="s">
        <v>315</v>
      </c>
      <c r="C67" s="64">
        <v>2006</v>
      </c>
      <c r="D67" s="64" t="s">
        <v>320</v>
      </c>
      <c r="E67" s="64" t="s">
        <v>321</v>
      </c>
      <c r="F67" s="64" t="s">
        <v>166</v>
      </c>
      <c r="G67" s="64"/>
      <c r="H67" s="64" t="s">
        <v>30</v>
      </c>
      <c r="I67" s="79">
        <v>47163946</v>
      </c>
      <c r="J67" s="64"/>
      <c r="K67" s="64"/>
      <c r="L67" s="25" t="s">
        <v>28</v>
      </c>
      <c r="M67" s="64" t="s">
        <v>0</v>
      </c>
      <c r="N67" s="64" t="s">
        <v>2268</v>
      </c>
    </row>
    <row r="68" spans="1:14" ht="15" customHeight="1">
      <c r="A68" s="64" t="s">
        <v>1843</v>
      </c>
      <c r="B68" s="64" t="s">
        <v>322</v>
      </c>
      <c r="C68" s="64">
        <v>2005</v>
      </c>
      <c r="D68" s="64" t="s">
        <v>323</v>
      </c>
      <c r="E68" s="64" t="s">
        <v>324</v>
      </c>
      <c r="F68" s="64" t="s">
        <v>325</v>
      </c>
      <c r="G68" s="64" t="s">
        <v>76</v>
      </c>
      <c r="H68" s="64" t="s">
        <v>30</v>
      </c>
      <c r="I68" s="79">
        <v>41149668</v>
      </c>
      <c r="J68" s="64"/>
      <c r="K68" s="64"/>
      <c r="L68" s="25" t="s">
        <v>28</v>
      </c>
      <c r="M68" s="64" t="s">
        <v>3</v>
      </c>
      <c r="N68" s="64" t="s">
        <v>2269</v>
      </c>
    </row>
    <row r="69" spans="1:14" ht="15" customHeight="1">
      <c r="A69" s="64" t="s">
        <v>1844</v>
      </c>
      <c r="B69" s="64" t="s">
        <v>326</v>
      </c>
      <c r="C69" s="64">
        <v>2013</v>
      </c>
      <c r="D69" s="64" t="s">
        <v>327</v>
      </c>
      <c r="E69" s="64" t="s">
        <v>328</v>
      </c>
      <c r="F69" s="64" t="s">
        <v>269</v>
      </c>
      <c r="G69" s="64" t="s">
        <v>76</v>
      </c>
      <c r="H69" s="64" t="s">
        <v>30</v>
      </c>
      <c r="I69" s="79">
        <v>369079619</v>
      </c>
      <c r="J69" s="64" t="s">
        <v>329</v>
      </c>
      <c r="K69" s="64"/>
      <c r="L69" s="25" t="s">
        <v>28</v>
      </c>
      <c r="M69" s="64" t="s">
        <v>15</v>
      </c>
      <c r="N69" s="64" t="s">
        <v>2354</v>
      </c>
    </row>
    <row r="70" spans="1:14" ht="15" customHeight="1">
      <c r="A70" s="64" t="s">
        <v>1845</v>
      </c>
      <c r="B70" s="64" t="s">
        <v>330</v>
      </c>
      <c r="C70" s="64">
        <v>2012</v>
      </c>
      <c r="D70" s="64" t="s">
        <v>331</v>
      </c>
      <c r="E70" s="64" t="s">
        <v>332</v>
      </c>
      <c r="F70" s="64" t="s">
        <v>333</v>
      </c>
      <c r="G70" s="64" t="s">
        <v>76</v>
      </c>
      <c r="H70" s="64" t="s">
        <v>30</v>
      </c>
      <c r="I70" s="79">
        <v>365046156</v>
      </c>
      <c r="J70" s="64" t="s">
        <v>334</v>
      </c>
      <c r="K70" s="64"/>
      <c r="L70" s="25" t="s">
        <v>28</v>
      </c>
      <c r="M70" s="64" t="s">
        <v>3</v>
      </c>
      <c r="N70" s="64" t="s">
        <v>2270</v>
      </c>
    </row>
    <row r="71" spans="1:14" ht="15" customHeight="1">
      <c r="A71" s="64" t="s">
        <v>1846</v>
      </c>
      <c r="B71" s="64" t="s">
        <v>335</v>
      </c>
      <c r="C71" s="64">
        <v>2011</v>
      </c>
      <c r="D71" s="64" t="s">
        <v>336</v>
      </c>
      <c r="E71" s="64" t="s">
        <v>337</v>
      </c>
      <c r="F71" s="64" t="s">
        <v>166</v>
      </c>
      <c r="G71" s="64" t="s">
        <v>76</v>
      </c>
      <c r="H71" s="64" t="s">
        <v>30</v>
      </c>
      <c r="I71" s="79">
        <v>51602381</v>
      </c>
      <c r="J71" s="64" t="s">
        <v>338</v>
      </c>
      <c r="K71" s="64"/>
      <c r="L71" s="25" t="s">
        <v>28</v>
      </c>
      <c r="M71" s="64" t="s">
        <v>0</v>
      </c>
      <c r="N71" s="64" t="s">
        <v>2355</v>
      </c>
    </row>
    <row r="72" spans="1:14" ht="15" customHeight="1">
      <c r="A72" s="64" t="s">
        <v>1847</v>
      </c>
      <c r="B72" s="64" t="s">
        <v>335</v>
      </c>
      <c r="C72" s="64">
        <v>2011</v>
      </c>
      <c r="D72" s="64" t="s">
        <v>336</v>
      </c>
      <c r="E72" s="64" t="s">
        <v>339</v>
      </c>
      <c r="F72" s="64" t="s">
        <v>340</v>
      </c>
      <c r="G72" s="64" t="s">
        <v>148</v>
      </c>
      <c r="H72" s="64" t="s">
        <v>32</v>
      </c>
      <c r="I72" s="79">
        <v>21892108</v>
      </c>
      <c r="J72" s="64" t="s">
        <v>341</v>
      </c>
      <c r="K72" s="64" t="s">
        <v>115</v>
      </c>
      <c r="L72" s="25" t="s">
        <v>28</v>
      </c>
      <c r="M72" s="64" t="s">
        <v>31</v>
      </c>
      <c r="N72" s="64"/>
    </row>
    <row r="73" spans="1:14" ht="15" customHeight="1">
      <c r="A73" s="64" t="s">
        <v>1848</v>
      </c>
      <c r="B73" s="64" t="s">
        <v>342</v>
      </c>
      <c r="C73" s="64">
        <v>2017</v>
      </c>
      <c r="D73" s="64" t="s">
        <v>343</v>
      </c>
      <c r="E73" s="64" t="s">
        <v>344</v>
      </c>
      <c r="F73" s="64" t="s">
        <v>345</v>
      </c>
      <c r="G73" s="64" t="s">
        <v>76</v>
      </c>
      <c r="H73" s="64" t="s">
        <v>30</v>
      </c>
      <c r="I73" s="79">
        <v>620763497</v>
      </c>
      <c r="J73" s="64" t="s">
        <v>346</v>
      </c>
      <c r="K73" s="64"/>
      <c r="L73" s="25" t="s">
        <v>28</v>
      </c>
      <c r="M73" s="64" t="s">
        <v>15</v>
      </c>
      <c r="N73" s="64" t="s">
        <v>2295</v>
      </c>
    </row>
    <row r="74" spans="1:14" ht="15" customHeight="1">
      <c r="A74" s="64" t="s">
        <v>1849</v>
      </c>
      <c r="B74" s="64" t="s">
        <v>342</v>
      </c>
      <c r="C74" s="64">
        <v>2012</v>
      </c>
      <c r="D74" s="64" t="s">
        <v>347</v>
      </c>
      <c r="E74" s="64" t="s">
        <v>348</v>
      </c>
      <c r="F74" s="64" t="s">
        <v>269</v>
      </c>
      <c r="G74" s="64" t="s">
        <v>76</v>
      </c>
      <c r="H74" s="64" t="s">
        <v>30</v>
      </c>
      <c r="I74" s="79">
        <v>364642769</v>
      </c>
      <c r="J74" s="64" t="s">
        <v>349</v>
      </c>
      <c r="K74" s="64"/>
      <c r="L74" s="25" t="s">
        <v>28</v>
      </c>
      <c r="M74" s="64" t="s">
        <v>15</v>
      </c>
      <c r="N74" s="64" t="s">
        <v>2275</v>
      </c>
    </row>
    <row r="75" spans="1:14" ht="15" customHeight="1">
      <c r="A75" s="64" t="s">
        <v>1850</v>
      </c>
      <c r="B75" s="64" t="s">
        <v>342</v>
      </c>
      <c r="C75" s="64">
        <v>2012</v>
      </c>
      <c r="D75" s="64" t="s">
        <v>350</v>
      </c>
      <c r="E75" s="64" t="s">
        <v>351</v>
      </c>
      <c r="F75" s="64" t="s">
        <v>269</v>
      </c>
      <c r="G75" s="64" t="s">
        <v>254</v>
      </c>
      <c r="H75" s="64" t="s">
        <v>32</v>
      </c>
      <c r="I75" s="79">
        <v>22133290</v>
      </c>
      <c r="J75" s="64" t="s">
        <v>352</v>
      </c>
      <c r="K75" s="64"/>
      <c r="L75" s="25" t="s">
        <v>28</v>
      </c>
      <c r="M75" s="64" t="s">
        <v>31</v>
      </c>
      <c r="N75" s="64" t="s">
        <v>2271</v>
      </c>
    </row>
    <row r="76" spans="1:14" ht="15" customHeight="1">
      <c r="A76" s="64" t="s">
        <v>1851</v>
      </c>
      <c r="B76" s="64" t="s">
        <v>353</v>
      </c>
      <c r="C76" s="64">
        <v>2011</v>
      </c>
      <c r="D76" s="64" t="s">
        <v>354</v>
      </c>
      <c r="E76" s="64" t="s">
        <v>355</v>
      </c>
      <c r="F76" s="64" t="s">
        <v>166</v>
      </c>
      <c r="G76" s="64" t="s">
        <v>96</v>
      </c>
      <c r="H76" s="64" t="s">
        <v>30</v>
      </c>
      <c r="I76" s="79">
        <v>71234085</v>
      </c>
      <c r="J76" s="64"/>
      <c r="K76" s="64"/>
      <c r="L76" s="25" t="s">
        <v>28</v>
      </c>
      <c r="M76" s="64" t="s">
        <v>3</v>
      </c>
      <c r="N76" s="64" t="s">
        <v>2262</v>
      </c>
    </row>
    <row r="77" spans="1:14" ht="15" customHeight="1">
      <c r="A77" s="64" t="s">
        <v>1852</v>
      </c>
      <c r="B77" s="64" t="s">
        <v>353</v>
      </c>
      <c r="C77" s="64">
        <v>2008</v>
      </c>
      <c r="D77" s="64" t="s">
        <v>356</v>
      </c>
      <c r="E77" s="64" t="s">
        <v>357</v>
      </c>
      <c r="F77" s="64" t="s">
        <v>333</v>
      </c>
      <c r="G77" s="64" t="s">
        <v>254</v>
      </c>
      <c r="H77" s="64" t="s">
        <v>32</v>
      </c>
      <c r="I77" s="79">
        <v>18484801</v>
      </c>
      <c r="J77" s="64"/>
      <c r="K77" s="64"/>
      <c r="L77" s="25" t="s">
        <v>27</v>
      </c>
      <c r="M77" s="64"/>
      <c r="N77" s="64" t="s">
        <v>2337</v>
      </c>
    </row>
    <row r="78" spans="1:14" ht="15" customHeight="1">
      <c r="A78" s="64" t="s">
        <v>1853</v>
      </c>
      <c r="B78" s="64" t="s">
        <v>358</v>
      </c>
      <c r="C78" s="64">
        <v>2014</v>
      </c>
      <c r="D78" s="64" t="s">
        <v>359</v>
      </c>
      <c r="E78" s="64" t="s">
        <v>360</v>
      </c>
      <c r="F78" s="64" t="s">
        <v>361</v>
      </c>
      <c r="G78" s="64" t="s">
        <v>76</v>
      </c>
      <c r="H78" s="64" t="s">
        <v>30</v>
      </c>
      <c r="I78" s="79">
        <v>600240024</v>
      </c>
      <c r="J78" s="64" t="s">
        <v>362</v>
      </c>
      <c r="K78" s="64"/>
      <c r="L78" s="25" t="s">
        <v>28</v>
      </c>
      <c r="M78" s="64" t="s">
        <v>3</v>
      </c>
      <c r="N78" s="64" t="s">
        <v>2272</v>
      </c>
    </row>
    <row r="79" spans="1:14" ht="15" customHeight="1">
      <c r="A79" s="64" t="s">
        <v>1854</v>
      </c>
      <c r="B79" s="64" t="s">
        <v>363</v>
      </c>
      <c r="C79" s="64"/>
      <c r="D79" s="64" t="s">
        <v>364</v>
      </c>
      <c r="E79" s="64" t="s">
        <v>365</v>
      </c>
      <c r="F79" s="64" t="s">
        <v>366</v>
      </c>
      <c r="G79" s="64" t="s">
        <v>111</v>
      </c>
      <c r="H79" s="64" t="s">
        <v>30</v>
      </c>
      <c r="I79" s="79">
        <v>52880674</v>
      </c>
      <c r="J79" s="64" t="s">
        <v>367</v>
      </c>
      <c r="K79" s="64"/>
      <c r="L79" s="25" t="s">
        <v>28</v>
      </c>
      <c r="M79" s="64" t="s">
        <v>15</v>
      </c>
      <c r="N79" s="64" t="s">
        <v>2274</v>
      </c>
    </row>
    <row r="80" spans="1:14" ht="15" customHeight="1">
      <c r="A80" s="64" t="s">
        <v>1855</v>
      </c>
      <c r="B80" s="64" t="s">
        <v>363</v>
      </c>
      <c r="C80" s="64">
        <v>2013</v>
      </c>
      <c r="D80" s="64" t="s">
        <v>368</v>
      </c>
      <c r="E80" s="64" t="s">
        <v>369</v>
      </c>
      <c r="F80" s="64" t="s">
        <v>318</v>
      </c>
      <c r="G80" s="64" t="s">
        <v>76</v>
      </c>
      <c r="H80" s="64" t="s">
        <v>30</v>
      </c>
      <c r="I80" s="79">
        <v>620561412</v>
      </c>
      <c r="J80" s="64" t="s">
        <v>370</v>
      </c>
      <c r="K80" s="64"/>
      <c r="L80" s="25" t="s">
        <v>28</v>
      </c>
      <c r="M80" s="64" t="s">
        <v>15</v>
      </c>
      <c r="N80" s="64" t="s">
        <v>2274</v>
      </c>
    </row>
    <row r="81" spans="1:14" ht="15" customHeight="1">
      <c r="A81" s="64" t="s">
        <v>1856</v>
      </c>
      <c r="B81" s="64" t="s">
        <v>363</v>
      </c>
      <c r="C81" s="64">
        <v>2013</v>
      </c>
      <c r="D81" s="64" t="s">
        <v>368</v>
      </c>
      <c r="E81" s="64" t="s">
        <v>371</v>
      </c>
      <c r="F81" s="64" t="s">
        <v>372</v>
      </c>
      <c r="G81" s="64"/>
      <c r="H81" s="64" t="s">
        <v>30</v>
      </c>
      <c r="I81" s="79">
        <v>604601593</v>
      </c>
      <c r="J81" s="64"/>
      <c r="K81" s="64" t="s">
        <v>115</v>
      </c>
      <c r="L81" s="25" t="s">
        <v>28</v>
      </c>
      <c r="M81" s="64" t="s">
        <v>31</v>
      </c>
      <c r="N81" s="64"/>
    </row>
    <row r="82" spans="1:14" ht="15" customHeight="1">
      <c r="A82" s="64" t="s">
        <v>1857</v>
      </c>
      <c r="B82" s="64" t="s">
        <v>363</v>
      </c>
      <c r="C82" s="64">
        <v>2013</v>
      </c>
      <c r="D82" s="64" t="s">
        <v>368</v>
      </c>
      <c r="E82" s="64" t="s">
        <v>373</v>
      </c>
      <c r="F82" s="64" t="s">
        <v>372</v>
      </c>
      <c r="G82" s="64" t="s">
        <v>76</v>
      </c>
      <c r="H82" s="64" t="s">
        <v>30</v>
      </c>
      <c r="I82" s="79">
        <v>563012588</v>
      </c>
      <c r="J82" s="64"/>
      <c r="K82" s="64" t="s">
        <v>115</v>
      </c>
      <c r="L82" s="25" t="s">
        <v>28</v>
      </c>
      <c r="M82" s="64" t="s">
        <v>31</v>
      </c>
      <c r="N82" s="64"/>
    </row>
    <row r="83" spans="1:14" ht="15" customHeight="1">
      <c r="A83" s="64" t="s">
        <v>1858</v>
      </c>
      <c r="B83" s="64" t="s">
        <v>363</v>
      </c>
      <c r="C83" s="64">
        <v>2013</v>
      </c>
      <c r="D83" s="64" t="s">
        <v>368</v>
      </c>
      <c r="E83" s="64" t="s">
        <v>374</v>
      </c>
      <c r="F83" s="64" t="s">
        <v>318</v>
      </c>
      <c r="G83" s="64" t="s">
        <v>148</v>
      </c>
      <c r="H83" s="64" t="s">
        <v>32</v>
      </c>
      <c r="I83" s="79">
        <v>23904353</v>
      </c>
      <c r="J83" s="64"/>
      <c r="K83" s="64" t="s">
        <v>115</v>
      </c>
      <c r="L83" s="25" t="s">
        <v>28</v>
      </c>
      <c r="M83" s="64" t="s">
        <v>31</v>
      </c>
      <c r="N83" s="64"/>
    </row>
    <row r="84" spans="1:14" ht="15" customHeight="1">
      <c r="A84" s="64" t="s">
        <v>1859</v>
      </c>
      <c r="B84" s="64" t="s">
        <v>363</v>
      </c>
      <c r="C84" s="64">
        <v>2014</v>
      </c>
      <c r="D84" s="64" t="s">
        <v>364</v>
      </c>
      <c r="E84" s="64" t="s">
        <v>375</v>
      </c>
      <c r="F84" s="64" t="s">
        <v>274</v>
      </c>
      <c r="G84" s="64" t="s">
        <v>76</v>
      </c>
      <c r="H84" s="64" t="s">
        <v>30</v>
      </c>
      <c r="I84" s="79">
        <v>372513656</v>
      </c>
      <c r="J84" s="64" t="s">
        <v>367</v>
      </c>
      <c r="K84" s="64"/>
      <c r="L84" s="25" t="s">
        <v>28</v>
      </c>
      <c r="M84" s="64" t="s">
        <v>31</v>
      </c>
      <c r="N84" s="64" t="s">
        <v>2273</v>
      </c>
    </row>
    <row r="85" spans="1:14" ht="15" customHeight="1">
      <c r="A85" s="64" t="s">
        <v>1860</v>
      </c>
      <c r="B85" s="64" t="s">
        <v>363</v>
      </c>
      <c r="C85" s="64">
        <v>2014</v>
      </c>
      <c r="D85" s="64" t="s">
        <v>376</v>
      </c>
      <c r="E85" s="64" t="s">
        <v>377</v>
      </c>
      <c r="F85" s="64" t="s">
        <v>105</v>
      </c>
      <c r="G85" s="64" t="s">
        <v>96</v>
      </c>
      <c r="H85" s="64" t="s">
        <v>30</v>
      </c>
      <c r="I85" s="79">
        <v>71605543</v>
      </c>
      <c r="J85" s="64" t="s">
        <v>378</v>
      </c>
      <c r="K85" s="64"/>
      <c r="L85" s="25" t="s">
        <v>28</v>
      </c>
      <c r="M85" s="64" t="s">
        <v>3</v>
      </c>
      <c r="N85" s="64" t="s">
        <v>2262</v>
      </c>
    </row>
    <row r="86" spans="1:14" ht="15" customHeight="1">
      <c r="A86" s="64" t="s">
        <v>1861</v>
      </c>
      <c r="B86" s="64" t="s">
        <v>363</v>
      </c>
      <c r="C86" s="64">
        <v>2014</v>
      </c>
      <c r="D86" s="64" t="s">
        <v>364</v>
      </c>
      <c r="E86" s="64" t="s">
        <v>379</v>
      </c>
      <c r="F86" s="64" t="s">
        <v>274</v>
      </c>
      <c r="G86" s="64" t="s">
        <v>76</v>
      </c>
      <c r="H86" s="64" t="s">
        <v>32</v>
      </c>
      <c r="I86" s="79">
        <v>24268442</v>
      </c>
      <c r="J86" s="64" t="s">
        <v>380</v>
      </c>
      <c r="K86" s="64" t="s">
        <v>115</v>
      </c>
      <c r="L86" s="25" t="s">
        <v>28</v>
      </c>
      <c r="M86" s="64" t="s">
        <v>31</v>
      </c>
      <c r="N86" s="64"/>
    </row>
    <row r="87" spans="1:14" ht="15" customHeight="1">
      <c r="A87" s="64" t="s">
        <v>1862</v>
      </c>
      <c r="B87" s="64" t="s">
        <v>381</v>
      </c>
      <c r="C87" s="64">
        <v>2000</v>
      </c>
      <c r="D87" s="64" t="s">
        <v>382</v>
      </c>
      <c r="E87" s="64" t="s">
        <v>383</v>
      </c>
      <c r="F87" s="64" t="s">
        <v>384</v>
      </c>
      <c r="G87" s="64" t="s">
        <v>385</v>
      </c>
      <c r="H87" s="64" t="s">
        <v>32</v>
      </c>
      <c r="I87" s="79">
        <v>10938402</v>
      </c>
      <c r="J87" s="64"/>
      <c r="K87" s="64"/>
      <c r="L87" s="25" t="s">
        <v>28</v>
      </c>
      <c r="M87" s="64" t="s">
        <v>15</v>
      </c>
      <c r="N87" s="64" t="s">
        <v>2356</v>
      </c>
    </row>
    <row r="88" spans="1:14" ht="15" customHeight="1">
      <c r="A88" s="64" t="s">
        <v>1863</v>
      </c>
      <c r="B88" s="64" t="s">
        <v>386</v>
      </c>
      <c r="C88" s="64">
        <v>2017</v>
      </c>
      <c r="D88" s="64" t="s">
        <v>387</v>
      </c>
      <c r="E88" s="64" t="s">
        <v>388</v>
      </c>
      <c r="F88" s="64" t="s">
        <v>389</v>
      </c>
      <c r="G88" s="64" t="s">
        <v>76</v>
      </c>
      <c r="H88" s="64" t="s">
        <v>30</v>
      </c>
      <c r="I88" s="79">
        <v>618775964</v>
      </c>
      <c r="J88" s="64" t="s">
        <v>390</v>
      </c>
      <c r="K88" s="64"/>
      <c r="L88" s="25" t="s">
        <v>28</v>
      </c>
      <c r="M88" s="64" t="s">
        <v>0</v>
      </c>
      <c r="N88" s="64" t="s">
        <v>2291</v>
      </c>
    </row>
    <row r="89" spans="1:14" ht="15" customHeight="1">
      <c r="A89" s="64" t="s">
        <v>1864</v>
      </c>
      <c r="B89" s="64" t="s">
        <v>391</v>
      </c>
      <c r="C89" s="64">
        <v>2016</v>
      </c>
      <c r="D89" s="64" t="s">
        <v>392</v>
      </c>
      <c r="E89" s="64" t="s">
        <v>393</v>
      </c>
      <c r="F89" s="64" t="s">
        <v>269</v>
      </c>
      <c r="G89" s="64"/>
      <c r="H89" s="64" t="s">
        <v>30</v>
      </c>
      <c r="I89" s="79">
        <v>607680054</v>
      </c>
      <c r="J89" s="64" t="s">
        <v>394</v>
      </c>
      <c r="K89" s="64"/>
      <c r="L89" s="25" t="s">
        <v>28</v>
      </c>
      <c r="M89" s="64" t="s">
        <v>0</v>
      </c>
      <c r="N89" s="64" t="s">
        <v>2292</v>
      </c>
    </row>
    <row r="90" spans="1:14" ht="15" customHeight="1">
      <c r="A90" s="64" t="s">
        <v>1865</v>
      </c>
      <c r="B90" s="64" t="s">
        <v>391</v>
      </c>
      <c r="C90" s="64">
        <v>2016</v>
      </c>
      <c r="D90" s="64" t="s">
        <v>392</v>
      </c>
      <c r="E90" s="64" t="s">
        <v>395</v>
      </c>
      <c r="F90" s="64" t="s">
        <v>269</v>
      </c>
      <c r="G90" s="64" t="s">
        <v>76</v>
      </c>
      <c r="H90" s="64" t="s">
        <v>32</v>
      </c>
      <c r="I90" s="79">
        <v>26791542</v>
      </c>
      <c r="J90" s="64" t="s">
        <v>396</v>
      </c>
      <c r="K90" s="64" t="s">
        <v>115</v>
      </c>
      <c r="L90" s="25" t="s">
        <v>28</v>
      </c>
      <c r="M90" s="64" t="s">
        <v>31</v>
      </c>
      <c r="N90" s="64"/>
    </row>
    <row r="91" spans="1:14" ht="15" customHeight="1">
      <c r="A91" s="64" t="s">
        <v>1866</v>
      </c>
      <c r="B91" s="64" t="s">
        <v>391</v>
      </c>
      <c r="C91" s="64">
        <v>2015</v>
      </c>
      <c r="D91" s="64" t="s">
        <v>397</v>
      </c>
      <c r="E91" s="64" t="s">
        <v>398</v>
      </c>
      <c r="F91" s="64" t="s">
        <v>399</v>
      </c>
      <c r="G91" s="64" t="s">
        <v>65</v>
      </c>
      <c r="H91" s="64" t="s">
        <v>32</v>
      </c>
      <c r="I91" s="79">
        <v>26316712</v>
      </c>
      <c r="J91" s="64" t="s">
        <v>400</v>
      </c>
      <c r="K91" s="64"/>
      <c r="L91" s="25" t="s">
        <v>28</v>
      </c>
      <c r="M91" s="64" t="s">
        <v>15</v>
      </c>
      <c r="N91" s="64" t="s">
        <v>2293</v>
      </c>
    </row>
    <row r="92" spans="1:14" ht="15" customHeight="1">
      <c r="A92" s="64" t="s">
        <v>1867</v>
      </c>
      <c r="B92" s="64" t="s">
        <v>391</v>
      </c>
      <c r="C92" s="64">
        <v>2014</v>
      </c>
      <c r="D92" s="64" t="s">
        <v>401</v>
      </c>
      <c r="E92" s="64" t="s">
        <v>402</v>
      </c>
      <c r="F92" s="64" t="s">
        <v>70</v>
      </c>
      <c r="G92" s="64"/>
      <c r="H92" s="64" t="s">
        <v>30</v>
      </c>
      <c r="I92" s="79">
        <v>53235356</v>
      </c>
      <c r="J92" s="64" t="s">
        <v>403</v>
      </c>
      <c r="K92" s="64"/>
      <c r="L92" s="25" t="s">
        <v>28</v>
      </c>
      <c r="M92" s="64" t="s">
        <v>0</v>
      </c>
      <c r="N92" s="64" t="s">
        <v>2291</v>
      </c>
    </row>
    <row r="93" spans="1:14" ht="15" customHeight="1">
      <c r="A93" s="64" t="s">
        <v>1868</v>
      </c>
      <c r="B93" s="64" t="s">
        <v>391</v>
      </c>
      <c r="C93" s="64">
        <v>2014</v>
      </c>
      <c r="D93" s="64" t="s">
        <v>404</v>
      </c>
      <c r="E93" s="64" t="s">
        <v>405</v>
      </c>
      <c r="F93" s="64" t="s">
        <v>406</v>
      </c>
      <c r="G93" s="64"/>
      <c r="H93" s="64" t="s">
        <v>30</v>
      </c>
      <c r="I93" s="79">
        <v>373782514</v>
      </c>
      <c r="J93" s="64" t="s">
        <v>407</v>
      </c>
      <c r="K93" s="64"/>
      <c r="L93" s="25" t="s">
        <v>28</v>
      </c>
      <c r="M93" s="64" t="s">
        <v>0</v>
      </c>
      <c r="N93" s="64" t="s">
        <v>2291</v>
      </c>
    </row>
    <row r="94" spans="1:14" ht="15" customHeight="1">
      <c r="A94" s="64" t="s">
        <v>1869</v>
      </c>
      <c r="B94" s="64" t="s">
        <v>391</v>
      </c>
      <c r="C94" s="64">
        <v>2014</v>
      </c>
      <c r="D94" s="64" t="s">
        <v>404</v>
      </c>
      <c r="E94" s="64" t="s">
        <v>408</v>
      </c>
      <c r="F94" s="64" t="s">
        <v>409</v>
      </c>
      <c r="G94" s="64"/>
      <c r="H94" s="64" t="s">
        <v>30</v>
      </c>
      <c r="I94" s="79">
        <v>604811347</v>
      </c>
      <c r="J94" s="64" t="s">
        <v>407</v>
      </c>
      <c r="K94" s="64" t="s">
        <v>115</v>
      </c>
      <c r="L94" s="25" t="s">
        <v>28</v>
      </c>
      <c r="M94" s="64" t="s">
        <v>31</v>
      </c>
      <c r="N94" s="64"/>
    </row>
    <row r="95" spans="1:14" ht="15" customHeight="1">
      <c r="A95" s="64" t="s">
        <v>1870</v>
      </c>
      <c r="B95" s="64" t="s">
        <v>391</v>
      </c>
      <c r="C95" s="64">
        <v>2014</v>
      </c>
      <c r="D95" s="64" t="s">
        <v>404</v>
      </c>
      <c r="E95" s="64" t="s">
        <v>410</v>
      </c>
      <c r="F95" s="64" t="s">
        <v>406</v>
      </c>
      <c r="G95" s="64" t="s">
        <v>148</v>
      </c>
      <c r="H95" s="64" t="s">
        <v>32</v>
      </c>
      <c r="I95" s="79">
        <v>25073120</v>
      </c>
      <c r="J95" s="64" t="s">
        <v>411</v>
      </c>
      <c r="K95" s="64"/>
      <c r="L95" s="25" t="s">
        <v>28</v>
      </c>
      <c r="M95" s="64" t="s">
        <v>31</v>
      </c>
      <c r="N95" s="64" t="s">
        <v>2294</v>
      </c>
    </row>
    <row r="96" spans="1:14" ht="15" customHeight="1">
      <c r="A96" s="64" t="s">
        <v>1871</v>
      </c>
      <c r="B96" s="64" t="s">
        <v>391</v>
      </c>
      <c r="C96" s="64">
        <v>2010</v>
      </c>
      <c r="D96" s="64" t="s">
        <v>412</v>
      </c>
      <c r="E96" s="64" t="s">
        <v>413</v>
      </c>
      <c r="F96" s="64" t="s">
        <v>414</v>
      </c>
      <c r="G96" s="64" t="s">
        <v>96</v>
      </c>
      <c r="H96" s="64" t="s">
        <v>30</v>
      </c>
      <c r="I96" s="79">
        <v>70861261</v>
      </c>
      <c r="J96" s="64" t="s">
        <v>415</v>
      </c>
      <c r="K96" s="64"/>
      <c r="L96" s="25" t="s">
        <v>28</v>
      </c>
      <c r="M96" s="64" t="s">
        <v>3</v>
      </c>
      <c r="N96" s="64" t="s">
        <v>2262</v>
      </c>
    </row>
    <row r="97" spans="1:14" ht="15" customHeight="1">
      <c r="A97" s="64" t="s">
        <v>1872</v>
      </c>
      <c r="B97" s="64" t="s">
        <v>391</v>
      </c>
      <c r="C97" s="64">
        <v>2010</v>
      </c>
      <c r="D97" s="64" t="s">
        <v>412</v>
      </c>
      <c r="E97" s="64" t="s">
        <v>416</v>
      </c>
      <c r="F97" s="64" t="s">
        <v>147</v>
      </c>
      <c r="G97" s="64" t="s">
        <v>76</v>
      </c>
      <c r="H97" s="64" t="s">
        <v>30</v>
      </c>
      <c r="I97" s="79">
        <v>50735019</v>
      </c>
      <c r="J97" s="64" t="s">
        <v>417</v>
      </c>
      <c r="K97" s="64"/>
      <c r="L97" s="25" t="s">
        <v>28</v>
      </c>
      <c r="M97" s="64" t="s">
        <v>15</v>
      </c>
      <c r="N97" s="64" t="s">
        <v>2295</v>
      </c>
    </row>
    <row r="98" spans="1:14" ht="15" customHeight="1">
      <c r="A98" s="64" t="s">
        <v>1873</v>
      </c>
      <c r="B98" s="64" t="s">
        <v>391</v>
      </c>
      <c r="C98" s="64">
        <v>2010</v>
      </c>
      <c r="D98" s="64" t="s">
        <v>412</v>
      </c>
      <c r="E98" s="64" t="s">
        <v>418</v>
      </c>
      <c r="F98" s="64" t="s">
        <v>147</v>
      </c>
      <c r="G98" s="64" t="s">
        <v>148</v>
      </c>
      <c r="H98" s="64" t="s">
        <v>32</v>
      </c>
      <c r="I98" s="79">
        <v>20015572</v>
      </c>
      <c r="J98" s="64" t="s">
        <v>419</v>
      </c>
      <c r="K98" s="64" t="s">
        <v>115</v>
      </c>
      <c r="L98" s="25" t="s">
        <v>28</v>
      </c>
      <c r="M98" s="64" t="s">
        <v>31</v>
      </c>
      <c r="N98" s="64"/>
    </row>
    <row r="99" spans="1:14" ht="15" customHeight="1">
      <c r="A99" s="64" t="s">
        <v>1874</v>
      </c>
      <c r="B99" s="64" t="s">
        <v>391</v>
      </c>
      <c r="C99" s="64">
        <v>2013</v>
      </c>
      <c r="D99" s="64" t="s">
        <v>420</v>
      </c>
      <c r="E99" s="64" t="s">
        <v>421</v>
      </c>
      <c r="F99" s="64" t="s">
        <v>422</v>
      </c>
      <c r="G99" s="64"/>
      <c r="H99" s="64" t="s">
        <v>30</v>
      </c>
      <c r="I99" s="79">
        <v>368580184</v>
      </c>
      <c r="J99" s="64" t="s">
        <v>423</v>
      </c>
      <c r="K99" s="64"/>
      <c r="L99" s="25" t="s">
        <v>28</v>
      </c>
      <c r="M99" s="64" t="s">
        <v>15</v>
      </c>
      <c r="N99" s="64" t="s">
        <v>2354</v>
      </c>
    </row>
    <row r="100" spans="1:14" ht="15" customHeight="1">
      <c r="A100" s="64" t="s">
        <v>1875</v>
      </c>
      <c r="B100" s="64" t="s">
        <v>424</v>
      </c>
      <c r="C100" s="64">
        <v>2007</v>
      </c>
      <c r="D100" s="64" t="s">
        <v>425</v>
      </c>
      <c r="E100" s="64" t="s">
        <v>426</v>
      </c>
      <c r="F100" s="64" t="s">
        <v>427</v>
      </c>
      <c r="G100" s="64" t="s">
        <v>76</v>
      </c>
      <c r="H100" s="64" t="s">
        <v>30</v>
      </c>
      <c r="I100" s="79">
        <v>351323202</v>
      </c>
      <c r="J100" s="64" t="s">
        <v>428</v>
      </c>
      <c r="K100" s="64"/>
      <c r="L100" s="25" t="s">
        <v>28</v>
      </c>
      <c r="M100" s="64" t="s">
        <v>0</v>
      </c>
      <c r="N100" s="64" t="s">
        <v>2268</v>
      </c>
    </row>
    <row r="101" spans="1:14" ht="15" customHeight="1">
      <c r="A101" s="64" t="s">
        <v>1876</v>
      </c>
      <c r="B101" s="64" t="s">
        <v>429</v>
      </c>
      <c r="C101" s="64">
        <v>2017</v>
      </c>
      <c r="D101" s="64" t="s">
        <v>430</v>
      </c>
      <c r="E101" s="64" t="s">
        <v>431</v>
      </c>
      <c r="F101" s="64" t="s">
        <v>304</v>
      </c>
      <c r="G101" s="64" t="s">
        <v>96</v>
      </c>
      <c r="H101" s="64" t="s">
        <v>30</v>
      </c>
      <c r="I101" s="79">
        <v>619026104</v>
      </c>
      <c r="J101" s="64" t="s">
        <v>432</v>
      </c>
      <c r="K101" s="64"/>
      <c r="L101" s="25" t="s">
        <v>28</v>
      </c>
      <c r="M101" s="64" t="s">
        <v>3</v>
      </c>
      <c r="N101" s="64" t="s">
        <v>2262</v>
      </c>
    </row>
    <row r="102" spans="1:14" ht="15" customHeight="1">
      <c r="A102" s="64" t="s">
        <v>1877</v>
      </c>
      <c r="B102" s="64" t="s">
        <v>433</v>
      </c>
      <c r="C102" s="64">
        <v>2005</v>
      </c>
      <c r="D102" s="64" t="s">
        <v>434</v>
      </c>
      <c r="E102" s="64" t="s">
        <v>435</v>
      </c>
      <c r="F102" s="64" t="s">
        <v>225</v>
      </c>
      <c r="G102" s="64" t="s">
        <v>76</v>
      </c>
      <c r="H102" s="64" t="s">
        <v>30</v>
      </c>
      <c r="I102" s="79">
        <v>41167676</v>
      </c>
      <c r="J102" s="64" t="s">
        <v>436</v>
      </c>
      <c r="K102" s="64"/>
      <c r="L102" s="25" t="s">
        <v>28</v>
      </c>
      <c r="M102" s="64" t="s">
        <v>3</v>
      </c>
      <c r="N102" s="64"/>
    </row>
    <row r="103" spans="1:14" ht="15" customHeight="1">
      <c r="A103" s="64" t="s">
        <v>1878</v>
      </c>
      <c r="B103" s="64" t="s">
        <v>433</v>
      </c>
      <c r="C103" s="64">
        <v>2007</v>
      </c>
      <c r="D103" s="64" t="s">
        <v>437</v>
      </c>
      <c r="E103" s="64" t="s">
        <v>438</v>
      </c>
      <c r="F103" s="64" t="s">
        <v>439</v>
      </c>
      <c r="G103" s="64" t="s">
        <v>76</v>
      </c>
      <c r="H103" s="64" t="s">
        <v>30</v>
      </c>
      <c r="I103" s="79">
        <v>46269361</v>
      </c>
      <c r="J103" s="64" t="s">
        <v>440</v>
      </c>
      <c r="K103" s="64"/>
      <c r="L103" s="25" t="s">
        <v>28</v>
      </c>
      <c r="M103" s="64" t="s">
        <v>0</v>
      </c>
      <c r="N103" s="64" t="s">
        <v>2296</v>
      </c>
    </row>
    <row r="104" spans="1:14" ht="15" customHeight="1">
      <c r="A104" s="64" t="s">
        <v>1879</v>
      </c>
      <c r="B104" s="64" t="s">
        <v>441</v>
      </c>
      <c r="C104" s="64">
        <v>2011</v>
      </c>
      <c r="D104" s="64" t="s">
        <v>442</v>
      </c>
      <c r="E104" s="64" t="s">
        <v>443</v>
      </c>
      <c r="F104" s="64" t="s">
        <v>444</v>
      </c>
      <c r="G104" s="64" t="s">
        <v>96</v>
      </c>
      <c r="H104" s="64" t="s">
        <v>30</v>
      </c>
      <c r="I104" s="79">
        <v>70365187</v>
      </c>
      <c r="J104" s="64" t="s">
        <v>445</v>
      </c>
      <c r="K104" s="64"/>
      <c r="L104" s="25" t="s">
        <v>28</v>
      </c>
      <c r="M104" s="64" t="s">
        <v>3</v>
      </c>
      <c r="N104" s="64" t="s">
        <v>2262</v>
      </c>
    </row>
    <row r="105" spans="1:14" ht="15" customHeight="1">
      <c r="A105" s="64" t="s">
        <v>1880</v>
      </c>
      <c r="B105" s="64" t="s">
        <v>446</v>
      </c>
      <c r="C105" s="64">
        <v>2012</v>
      </c>
      <c r="D105" s="64" t="s">
        <v>447</v>
      </c>
      <c r="E105" s="64" t="s">
        <v>448</v>
      </c>
      <c r="F105" s="64" t="s">
        <v>449</v>
      </c>
      <c r="G105" s="64"/>
      <c r="H105" s="64" t="s">
        <v>32</v>
      </c>
      <c r="I105" s="79">
        <v>22870040</v>
      </c>
      <c r="J105" s="64" t="s">
        <v>450</v>
      </c>
      <c r="K105" s="64"/>
      <c r="L105" s="25" t="s">
        <v>28</v>
      </c>
      <c r="M105" s="64" t="s">
        <v>15</v>
      </c>
      <c r="N105" s="64" t="s">
        <v>29</v>
      </c>
    </row>
    <row r="106" spans="1:14" ht="15" customHeight="1">
      <c r="A106" s="64" t="s">
        <v>1881</v>
      </c>
      <c r="B106" s="64" t="s">
        <v>446</v>
      </c>
      <c r="C106" s="64">
        <v>2012</v>
      </c>
      <c r="D106" s="64" t="s">
        <v>447</v>
      </c>
      <c r="E106" s="64" t="s">
        <v>451</v>
      </c>
      <c r="F106" s="64" t="s">
        <v>452</v>
      </c>
      <c r="G106" s="64" t="s">
        <v>76</v>
      </c>
      <c r="H106" s="64" t="s">
        <v>30</v>
      </c>
      <c r="I106" s="79">
        <v>365399842</v>
      </c>
      <c r="J106" s="64" t="s">
        <v>453</v>
      </c>
      <c r="K106" s="64"/>
      <c r="L106" s="25" t="s">
        <v>28</v>
      </c>
      <c r="M106" s="64" t="s">
        <v>31</v>
      </c>
      <c r="N106" s="64" t="s">
        <v>2297</v>
      </c>
    </row>
    <row r="107" spans="1:14" ht="15" customHeight="1">
      <c r="A107" s="64" t="s">
        <v>1882</v>
      </c>
      <c r="B107" s="64" t="s">
        <v>454</v>
      </c>
      <c r="C107" s="64">
        <v>2014</v>
      </c>
      <c r="D107" s="64" t="s">
        <v>455</v>
      </c>
      <c r="E107" s="64" t="s">
        <v>456</v>
      </c>
      <c r="F107" s="64" t="s">
        <v>452</v>
      </c>
      <c r="G107" s="64" t="s">
        <v>76</v>
      </c>
      <c r="H107" s="64" t="s">
        <v>30</v>
      </c>
      <c r="I107" s="79">
        <v>600968994</v>
      </c>
      <c r="J107" s="64" t="s">
        <v>457</v>
      </c>
      <c r="K107" s="64"/>
      <c r="L107" s="25" t="s">
        <v>28</v>
      </c>
      <c r="M107" s="64" t="s">
        <v>15</v>
      </c>
      <c r="N107" s="64" t="s">
        <v>29</v>
      </c>
    </row>
    <row r="108" spans="1:14" ht="15" customHeight="1">
      <c r="A108" s="64" t="s">
        <v>1883</v>
      </c>
      <c r="B108" s="64" t="s">
        <v>454</v>
      </c>
      <c r="C108" s="64">
        <v>2015</v>
      </c>
      <c r="D108" s="64" t="s">
        <v>455</v>
      </c>
      <c r="E108" s="64" t="s">
        <v>458</v>
      </c>
      <c r="F108" s="64" t="s">
        <v>449</v>
      </c>
      <c r="G108" s="64" t="s">
        <v>76</v>
      </c>
      <c r="H108" s="64" t="s">
        <v>32</v>
      </c>
      <c r="I108" s="79">
        <v>25548525</v>
      </c>
      <c r="J108" s="64" t="s">
        <v>459</v>
      </c>
      <c r="K108" s="64"/>
      <c r="L108" s="25" t="s">
        <v>28</v>
      </c>
      <c r="M108" s="64" t="s">
        <v>31</v>
      </c>
      <c r="N108" s="64" t="s">
        <v>2298</v>
      </c>
    </row>
    <row r="109" spans="1:14" ht="15" customHeight="1">
      <c r="A109" s="64" t="s">
        <v>1884</v>
      </c>
      <c r="B109" s="64" t="s">
        <v>460</v>
      </c>
      <c r="C109" s="64">
        <v>2005</v>
      </c>
      <c r="D109" s="64" t="s">
        <v>461</v>
      </c>
      <c r="E109" s="64" t="s">
        <v>462</v>
      </c>
      <c r="F109" s="64" t="s">
        <v>147</v>
      </c>
      <c r="G109" s="64" t="s">
        <v>76</v>
      </c>
      <c r="H109" s="64" t="s">
        <v>30</v>
      </c>
      <c r="I109" s="79">
        <v>43300636</v>
      </c>
      <c r="J109" s="64" t="s">
        <v>463</v>
      </c>
      <c r="K109" s="64"/>
      <c r="L109" s="25" t="s">
        <v>28</v>
      </c>
      <c r="M109" s="64" t="s">
        <v>3</v>
      </c>
      <c r="N109" s="64" t="s">
        <v>33</v>
      </c>
    </row>
    <row r="110" spans="1:14" ht="15" customHeight="1">
      <c r="A110" s="64" t="s">
        <v>1885</v>
      </c>
      <c r="B110" s="64" t="s">
        <v>464</v>
      </c>
      <c r="C110" s="64">
        <v>2014</v>
      </c>
      <c r="D110" s="64" t="s">
        <v>465</v>
      </c>
      <c r="E110" s="64" t="s">
        <v>466</v>
      </c>
      <c r="F110" s="64" t="s">
        <v>467</v>
      </c>
      <c r="G110" s="64" t="s">
        <v>76</v>
      </c>
      <c r="H110" s="64" t="s">
        <v>30</v>
      </c>
      <c r="I110" s="79">
        <v>372190117</v>
      </c>
      <c r="J110" s="64" t="s">
        <v>468</v>
      </c>
      <c r="K110" s="64"/>
      <c r="L110" s="25" t="s">
        <v>28</v>
      </c>
      <c r="M110" s="64" t="s">
        <v>15</v>
      </c>
      <c r="N110" s="64" t="s">
        <v>2299</v>
      </c>
    </row>
    <row r="111" spans="1:14" ht="15" customHeight="1">
      <c r="A111" s="64" t="s">
        <v>1886</v>
      </c>
      <c r="B111" s="64" t="s">
        <v>469</v>
      </c>
      <c r="C111" s="64">
        <v>2011</v>
      </c>
      <c r="D111" s="64" t="s">
        <v>470</v>
      </c>
      <c r="E111" s="64" t="s">
        <v>471</v>
      </c>
      <c r="F111" s="64" t="s">
        <v>251</v>
      </c>
      <c r="G111" s="64" t="s">
        <v>76</v>
      </c>
      <c r="H111" s="64" t="s">
        <v>30</v>
      </c>
      <c r="I111" s="79">
        <v>361817511</v>
      </c>
      <c r="J111" s="64" t="s">
        <v>472</v>
      </c>
      <c r="K111" s="64"/>
      <c r="L111" s="25" t="s">
        <v>27</v>
      </c>
      <c r="M111" s="64"/>
      <c r="N111" s="64"/>
    </row>
    <row r="112" spans="1:14" ht="15" customHeight="1">
      <c r="A112" s="64" t="s">
        <v>1887</v>
      </c>
      <c r="B112" s="64" t="s">
        <v>469</v>
      </c>
      <c r="C112" s="64">
        <v>2011</v>
      </c>
      <c r="D112" s="64" t="s">
        <v>470</v>
      </c>
      <c r="E112" s="64" t="s">
        <v>473</v>
      </c>
      <c r="F112" s="64" t="s">
        <v>251</v>
      </c>
      <c r="G112" s="64" t="s">
        <v>474</v>
      </c>
      <c r="H112" s="64" t="s">
        <v>32</v>
      </c>
      <c r="I112" s="79">
        <v>21464420</v>
      </c>
      <c r="J112" s="64" t="s">
        <v>475</v>
      </c>
      <c r="K112" s="64" t="s">
        <v>115</v>
      </c>
      <c r="L112" s="25" t="s">
        <v>28</v>
      </c>
      <c r="M112" s="64" t="s">
        <v>31</v>
      </c>
      <c r="N112" s="64"/>
    </row>
    <row r="113" spans="1:14" ht="15" customHeight="1">
      <c r="A113" s="64" t="s">
        <v>1888</v>
      </c>
      <c r="B113" s="64" t="s">
        <v>469</v>
      </c>
      <c r="C113" s="64">
        <v>2009</v>
      </c>
      <c r="D113" s="64" t="s">
        <v>476</v>
      </c>
      <c r="E113" s="64" t="s">
        <v>477</v>
      </c>
      <c r="F113" s="64" t="s">
        <v>251</v>
      </c>
      <c r="G113" s="64" t="s">
        <v>96</v>
      </c>
      <c r="H113" s="64" t="s">
        <v>30</v>
      </c>
      <c r="I113" s="79">
        <v>70242876</v>
      </c>
      <c r="J113" s="64"/>
      <c r="K113" s="64"/>
      <c r="L113" s="25" t="s">
        <v>28</v>
      </c>
      <c r="M113" s="64" t="s">
        <v>3</v>
      </c>
      <c r="N113" s="64" t="s">
        <v>2262</v>
      </c>
    </row>
    <row r="114" spans="1:14" ht="15" customHeight="1">
      <c r="A114" s="64" t="s">
        <v>1889</v>
      </c>
      <c r="B114" s="64" t="s">
        <v>478</v>
      </c>
      <c r="C114" s="64">
        <v>1998</v>
      </c>
      <c r="D114" s="64" t="s">
        <v>479</v>
      </c>
      <c r="E114" s="64" t="s">
        <v>480</v>
      </c>
      <c r="F114" s="64" t="s">
        <v>105</v>
      </c>
      <c r="G114" s="64" t="s">
        <v>76</v>
      </c>
      <c r="H114" s="64" t="s">
        <v>30</v>
      </c>
      <c r="I114" s="79">
        <v>28509173</v>
      </c>
      <c r="J114" s="64"/>
      <c r="K114" s="64"/>
      <c r="L114" s="25" t="s">
        <v>28</v>
      </c>
      <c r="M114" s="64" t="s">
        <v>3</v>
      </c>
      <c r="N114" s="64" t="s">
        <v>2267</v>
      </c>
    </row>
    <row r="115" spans="1:14" ht="15" customHeight="1">
      <c r="A115" s="64" t="s">
        <v>1890</v>
      </c>
      <c r="B115" s="64" t="s">
        <v>481</v>
      </c>
      <c r="C115" s="64">
        <v>2002</v>
      </c>
      <c r="D115" s="64" t="s">
        <v>482</v>
      </c>
      <c r="E115" s="64" t="s">
        <v>483</v>
      </c>
      <c r="F115" s="64" t="s">
        <v>484</v>
      </c>
      <c r="G115" s="64" t="s">
        <v>76</v>
      </c>
      <c r="H115" s="64" t="s">
        <v>30</v>
      </c>
      <c r="I115" s="79">
        <v>34081539</v>
      </c>
      <c r="J115" s="64" t="s">
        <v>485</v>
      </c>
      <c r="K115" s="64"/>
      <c r="L115" s="25" t="s">
        <v>27</v>
      </c>
      <c r="M115" s="64"/>
      <c r="N115" s="64"/>
    </row>
    <row r="116" spans="1:14" ht="15" customHeight="1">
      <c r="A116" s="64" t="s">
        <v>1891</v>
      </c>
      <c r="B116" s="64" t="s">
        <v>481</v>
      </c>
      <c r="C116" s="64">
        <v>2002</v>
      </c>
      <c r="D116" s="64" t="s">
        <v>482</v>
      </c>
      <c r="E116" s="64" t="s">
        <v>486</v>
      </c>
      <c r="F116" s="64" t="s">
        <v>484</v>
      </c>
      <c r="G116" s="64" t="s">
        <v>254</v>
      </c>
      <c r="H116" s="64" t="s">
        <v>32</v>
      </c>
      <c r="I116" s="79">
        <v>11809985</v>
      </c>
      <c r="J116" s="64"/>
      <c r="K116" s="64" t="s">
        <v>115</v>
      </c>
      <c r="L116" s="25" t="s">
        <v>28</v>
      </c>
      <c r="M116" s="64" t="s">
        <v>31</v>
      </c>
      <c r="N116" s="64"/>
    </row>
    <row r="117" spans="1:14" ht="15" customHeight="1">
      <c r="A117" s="64" t="s">
        <v>1892</v>
      </c>
      <c r="B117" s="64" t="s">
        <v>481</v>
      </c>
      <c r="C117" s="64">
        <v>2001</v>
      </c>
      <c r="D117" s="64" t="s">
        <v>487</v>
      </c>
      <c r="F117" s="64" t="s">
        <v>288</v>
      </c>
      <c r="G117" s="64" t="s">
        <v>76</v>
      </c>
      <c r="H117" s="64" t="s">
        <v>30</v>
      </c>
      <c r="I117" s="79">
        <v>34649480</v>
      </c>
      <c r="J117" s="64"/>
      <c r="K117" s="64"/>
      <c r="L117" s="25" t="s">
        <v>27</v>
      </c>
      <c r="M117" s="64"/>
      <c r="N117" s="83" t="s">
        <v>2300</v>
      </c>
    </row>
    <row r="118" spans="1:14" ht="15" customHeight="1">
      <c r="A118" s="64" t="s">
        <v>1893</v>
      </c>
      <c r="B118" s="64" t="s">
        <v>481</v>
      </c>
      <c r="C118" s="64">
        <v>2001</v>
      </c>
      <c r="D118" s="64" t="s">
        <v>487</v>
      </c>
      <c r="E118" s="64" t="s">
        <v>488</v>
      </c>
      <c r="F118" s="64" t="s">
        <v>292</v>
      </c>
      <c r="G118" s="64" t="s">
        <v>76</v>
      </c>
      <c r="H118" s="64" t="s">
        <v>32</v>
      </c>
      <c r="I118" s="79">
        <v>12065068</v>
      </c>
      <c r="J118" s="64"/>
      <c r="K118" s="64" t="s">
        <v>115</v>
      </c>
      <c r="L118" s="25" t="s">
        <v>28</v>
      </c>
      <c r="M118" s="64" t="s">
        <v>31</v>
      </c>
      <c r="N118" s="64"/>
    </row>
    <row r="119" spans="1:14" ht="15" customHeight="1">
      <c r="A119" s="64" t="s">
        <v>1894</v>
      </c>
      <c r="B119" s="64" t="s">
        <v>489</v>
      </c>
      <c r="C119" s="64">
        <v>2012</v>
      </c>
      <c r="D119" s="64" t="s">
        <v>490</v>
      </c>
      <c r="E119" s="64" t="s">
        <v>491</v>
      </c>
      <c r="F119" s="64" t="s">
        <v>492</v>
      </c>
      <c r="G119" s="64"/>
      <c r="H119" s="64" t="s">
        <v>30</v>
      </c>
      <c r="I119" s="79">
        <v>365385809</v>
      </c>
      <c r="J119" s="64"/>
      <c r="K119" s="64"/>
      <c r="L119" s="25" t="s">
        <v>28</v>
      </c>
      <c r="M119" s="64" t="s">
        <v>0</v>
      </c>
      <c r="N119" s="64" t="s">
        <v>2289</v>
      </c>
    </row>
    <row r="120" spans="1:14" ht="15" customHeight="1">
      <c r="A120" s="64" t="s">
        <v>1895</v>
      </c>
      <c r="B120" s="64" t="s">
        <v>493</v>
      </c>
      <c r="C120" s="64">
        <v>2013</v>
      </c>
      <c r="D120" s="64" t="s">
        <v>494</v>
      </c>
      <c r="E120" s="64" t="s">
        <v>495</v>
      </c>
      <c r="F120" s="64" t="s">
        <v>496</v>
      </c>
      <c r="G120" s="64"/>
      <c r="H120" s="64" t="s">
        <v>30</v>
      </c>
      <c r="I120" s="79">
        <v>368897903</v>
      </c>
      <c r="J120" s="64" t="s">
        <v>497</v>
      </c>
      <c r="K120" s="64"/>
      <c r="L120" s="25" t="s">
        <v>28</v>
      </c>
      <c r="M120" s="64" t="s">
        <v>0</v>
      </c>
      <c r="N120" s="64" t="s">
        <v>2268</v>
      </c>
    </row>
    <row r="121" spans="1:14" ht="15" customHeight="1">
      <c r="A121" s="64" t="s">
        <v>1896</v>
      </c>
      <c r="B121" s="64" t="s">
        <v>493</v>
      </c>
      <c r="C121" s="64">
        <v>2013</v>
      </c>
      <c r="D121" s="64" t="s">
        <v>494</v>
      </c>
      <c r="E121" s="64" t="s">
        <v>498</v>
      </c>
      <c r="F121" s="64" t="s">
        <v>496</v>
      </c>
      <c r="G121" s="64" t="s">
        <v>499</v>
      </c>
      <c r="H121" s="64" t="s">
        <v>32</v>
      </c>
      <c r="I121" s="79">
        <v>23649451</v>
      </c>
      <c r="J121" s="64" t="s">
        <v>500</v>
      </c>
      <c r="K121" s="64" t="s">
        <v>115</v>
      </c>
      <c r="L121" s="25" t="s">
        <v>28</v>
      </c>
      <c r="M121" s="64" t="s">
        <v>31</v>
      </c>
      <c r="N121" s="64"/>
    </row>
    <row r="122" spans="1:14" ht="15" customHeight="1">
      <c r="A122" s="64" t="s">
        <v>1897</v>
      </c>
      <c r="B122" s="64" t="s">
        <v>501</v>
      </c>
      <c r="C122" s="64">
        <v>2014</v>
      </c>
      <c r="D122" s="64" t="s">
        <v>502</v>
      </c>
      <c r="E122" s="64" t="s">
        <v>503</v>
      </c>
      <c r="F122" s="64" t="s">
        <v>504</v>
      </c>
      <c r="G122" s="64" t="s">
        <v>76</v>
      </c>
      <c r="H122" s="64" t="s">
        <v>30</v>
      </c>
      <c r="I122" s="79">
        <v>53001301</v>
      </c>
      <c r="J122" s="64" t="s">
        <v>505</v>
      </c>
      <c r="K122" s="64"/>
      <c r="L122" s="25" t="s">
        <v>28</v>
      </c>
      <c r="M122" s="64" t="s">
        <v>0</v>
      </c>
      <c r="N122" s="64" t="s">
        <v>2268</v>
      </c>
    </row>
    <row r="123" spans="1:14" ht="15" customHeight="1">
      <c r="A123" s="64" t="s">
        <v>1898</v>
      </c>
      <c r="B123" s="64" t="s">
        <v>501</v>
      </c>
      <c r="C123" s="64">
        <v>2014</v>
      </c>
      <c r="D123" s="64" t="s">
        <v>502</v>
      </c>
      <c r="E123" s="64" t="s">
        <v>506</v>
      </c>
      <c r="F123" s="64" t="s">
        <v>504</v>
      </c>
      <c r="G123" s="64" t="s">
        <v>76</v>
      </c>
      <c r="H123" s="64" t="s">
        <v>32</v>
      </c>
      <c r="I123" s="79">
        <v>24529937</v>
      </c>
      <c r="J123" s="64" t="s">
        <v>507</v>
      </c>
      <c r="K123" s="64" t="s">
        <v>115</v>
      </c>
      <c r="L123" s="25" t="s">
        <v>28</v>
      </c>
      <c r="M123" s="64" t="s">
        <v>31</v>
      </c>
      <c r="N123" s="64"/>
    </row>
    <row r="124" spans="1:14" ht="15" customHeight="1">
      <c r="A124" s="64" t="s">
        <v>1899</v>
      </c>
      <c r="B124" s="64" t="s">
        <v>508</v>
      </c>
      <c r="C124" s="64">
        <v>2017</v>
      </c>
      <c r="D124" s="64" t="s">
        <v>509</v>
      </c>
      <c r="E124" s="64" t="s">
        <v>510</v>
      </c>
      <c r="F124" s="64" t="s">
        <v>511</v>
      </c>
      <c r="G124" s="64"/>
      <c r="H124" s="64" t="s">
        <v>30</v>
      </c>
      <c r="I124" s="79">
        <v>618979131</v>
      </c>
      <c r="J124" s="64" t="s">
        <v>512</v>
      </c>
      <c r="K124" s="64"/>
      <c r="L124" s="25" t="s">
        <v>27</v>
      </c>
      <c r="M124" s="64"/>
      <c r="N124" s="64"/>
    </row>
    <row r="125" spans="1:14" ht="15" customHeight="1">
      <c r="A125" s="64" t="s">
        <v>1900</v>
      </c>
      <c r="B125" s="64" t="s">
        <v>508</v>
      </c>
      <c r="C125" s="64">
        <v>2015</v>
      </c>
      <c r="D125" s="64" t="s">
        <v>513</v>
      </c>
      <c r="E125" s="64" t="s">
        <v>514</v>
      </c>
      <c r="F125" s="64" t="s">
        <v>340</v>
      </c>
      <c r="G125" s="64" t="s">
        <v>515</v>
      </c>
      <c r="H125" s="64" t="s">
        <v>32</v>
      </c>
      <c r="I125" s="79">
        <v>26200268</v>
      </c>
      <c r="J125" s="64" t="s">
        <v>516</v>
      </c>
      <c r="K125" s="64"/>
      <c r="L125" s="25" t="s">
        <v>28</v>
      </c>
      <c r="M125" s="64" t="s">
        <v>0</v>
      </c>
      <c r="N125" s="64" t="s">
        <v>2357</v>
      </c>
    </row>
    <row r="126" spans="1:14" ht="15" customHeight="1">
      <c r="A126" s="64" t="s">
        <v>1901</v>
      </c>
      <c r="B126" s="64" t="s">
        <v>508</v>
      </c>
      <c r="C126" s="64">
        <v>2018</v>
      </c>
      <c r="D126" s="64" t="s">
        <v>517</v>
      </c>
      <c r="E126" s="64" t="s">
        <v>518</v>
      </c>
      <c r="F126" s="64" t="s">
        <v>318</v>
      </c>
      <c r="G126" s="64"/>
      <c r="H126" s="64" t="s">
        <v>30</v>
      </c>
      <c r="I126" s="79">
        <v>620158250</v>
      </c>
      <c r="J126" s="64" t="s">
        <v>519</v>
      </c>
      <c r="K126" s="64"/>
      <c r="L126" s="25" t="s">
        <v>28</v>
      </c>
      <c r="M126" s="64" t="s">
        <v>3</v>
      </c>
      <c r="N126" s="64" t="s">
        <v>2303</v>
      </c>
    </row>
    <row r="127" spans="1:14" ht="15" customHeight="1">
      <c r="A127" s="64" t="s">
        <v>1902</v>
      </c>
      <c r="B127" s="64" t="s">
        <v>520</v>
      </c>
      <c r="C127" s="64">
        <v>2009</v>
      </c>
      <c r="D127" s="64" t="s">
        <v>521</v>
      </c>
      <c r="E127" s="64" t="s">
        <v>522</v>
      </c>
      <c r="F127" s="64" t="s">
        <v>251</v>
      </c>
      <c r="G127" s="64" t="s">
        <v>96</v>
      </c>
      <c r="H127" s="64" t="s">
        <v>30</v>
      </c>
      <c r="I127" s="79">
        <v>70242297</v>
      </c>
      <c r="J127" s="64"/>
      <c r="K127" s="64"/>
      <c r="L127" s="25" t="s">
        <v>28</v>
      </c>
      <c r="M127" s="64" t="s">
        <v>3</v>
      </c>
      <c r="N127" s="64" t="s">
        <v>2262</v>
      </c>
    </row>
    <row r="128" spans="1:14" ht="15" customHeight="1">
      <c r="A128" s="64" t="s">
        <v>1903</v>
      </c>
      <c r="B128" s="64" t="s">
        <v>523</v>
      </c>
      <c r="C128" s="64">
        <v>2003</v>
      </c>
      <c r="D128" s="64" t="s">
        <v>524</v>
      </c>
      <c r="E128" s="64" t="s">
        <v>525</v>
      </c>
      <c r="F128" s="64" t="s">
        <v>484</v>
      </c>
      <c r="G128" s="64" t="s">
        <v>76</v>
      </c>
      <c r="H128" s="64" t="s">
        <v>30</v>
      </c>
      <c r="I128" s="79">
        <v>36411424</v>
      </c>
      <c r="J128" s="64" t="s">
        <v>526</v>
      </c>
      <c r="K128" s="64"/>
      <c r="L128" s="25" t="s">
        <v>28</v>
      </c>
      <c r="M128" s="64" t="s">
        <v>3</v>
      </c>
      <c r="N128" s="64"/>
    </row>
    <row r="129" spans="1:14" ht="15" customHeight="1">
      <c r="A129" s="64" t="s">
        <v>1904</v>
      </c>
      <c r="B129" s="64" t="s">
        <v>523</v>
      </c>
      <c r="C129" s="64">
        <v>2003</v>
      </c>
      <c r="D129" s="64" t="s">
        <v>527</v>
      </c>
      <c r="E129" s="64" t="s">
        <v>528</v>
      </c>
      <c r="F129" s="64" t="s">
        <v>484</v>
      </c>
      <c r="G129" s="64" t="s">
        <v>76</v>
      </c>
      <c r="H129" s="64" t="s">
        <v>32</v>
      </c>
      <c r="I129" s="79">
        <v>12668803</v>
      </c>
      <c r="J129" s="64"/>
      <c r="K129" s="64"/>
      <c r="L129" s="25" t="s">
        <v>28</v>
      </c>
      <c r="M129" s="64" t="s">
        <v>31</v>
      </c>
      <c r="N129" s="64" t="s">
        <v>2301</v>
      </c>
    </row>
    <row r="130" spans="1:14" ht="15" customHeight="1">
      <c r="A130" s="64" t="s">
        <v>1905</v>
      </c>
      <c r="B130" s="64" t="s">
        <v>523</v>
      </c>
      <c r="C130" s="64">
        <v>1994</v>
      </c>
      <c r="D130" s="64" t="s">
        <v>529</v>
      </c>
      <c r="E130" s="64" t="s">
        <v>530</v>
      </c>
      <c r="F130" s="64" t="s">
        <v>312</v>
      </c>
      <c r="G130" s="64"/>
      <c r="H130" s="64" t="s">
        <v>30</v>
      </c>
      <c r="I130" s="79">
        <v>24191606</v>
      </c>
      <c r="J130" s="64"/>
      <c r="K130" s="64"/>
      <c r="L130" s="25" t="s">
        <v>28</v>
      </c>
      <c r="M130" s="64" t="s">
        <v>3</v>
      </c>
      <c r="N130" s="64" t="s">
        <v>2267</v>
      </c>
    </row>
    <row r="131" spans="1:14" ht="15" customHeight="1">
      <c r="A131" s="64" t="s">
        <v>1906</v>
      </c>
      <c r="B131" s="64" t="s">
        <v>531</v>
      </c>
      <c r="C131" s="64">
        <v>2012</v>
      </c>
      <c r="D131" s="64" t="s">
        <v>532</v>
      </c>
      <c r="E131" s="64" t="s">
        <v>533</v>
      </c>
      <c r="F131" s="64" t="s">
        <v>64</v>
      </c>
      <c r="G131" s="64" t="s">
        <v>65</v>
      </c>
      <c r="H131" s="64" t="s">
        <v>32</v>
      </c>
      <c r="I131" s="79">
        <v>21908201</v>
      </c>
      <c r="J131" s="64" t="s">
        <v>534</v>
      </c>
      <c r="K131" s="64"/>
      <c r="L131" s="25" t="s">
        <v>28</v>
      </c>
      <c r="M131" s="64" t="s">
        <v>3</v>
      </c>
      <c r="N131" s="64" t="s">
        <v>2267</v>
      </c>
    </row>
    <row r="132" spans="1:14" ht="15" customHeight="1">
      <c r="A132" s="64" t="s">
        <v>1907</v>
      </c>
      <c r="B132" s="64" t="s">
        <v>535</v>
      </c>
      <c r="C132" s="64">
        <v>2014</v>
      </c>
      <c r="D132" s="64" t="s">
        <v>359</v>
      </c>
      <c r="E132" s="64" t="s">
        <v>536</v>
      </c>
      <c r="F132" s="64" t="s">
        <v>537</v>
      </c>
      <c r="G132" s="64" t="s">
        <v>76</v>
      </c>
      <c r="H132" s="64" t="s">
        <v>32</v>
      </c>
      <c r="I132" s="79">
        <v>25364274</v>
      </c>
      <c r="J132" s="64" t="s">
        <v>538</v>
      </c>
      <c r="K132" s="64"/>
      <c r="L132" s="25" t="s">
        <v>28</v>
      </c>
      <c r="M132" s="64" t="s">
        <v>31</v>
      </c>
      <c r="N132" s="64" t="s">
        <v>2302</v>
      </c>
    </row>
    <row r="133" spans="1:14" ht="15" customHeight="1">
      <c r="A133" s="64" t="s">
        <v>1908</v>
      </c>
      <c r="B133" s="64" t="s">
        <v>539</v>
      </c>
      <c r="C133" s="64">
        <v>2015</v>
      </c>
      <c r="D133" s="64" t="s">
        <v>540</v>
      </c>
      <c r="E133" s="64" t="s">
        <v>541</v>
      </c>
      <c r="F133" s="64" t="s">
        <v>542</v>
      </c>
      <c r="G133" s="64"/>
      <c r="H133" s="64" t="s">
        <v>30</v>
      </c>
      <c r="I133" s="79">
        <v>610001607</v>
      </c>
      <c r="J133" s="64" t="s">
        <v>543</v>
      </c>
      <c r="K133" s="64"/>
      <c r="L133" s="25" t="s">
        <v>27</v>
      </c>
      <c r="M133" s="64"/>
      <c r="N133" s="64"/>
    </row>
    <row r="134" spans="1:14" ht="15" customHeight="1">
      <c r="A134" s="64" t="s">
        <v>1909</v>
      </c>
      <c r="B134" s="64" t="s">
        <v>544</v>
      </c>
      <c r="C134" s="64">
        <v>2015</v>
      </c>
      <c r="D134" s="64" t="s">
        <v>545</v>
      </c>
      <c r="E134" s="64" t="s">
        <v>546</v>
      </c>
      <c r="F134" s="64" t="s">
        <v>166</v>
      </c>
      <c r="G134" s="64" t="s">
        <v>96</v>
      </c>
      <c r="H134" s="64" t="s">
        <v>30</v>
      </c>
      <c r="I134" s="79">
        <v>72233105</v>
      </c>
      <c r="J134" s="64"/>
      <c r="K134" s="64"/>
      <c r="L134" s="25" t="s">
        <v>28</v>
      </c>
      <c r="M134" s="64" t="s">
        <v>3</v>
      </c>
      <c r="N134" s="64" t="s">
        <v>2262</v>
      </c>
    </row>
    <row r="135" spans="1:14" ht="15" customHeight="1">
      <c r="A135" s="64" t="s">
        <v>1910</v>
      </c>
      <c r="B135" s="64" t="s">
        <v>547</v>
      </c>
      <c r="C135" s="64">
        <v>2013</v>
      </c>
      <c r="D135" s="64" t="s">
        <v>548</v>
      </c>
      <c r="E135" s="64" t="s">
        <v>549</v>
      </c>
      <c r="F135" s="64" t="s">
        <v>318</v>
      </c>
      <c r="G135" s="64" t="s">
        <v>76</v>
      </c>
      <c r="H135" s="64" t="s">
        <v>30</v>
      </c>
      <c r="I135" s="79">
        <v>620562981</v>
      </c>
      <c r="J135" s="64" t="s">
        <v>550</v>
      </c>
      <c r="K135" s="64"/>
      <c r="L135" s="25" t="s">
        <v>27</v>
      </c>
      <c r="M135" s="64"/>
      <c r="N135" s="64"/>
    </row>
    <row r="136" spans="1:14" ht="15" customHeight="1">
      <c r="A136" s="64" t="s">
        <v>1911</v>
      </c>
      <c r="B136" s="64" t="s">
        <v>551</v>
      </c>
      <c r="C136" s="64">
        <v>2002</v>
      </c>
      <c r="D136" s="64" t="s">
        <v>552</v>
      </c>
      <c r="E136" s="64" t="s">
        <v>553</v>
      </c>
      <c r="F136" s="64" t="s">
        <v>269</v>
      </c>
      <c r="G136" s="64"/>
      <c r="H136" s="64" t="s">
        <v>30</v>
      </c>
      <c r="I136" s="79">
        <v>36054505</v>
      </c>
      <c r="J136" s="64"/>
      <c r="K136" s="64"/>
      <c r="L136" s="25" t="s">
        <v>28</v>
      </c>
      <c r="M136" s="64" t="s">
        <v>3</v>
      </c>
      <c r="N136" s="64" t="s">
        <v>2304</v>
      </c>
    </row>
    <row r="137" spans="1:14" ht="15" customHeight="1">
      <c r="A137" s="64" t="s">
        <v>1912</v>
      </c>
      <c r="B137" s="64" t="s">
        <v>554</v>
      </c>
      <c r="C137" s="64">
        <v>2012</v>
      </c>
      <c r="D137" s="64" t="s">
        <v>555</v>
      </c>
      <c r="E137" s="64" t="s">
        <v>556</v>
      </c>
      <c r="F137" s="64" t="s">
        <v>137</v>
      </c>
      <c r="G137" s="64" t="s">
        <v>96</v>
      </c>
      <c r="H137" s="64" t="s">
        <v>30</v>
      </c>
      <c r="I137" s="79">
        <v>71782593</v>
      </c>
      <c r="J137" s="64" t="s">
        <v>557</v>
      </c>
      <c r="K137" s="64"/>
      <c r="L137" s="25" t="s">
        <v>28</v>
      </c>
      <c r="M137" s="64" t="s">
        <v>3</v>
      </c>
      <c r="N137" s="64" t="s">
        <v>2262</v>
      </c>
    </row>
    <row r="138" spans="1:14" ht="15" customHeight="1">
      <c r="A138" s="64" t="s">
        <v>1913</v>
      </c>
      <c r="B138" s="64" t="s">
        <v>558</v>
      </c>
      <c r="C138" s="64">
        <v>2014</v>
      </c>
      <c r="D138" s="64" t="s">
        <v>559</v>
      </c>
      <c r="E138" s="64" t="s">
        <v>560</v>
      </c>
      <c r="F138" s="64" t="s">
        <v>561</v>
      </c>
      <c r="G138" s="64"/>
      <c r="H138" s="64" t="s">
        <v>30</v>
      </c>
      <c r="I138" s="79">
        <v>603849701</v>
      </c>
      <c r="J138" s="64" t="s">
        <v>562</v>
      </c>
      <c r="K138" s="64"/>
      <c r="L138" s="25" t="s">
        <v>28</v>
      </c>
      <c r="M138" s="64" t="s">
        <v>3</v>
      </c>
      <c r="N138" s="64" t="s">
        <v>2303</v>
      </c>
    </row>
    <row r="139" spans="1:14" ht="15" customHeight="1">
      <c r="A139" s="64" t="s">
        <v>1914</v>
      </c>
      <c r="B139" s="64" t="s">
        <v>558</v>
      </c>
      <c r="C139" s="64">
        <v>2014</v>
      </c>
      <c r="D139" s="64" t="s">
        <v>559</v>
      </c>
      <c r="E139" s="64" t="s">
        <v>563</v>
      </c>
      <c r="F139" s="64" t="s">
        <v>561</v>
      </c>
      <c r="G139" s="64" t="s">
        <v>148</v>
      </c>
      <c r="H139" s="64" t="s">
        <v>32</v>
      </c>
      <c r="I139" s="79">
        <v>25227571</v>
      </c>
      <c r="J139" s="64" t="s">
        <v>564</v>
      </c>
      <c r="K139" s="64" t="s">
        <v>115</v>
      </c>
      <c r="L139" s="25" t="s">
        <v>28</v>
      </c>
      <c r="M139" s="64" t="s">
        <v>31</v>
      </c>
      <c r="N139" s="64"/>
    </row>
    <row r="140" spans="1:14" ht="15" customHeight="1">
      <c r="A140" s="64" t="s">
        <v>1915</v>
      </c>
      <c r="B140" s="64" t="s">
        <v>565</v>
      </c>
      <c r="C140" s="64">
        <v>2007</v>
      </c>
      <c r="D140" s="64" t="s">
        <v>566</v>
      </c>
      <c r="E140" s="64" t="s">
        <v>567</v>
      </c>
      <c r="F140" s="64" t="s">
        <v>568</v>
      </c>
      <c r="G140" s="64" t="s">
        <v>192</v>
      </c>
      <c r="H140" s="64" t="s">
        <v>30</v>
      </c>
      <c r="I140" s="79">
        <v>46954672</v>
      </c>
      <c r="J140" s="64"/>
      <c r="K140" s="64"/>
      <c r="L140" s="25" t="s">
        <v>28</v>
      </c>
      <c r="M140" s="64" t="s">
        <v>15</v>
      </c>
      <c r="N140" s="64" t="s">
        <v>2305</v>
      </c>
    </row>
    <row r="141" spans="1:14" ht="15" customHeight="1">
      <c r="A141" s="64" t="s">
        <v>1916</v>
      </c>
      <c r="B141" s="64" t="s">
        <v>569</v>
      </c>
      <c r="C141" s="64">
        <v>2003</v>
      </c>
      <c r="D141" s="64" t="s">
        <v>570</v>
      </c>
      <c r="E141" s="64" t="s">
        <v>571</v>
      </c>
      <c r="F141" s="64" t="s">
        <v>572</v>
      </c>
      <c r="G141" s="64" t="s">
        <v>76</v>
      </c>
      <c r="H141" s="64" t="s">
        <v>30</v>
      </c>
      <c r="I141" s="79">
        <v>38124528</v>
      </c>
      <c r="J141" s="64"/>
      <c r="K141" s="64"/>
      <c r="L141" s="25" t="s">
        <v>28</v>
      </c>
      <c r="M141" s="64" t="s">
        <v>15</v>
      </c>
      <c r="N141" s="64" t="s">
        <v>2275</v>
      </c>
    </row>
    <row r="142" spans="1:14" ht="15" customHeight="1">
      <c r="A142" s="64" t="s">
        <v>1917</v>
      </c>
      <c r="B142" s="64" t="s">
        <v>573</v>
      </c>
      <c r="C142" s="64">
        <v>2016</v>
      </c>
      <c r="D142" s="64" t="s">
        <v>574</v>
      </c>
      <c r="E142" s="64" t="s">
        <v>575</v>
      </c>
      <c r="F142" s="64" t="s">
        <v>304</v>
      </c>
      <c r="G142" s="64" t="s">
        <v>96</v>
      </c>
      <c r="H142" s="64" t="s">
        <v>30</v>
      </c>
      <c r="I142" s="79">
        <v>72311506</v>
      </c>
      <c r="J142" s="64"/>
      <c r="K142" s="64"/>
      <c r="L142" s="25" t="s">
        <v>28</v>
      </c>
      <c r="M142" s="64" t="s">
        <v>3</v>
      </c>
      <c r="N142" s="64" t="s">
        <v>2262</v>
      </c>
    </row>
    <row r="143" spans="1:14" ht="15" customHeight="1">
      <c r="A143" s="64" t="s">
        <v>1918</v>
      </c>
      <c r="B143" s="64" t="s">
        <v>576</v>
      </c>
      <c r="C143" s="64">
        <v>2018</v>
      </c>
      <c r="D143" s="64" t="s">
        <v>577</v>
      </c>
      <c r="E143" s="64" t="s">
        <v>578</v>
      </c>
      <c r="F143" s="64" t="s">
        <v>110</v>
      </c>
      <c r="G143" s="64" t="s">
        <v>76</v>
      </c>
      <c r="H143" s="64" t="s">
        <v>30</v>
      </c>
      <c r="I143" s="79">
        <v>621469729</v>
      </c>
      <c r="J143" s="64" t="s">
        <v>579</v>
      </c>
      <c r="K143" s="64"/>
      <c r="L143" s="25" t="s">
        <v>28</v>
      </c>
      <c r="M143" s="64" t="s">
        <v>15</v>
      </c>
      <c r="N143" s="64" t="s">
        <v>2295</v>
      </c>
    </row>
    <row r="144" spans="1:14" ht="15" customHeight="1">
      <c r="A144" s="64" t="s">
        <v>1919</v>
      </c>
      <c r="B144" s="64" t="s">
        <v>576</v>
      </c>
      <c r="C144" s="64">
        <v>2018</v>
      </c>
      <c r="D144" s="64" t="s">
        <v>577</v>
      </c>
      <c r="E144" s="64" t="s">
        <v>580</v>
      </c>
      <c r="F144" s="64" t="s">
        <v>110</v>
      </c>
      <c r="G144" s="64" t="s">
        <v>76</v>
      </c>
      <c r="H144" s="64" t="s">
        <v>32</v>
      </c>
      <c r="I144" s="79">
        <v>29594484</v>
      </c>
      <c r="J144" s="64" t="s">
        <v>581</v>
      </c>
      <c r="K144" s="64" t="s">
        <v>115</v>
      </c>
      <c r="L144" s="25" t="s">
        <v>28</v>
      </c>
      <c r="M144" s="64" t="s">
        <v>31</v>
      </c>
      <c r="N144" s="64"/>
    </row>
    <row r="145" spans="1:14" ht="15" customHeight="1">
      <c r="A145" s="64" t="s">
        <v>1920</v>
      </c>
      <c r="B145" s="64" t="s">
        <v>576</v>
      </c>
      <c r="C145" s="64">
        <v>2014</v>
      </c>
      <c r="D145" s="64" t="s">
        <v>582</v>
      </c>
      <c r="E145" s="64" t="s">
        <v>583</v>
      </c>
      <c r="F145" s="64" t="s">
        <v>584</v>
      </c>
      <c r="G145" s="64" t="s">
        <v>76</v>
      </c>
      <c r="H145" s="64" t="s">
        <v>30</v>
      </c>
      <c r="I145" s="79">
        <v>600242782</v>
      </c>
      <c r="J145" s="64" t="s">
        <v>585</v>
      </c>
      <c r="K145" s="64"/>
      <c r="L145" s="25" t="s">
        <v>28</v>
      </c>
      <c r="M145" s="64" t="s">
        <v>0</v>
      </c>
      <c r="N145" s="64" t="s">
        <v>2265</v>
      </c>
    </row>
    <row r="146" spans="1:14" ht="15" customHeight="1">
      <c r="A146" s="64" t="s">
        <v>1921</v>
      </c>
      <c r="B146" s="64" t="s">
        <v>586</v>
      </c>
      <c r="C146" s="64">
        <v>1997</v>
      </c>
      <c r="D146" s="64" t="s">
        <v>587</v>
      </c>
      <c r="E146" s="64" t="s">
        <v>588</v>
      </c>
      <c r="F146" s="64" t="s">
        <v>589</v>
      </c>
      <c r="G146" s="64"/>
      <c r="H146" s="64" t="s">
        <v>30</v>
      </c>
      <c r="I146" s="79">
        <v>27374832</v>
      </c>
      <c r="J146" s="64"/>
      <c r="K146" s="64"/>
      <c r="L146" s="25" t="s">
        <v>28</v>
      </c>
      <c r="M146" s="64" t="s">
        <v>3</v>
      </c>
      <c r="N146" s="64"/>
    </row>
    <row r="147" spans="1:14" ht="15" customHeight="1">
      <c r="A147" s="64" t="s">
        <v>1922</v>
      </c>
      <c r="B147" s="64" t="s">
        <v>590</v>
      </c>
      <c r="C147" s="64">
        <v>2004</v>
      </c>
      <c r="D147" s="64" t="s">
        <v>591</v>
      </c>
      <c r="E147" s="64" t="s">
        <v>592</v>
      </c>
      <c r="F147" s="64" t="s">
        <v>137</v>
      </c>
      <c r="G147" s="64"/>
      <c r="H147" s="64" t="s">
        <v>30</v>
      </c>
      <c r="I147" s="79">
        <v>39585315</v>
      </c>
      <c r="J147" s="64" t="s">
        <v>593</v>
      </c>
      <c r="K147" s="64"/>
      <c r="L147" s="25" t="s">
        <v>28</v>
      </c>
      <c r="M147" s="64" t="s">
        <v>0</v>
      </c>
      <c r="N147" s="64" t="s">
        <v>2268</v>
      </c>
    </row>
    <row r="148" spans="1:14" ht="15" customHeight="1">
      <c r="A148" s="64" t="s">
        <v>1923</v>
      </c>
      <c r="B148" s="64" t="s">
        <v>594</v>
      </c>
      <c r="C148" s="64">
        <v>2014</v>
      </c>
      <c r="D148" s="64" t="s">
        <v>595</v>
      </c>
      <c r="E148" s="64" t="s">
        <v>596</v>
      </c>
      <c r="F148" s="64" t="s">
        <v>597</v>
      </c>
      <c r="G148" s="64"/>
      <c r="H148" s="64" t="s">
        <v>30</v>
      </c>
      <c r="I148" s="79">
        <v>602082019</v>
      </c>
      <c r="J148" s="64"/>
      <c r="K148" s="64"/>
      <c r="L148" s="25" t="s">
        <v>28</v>
      </c>
      <c r="M148" s="64" t="s">
        <v>3</v>
      </c>
      <c r="N148" s="64" t="s">
        <v>2267</v>
      </c>
    </row>
    <row r="149" spans="1:14" ht="15" customHeight="1">
      <c r="A149" s="64" t="s">
        <v>1924</v>
      </c>
      <c r="B149" s="64" t="s">
        <v>598</v>
      </c>
      <c r="C149" s="64">
        <v>2017</v>
      </c>
      <c r="D149" s="64" t="s">
        <v>599</v>
      </c>
      <c r="E149" s="64" t="s">
        <v>600</v>
      </c>
      <c r="F149" s="64" t="s">
        <v>105</v>
      </c>
      <c r="G149" s="64" t="s">
        <v>76</v>
      </c>
      <c r="H149" s="64" t="s">
        <v>30</v>
      </c>
      <c r="I149" s="79">
        <v>614141942</v>
      </c>
      <c r="J149" s="64" t="s">
        <v>601</v>
      </c>
      <c r="K149" s="64"/>
      <c r="L149" s="25" t="s">
        <v>28</v>
      </c>
      <c r="M149" s="64" t="s">
        <v>15</v>
      </c>
      <c r="N149" s="64" t="s">
        <v>2306</v>
      </c>
    </row>
    <row r="150" spans="1:14" ht="15" customHeight="1">
      <c r="A150" s="64" t="s">
        <v>1925</v>
      </c>
      <c r="B150" s="64" t="s">
        <v>602</v>
      </c>
      <c r="C150" s="64">
        <v>2013</v>
      </c>
      <c r="D150" s="64" t="s">
        <v>603</v>
      </c>
      <c r="E150" s="64" t="s">
        <v>604</v>
      </c>
      <c r="F150" s="64" t="s">
        <v>304</v>
      </c>
      <c r="G150" s="64" t="s">
        <v>96</v>
      </c>
      <c r="H150" s="64" t="s">
        <v>30</v>
      </c>
      <c r="I150" s="79">
        <v>71232732</v>
      </c>
      <c r="J150" s="64" t="s">
        <v>605</v>
      </c>
      <c r="K150" s="64"/>
      <c r="L150" s="25" t="s">
        <v>28</v>
      </c>
      <c r="M150" s="64" t="s">
        <v>3</v>
      </c>
      <c r="N150" s="64" t="s">
        <v>2262</v>
      </c>
    </row>
    <row r="151" spans="1:14" ht="15" customHeight="1">
      <c r="A151" s="64" t="s">
        <v>1926</v>
      </c>
      <c r="B151" s="64" t="s">
        <v>606</v>
      </c>
      <c r="C151" s="64">
        <v>2003</v>
      </c>
      <c r="D151" s="64" t="s">
        <v>607</v>
      </c>
      <c r="E151" s="64" t="s">
        <v>608</v>
      </c>
      <c r="F151" s="64" t="s">
        <v>609</v>
      </c>
      <c r="G151" s="64" t="s">
        <v>76</v>
      </c>
      <c r="H151" s="64" t="s">
        <v>30</v>
      </c>
      <c r="I151" s="79">
        <v>36581922</v>
      </c>
      <c r="J151" s="64"/>
      <c r="K151" s="64"/>
      <c r="L151" s="25" t="s">
        <v>28</v>
      </c>
      <c r="M151" s="64" t="s">
        <v>3</v>
      </c>
      <c r="N151" s="64" t="s">
        <v>33</v>
      </c>
    </row>
    <row r="152" spans="1:14" ht="15" customHeight="1">
      <c r="A152" s="64" t="s">
        <v>1927</v>
      </c>
      <c r="B152" s="64" t="s">
        <v>610</v>
      </c>
      <c r="C152" s="64">
        <v>2016</v>
      </c>
      <c r="D152" s="64" t="s">
        <v>611</v>
      </c>
      <c r="E152" s="64" t="s">
        <v>612</v>
      </c>
      <c r="F152" s="64" t="s">
        <v>613</v>
      </c>
      <c r="G152" s="64"/>
      <c r="H152" s="64" t="s">
        <v>30</v>
      </c>
      <c r="I152" s="79">
        <v>607270317</v>
      </c>
      <c r="J152" s="64" t="s">
        <v>614</v>
      </c>
      <c r="K152" s="64"/>
      <c r="L152" s="25" t="s">
        <v>27</v>
      </c>
      <c r="M152" s="64"/>
      <c r="N152" s="64" t="s">
        <v>2322</v>
      </c>
    </row>
    <row r="153" spans="1:14" ht="15" customHeight="1">
      <c r="A153" s="64" t="s">
        <v>1928</v>
      </c>
      <c r="B153" s="64" t="s">
        <v>606</v>
      </c>
      <c r="C153" s="64">
        <v>2015</v>
      </c>
      <c r="D153" s="64" t="s">
        <v>615</v>
      </c>
      <c r="E153" s="64" t="s">
        <v>616</v>
      </c>
      <c r="F153" s="64" t="s">
        <v>609</v>
      </c>
      <c r="G153" s="64"/>
      <c r="H153" s="64" t="s">
        <v>30</v>
      </c>
      <c r="I153" s="79">
        <v>604933760</v>
      </c>
      <c r="J153" s="64" t="s">
        <v>617</v>
      </c>
      <c r="K153" s="64"/>
      <c r="L153" s="25" t="s">
        <v>27</v>
      </c>
      <c r="M153" s="64"/>
      <c r="N153" s="64" t="s">
        <v>2322</v>
      </c>
    </row>
    <row r="154" spans="1:14" ht="15" customHeight="1">
      <c r="A154" s="64" t="s">
        <v>1929</v>
      </c>
      <c r="B154" s="64" t="s">
        <v>606</v>
      </c>
      <c r="C154" s="64">
        <v>2009</v>
      </c>
      <c r="D154" s="64" t="s">
        <v>618</v>
      </c>
      <c r="E154" s="64" t="s">
        <v>619</v>
      </c>
      <c r="F154" s="64" t="s">
        <v>609</v>
      </c>
      <c r="G154" s="64" t="s">
        <v>76</v>
      </c>
      <c r="H154" s="64" t="s">
        <v>30</v>
      </c>
      <c r="I154" s="79">
        <v>354606829</v>
      </c>
      <c r="J154" s="64"/>
      <c r="K154" s="64"/>
      <c r="L154" s="25" t="s">
        <v>28</v>
      </c>
      <c r="M154" s="64" t="s">
        <v>3</v>
      </c>
      <c r="N154" s="64" t="s">
        <v>2358</v>
      </c>
    </row>
    <row r="155" spans="1:14" ht="15" customHeight="1">
      <c r="A155" s="64" t="s">
        <v>1930</v>
      </c>
      <c r="B155" s="64" t="s">
        <v>606</v>
      </c>
      <c r="C155" s="64">
        <v>2017</v>
      </c>
      <c r="D155" s="64" t="s">
        <v>620</v>
      </c>
      <c r="E155" s="64" t="s">
        <v>621</v>
      </c>
      <c r="F155" s="64" t="s">
        <v>269</v>
      </c>
      <c r="G155" s="64" t="s">
        <v>76</v>
      </c>
      <c r="H155" s="64" t="s">
        <v>30</v>
      </c>
      <c r="I155" s="79">
        <v>615407490</v>
      </c>
      <c r="J155" s="64" t="s">
        <v>622</v>
      </c>
      <c r="K155" s="64"/>
      <c r="L155" s="25" t="s">
        <v>27</v>
      </c>
      <c r="M155" s="64"/>
      <c r="N155" s="64"/>
    </row>
    <row r="156" spans="1:14" ht="15" customHeight="1">
      <c r="A156" s="64" t="s">
        <v>1931</v>
      </c>
      <c r="B156" s="64" t="s">
        <v>623</v>
      </c>
      <c r="C156" s="64">
        <v>2015</v>
      </c>
      <c r="D156" s="64" t="s">
        <v>624</v>
      </c>
      <c r="E156" s="64" t="s">
        <v>625</v>
      </c>
      <c r="F156" s="64" t="s">
        <v>304</v>
      </c>
      <c r="G156" s="64" t="s">
        <v>96</v>
      </c>
      <c r="H156" s="64" t="s">
        <v>30</v>
      </c>
      <c r="I156" s="79">
        <v>72084815</v>
      </c>
      <c r="J156" s="64"/>
      <c r="K156" s="64"/>
      <c r="L156" s="25" t="s">
        <v>28</v>
      </c>
      <c r="M156" s="64" t="s">
        <v>3</v>
      </c>
      <c r="N156" s="64" t="s">
        <v>2262</v>
      </c>
    </row>
    <row r="157" spans="1:14" ht="15" customHeight="1">
      <c r="A157" s="64" t="s">
        <v>1932</v>
      </c>
      <c r="B157" s="64" t="s">
        <v>626</v>
      </c>
      <c r="C157" s="64">
        <v>2005</v>
      </c>
      <c r="D157" s="64" t="s">
        <v>627</v>
      </c>
      <c r="E157" s="64" t="s">
        <v>628</v>
      </c>
      <c r="F157" s="64" t="s">
        <v>629</v>
      </c>
      <c r="G157" s="64" t="s">
        <v>76</v>
      </c>
      <c r="H157" s="64" t="s">
        <v>30</v>
      </c>
      <c r="I157" s="79">
        <v>40980879</v>
      </c>
      <c r="J157" s="64" t="s">
        <v>630</v>
      </c>
      <c r="K157" s="64"/>
      <c r="L157" s="25" t="s">
        <v>28</v>
      </c>
      <c r="M157" s="64" t="s">
        <v>3</v>
      </c>
      <c r="N157" s="64" t="s">
        <v>2267</v>
      </c>
    </row>
    <row r="158" spans="1:14" ht="15" customHeight="1">
      <c r="A158" s="64" t="s">
        <v>1933</v>
      </c>
      <c r="B158" s="64" t="s">
        <v>631</v>
      </c>
      <c r="C158" s="64">
        <v>2006</v>
      </c>
      <c r="D158" s="64" t="s">
        <v>632</v>
      </c>
      <c r="E158" s="64" t="s">
        <v>633</v>
      </c>
      <c r="F158" s="64" t="s">
        <v>166</v>
      </c>
      <c r="G158" s="64" t="s">
        <v>76</v>
      </c>
      <c r="H158" s="64" t="s">
        <v>30</v>
      </c>
      <c r="I158" s="79">
        <v>47163993</v>
      </c>
      <c r="J158" s="64" t="s">
        <v>634</v>
      </c>
      <c r="K158" s="64"/>
      <c r="L158" s="25" t="s">
        <v>27</v>
      </c>
      <c r="M158" s="64"/>
      <c r="N158" s="64"/>
    </row>
    <row r="159" spans="1:14" ht="15" customHeight="1">
      <c r="A159" s="64" t="s">
        <v>1934</v>
      </c>
      <c r="B159" s="64" t="s">
        <v>631</v>
      </c>
      <c r="C159" s="64">
        <v>2006</v>
      </c>
      <c r="D159" s="64" t="s">
        <v>632</v>
      </c>
      <c r="E159" s="64" t="s">
        <v>635</v>
      </c>
      <c r="F159" s="64" t="s">
        <v>340</v>
      </c>
      <c r="G159" s="64" t="s">
        <v>254</v>
      </c>
      <c r="H159" s="64" t="s">
        <v>32</v>
      </c>
      <c r="I159" s="79">
        <v>17409886</v>
      </c>
      <c r="J159" s="64"/>
      <c r="K159" s="64"/>
      <c r="L159" s="25" t="s">
        <v>28</v>
      </c>
      <c r="M159" s="64" t="s">
        <v>31</v>
      </c>
      <c r="N159" s="64" t="s">
        <v>2307</v>
      </c>
    </row>
    <row r="160" spans="1:14" ht="15" customHeight="1">
      <c r="A160" s="64" t="s">
        <v>1935</v>
      </c>
      <c r="B160" s="64" t="s">
        <v>636</v>
      </c>
      <c r="C160" s="64">
        <v>2003</v>
      </c>
      <c r="D160" s="64" t="s">
        <v>637</v>
      </c>
      <c r="E160" s="64" t="s">
        <v>638</v>
      </c>
      <c r="F160" s="64" t="s">
        <v>639</v>
      </c>
      <c r="G160" s="64" t="s">
        <v>640</v>
      </c>
      <c r="H160" s="64" t="s">
        <v>32</v>
      </c>
      <c r="I160" s="79">
        <v>14688709</v>
      </c>
      <c r="J160" s="64"/>
      <c r="K160" s="64"/>
      <c r="L160" s="25" t="s">
        <v>28</v>
      </c>
      <c r="M160" s="64" t="s">
        <v>0</v>
      </c>
      <c r="N160" s="64" t="s">
        <v>2268</v>
      </c>
    </row>
    <row r="161" spans="1:14" ht="15" customHeight="1">
      <c r="A161" s="64" t="s">
        <v>1936</v>
      </c>
      <c r="B161" s="64" t="s">
        <v>641</v>
      </c>
      <c r="C161" s="64">
        <v>2003</v>
      </c>
      <c r="D161" s="64" t="s">
        <v>642</v>
      </c>
      <c r="E161" s="64" t="s">
        <v>643</v>
      </c>
      <c r="F161" s="64" t="s">
        <v>644</v>
      </c>
      <c r="G161" s="64" t="s">
        <v>640</v>
      </c>
      <c r="H161" s="64" t="s">
        <v>32</v>
      </c>
      <c r="I161" s="79">
        <v>14667584</v>
      </c>
      <c r="J161" s="64"/>
      <c r="K161" s="64"/>
      <c r="L161" s="25" t="s">
        <v>28</v>
      </c>
      <c r="M161" s="64" t="s">
        <v>0</v>
      </c>
      <c r="N161" s="64" t="s">
        <v>2292</v>
      </c>
    </row>
    <row r="162" spans="1:14" ht="15" customHeight="1">
      <c r="A162" s="64" t="s">
        <v>1937</v>
      </c>
      <c r="B162" s="64" t="s">
        <v>645</v>
      </c>
      <c r="C162" s="64">
        <v>2016</v>
      </c>
      <c r="D162" s="64" t="s">
        <v>646</v>
      </c>
      <c r="E162" s="64" t="s">
        <v>647</v>
      </c>
      <c r="F162" s="64" t="s">
        <v>648</v>
      </c>
      <c r="G162" s="64" t="s">
        <v>65</v>
      </c>
      <c r="H162" s="64" t="s">
        <v>32</v>
      </c>
      <c r="I162" s="79">
        <v>27449070</v>
      </c>
      <c r="J162" s="64" t="s">
        <v>649</v>
      </c>
      <c r="K162" s="64"/>
      <c r="L162" s="25" t="s">
        <v>28</v>
      </c>
      <c r="M162" s="64" t="s">
        <v>3</v>
      </c>
      <c r="N162" s="64"/>
    </row>
    <row r="163" spans="1:14" ht="15" customHeight="1">
      <c r="A163" s="64" t="s">
        <v>1938</v>
      </c>
      <c r="B163" s="64" t="s">
        <v>650</v>
      </c>
      <c r="C163" s="64">
        <v>2010</v>
      </c>
      <c r="D163" s="64" t="s">
        <v>651</v>
      </c>
      <c r="E163" s="64" t="s">
        <v>652</v>
      </c>
      <c r="F163" s="64" t="s">
        <v>251</v>
      </c>
      <c r="G163" s="64" t="s">
        <v>76</v>
      </c>
      <c r="H163" s="64" t="s">
        <v>30</v>
      </c>
      <c r="I163" s="79">
        <v>361317138</v>
      </c>
      <c r="J163" s="64" t="s">
        <v>653</v>
      </c>
      <c r="K163" s="64"/>
      <c r="L163" s="25" t="s">
        <v>28</v>
      </c>
      <c r="M163" s="64" t="s">
        <v>15</v>
      </c>
      <c r="N163" s="64" t="s">
        <v>2354</v>
      </c>
    </row>
    <row r="164" spans="1:14" ht="15" customHeight="1">
      <c r="A164" s="64" t="s">
        <v>1939</v>
      </c>
      <c r="B164" s="64" t="s">
        <v>654</v>
      </c>
      <c r="C164" s="64">
        <v>2012</v>
      </c>
      <c r="D164" s="64" t="s">
        <v>655</v>
      </c>
      <c r="E164" s="64" t="s">
        <v>656</v>
      </c>
      <c r="F164" s="64" t="s">
        <v>657</v>
      </c>
      <c r="G164" s="64" t="s">
        <v>76</v>
      </c>
      <c r="H164" s="64" t="s">
        <v>30</v>
      </c>
      <c r="I164" s="79">
        <v>366180780</v>
      </c>
      <c r="J164" s="64" t="s">
        <v>658</v>
      </c>
      <c r="K164" s="64"/>
      <c r="L164" s="25" t="s">
        <v>28</v>
      </c>
      <c r="M164" s="64" t="s">
        <v>15</v>
      </c>
      <c r="N164" s="64" t="s">
        <v>2275</v>
      </c>
    </row>
    <row r="165" spans="1:14" ht="15" customHeight="1">
      <c r="A165" s="64" t="s">
        <v>1940</v>
      </c>
      <c r="B165" s="64" t="s">
        <v>659</v>
      </c>
      <c r="C165" s="64">
        <v>2016</v>
      </c>
      <c r="D165" s="64" t="s">
        <v>660</v>
      </c>
      <c r="E165" s="64" t="s">
        <v>661</v>
      </c>
      <c r="F165" s="64" t="s">
        <v>662</v>
      </c>
      <c r="G165" s="64" t="s">
        <v>65</v>
      </c>
      <c r="H165" s="64" t="s">
        <v>32</v>
      </c>
      <c r="I165" s="79">
        <v>26892541</v>
      </c>
      <c r="J165" s="64" t="s">
        <v>663</v>
      </c>
      <c r="K165" s="64"/>
      <c r="L165" s="25" t="s">
        <v>27</v>
      </c>
      <c r="M165" s="64"/>
      <c r="N165" s="64"/>
    </row>
    <row r="166" spans="1:14" ht="15" customHeight="1">
      <c r="A166" s="64" t="s">
        <v>1941</v>
      </c>
      <c r="B166" s="64" t="s">
        <v>664</v>
      </c>
      <c r="C166" s="64">
        <v>2014</v>
      </c>
      <c r="D166" s="64" t="s">
        <v>665</v>
      </c>
      <c r="E166" s="64" t="s">
        <v>666</v>
      </c>
      <c r="F166" s="64" t="s">
        <v>667</v>
      </c>
      <c r="G166" s="64"/>
      <c r="H166" s="64" t="s">
        <v>30</v>
      </c>
      <c r="I166" s="79">
        <v>606770531</v>
      </c>
      <c r="J166" s="64" t="s">
        <v>668</v>
      </c>
      <c r="K166" s="64"/>
      <c r="L166" s="25" t="s">
        <v>28</v>
      </c>
      <c r="M166" s="64" t="s">
        <v>15</v>
      </c>
      <c r="N166" s="64" t="s">
        <v>2308</v>
      </c>
    </row>
    <row r="167" spans="1:14" ht="15" customHeight="1">
      <c r="A167" s="64" t="s">
        <v>1942</v>
      </c>
      <c r="B167" s="64" t="s">
        <v>669</v>
      </c>
      <c r="C167" s="64">
        <v>2013</v>
      </c>
      <c r="D167" s="64" t="s">
        <v>670</v>
      </c>
      <c r="E167" s="64" t="s">
        <v>671</v>
      </c>
      <c r="F167" s="64" t="s">
        <v>288</v>
      </c>
      <c r="G167" s="64"/>
      <c r="H167" s="64" t="s">
        <v>30</v>
      </c>
      <c r="I167" s="79">
        <v>369485819</v>
      </c>
      <c r="J167" s="64" t="s">
        <v>672</v>
      </c>
      <c r="K167" s="64"/>
      <c r="L167" s="25" t="s">
        <v>27</v>
      </c>
      <c r="M167" s="64"/>
      <c r="N167" s="64" t="s">
        <v>2309</v>
      </c>
    </row>
    <row r="168" spans="1:14" ht="15" customHeight="1">
      <c r="A168" s="64" t="s">
        <v>1943</v>
      </c>
      <c r="B168" s="64" t="s">
        <v>669</v>
      </c>
      <c r="C168" s="64">
        <v>2013</v>
      </c>
      <c r="D168" s="64" t="s">
        <v>670</v>
      </c>
      <c r="E168" s="64" t="s">
        <v>673</v>
      </c>
      <c r="F168" s="64" t="s">
        <v>292</v>
      </c>
      <c r="G168" s="64" t="s">
        <v>254</v>
      </c>
      <c r="H168" s="64" t="s">
        <v>32</v>
      </c>
      <c r="I168" s="79">
        <v>23870108</v>
      </c>
      <c r="J168" s="64" t="s">
        <v>674</v>
      </c>
      <c r="K168" s="64" t="s">
        <v>115</v>
      </c>
      <c r="L168" s="25" t="s">
        <v>28</v>
      </c>
      <c r="M168" s="64" t="s">
        <v>31</v>
      </c>
      <c r="N168" s="64"/>
    </row>
    <row r="169" spans="1:14" ht="15" customHeight="1">
      <c r="A169" s="64" t="s">
        <v>1944</v>
      </c>
      <c r="B169" s="64" t="s">
        <v>675</v>
      </c>
      <c r="C169" s="64">
        <v>1999</v>
      </c>
      <c r="D169" s="64" t="s">
        <v>676</v>
      </c>
      <c r="E169" s="64" t="s">
        <v>677</v>
      </c>
      <c r="F169" s="64" t="s">
        <v>678</v>
      </c>
      <c r="G169" s="64" t="s">
        <v>192</v>
      </c>
      <c r="H169" s="64" t="s">
        <v>30</v>
      </c>
      <c r="I169" s="79">
        <v>30058092</v>
      </c>
      <c r="J169" s="64"/>
      <c r="K169" s="64"/>
      <c r="L169" s="25" t="s">
        <v>28</v>
      </c>
      <c r="M169" s="64" t="s">
        <v>15</v>
      </c>
      <c r="N169" s="64" t="s">
        <v>2359</v>
      </c>
    </row>
    <row r="170" spans="1:14" ht="15" customHeight="1">
      <c r="A170" s="64" t="s">
        <v>1945</v>
      </c>
      <c r="B170" s="64" t="s">
        <v>679</v>
      </c>
      <c r="C170" s="64">
        <v>1999</v>
      </c>
      <c r="D170" s="64" t="s">
        <v>680</v>
      </c>
      <c r="E170" s="64" t="s">
        <v>681</v>
      </c>
      <c r="F170" s="64" t="s">
        <v>312</v>
      </c>
      <c r="G170" s="64" t="s">
        <v>76</v>
      </c>
      <c r="H170" s="64" t="s">
        <v>30</v>
      </c>
      <c r="I170" s="79">
        <v>29383331</v>
      </c>
      <c r="J170" s="64"/>
      <c r="K170" s="64"/>
      <c r="L170" s="25" t="s">
        <v>28</v>
      </c>
      <c r="M170" s="64" t="s">
        <v>3</v>
      </c>
      <c r="N170" s="64" t="s">
        <v>2360</v>
      </c>
    </row>
    <row r="171" spans="1:14" ht="15" customHeight="1">
      <c r="A171" s="64" t="s">
        <v>1946</v>
      </c>
      <c r="B171" s="64" t="s">
        <v>682</v>
      </c>
      <c r="C171" s="64">
        <v>2011</v>
      </c>
      <c r="D171" s="64" t="s">
        <v>683</v>
      </c>
      <c r="E171" s="64" t="s">
        <v>684</v>
      </c>
      <c r="F171" s="64" t="s">
        <v>304</v>
      </c>
      <c r="G171" s="64" t="s">
        <v>96</v>
      </c>
      <c r="H171" s="64" t="s">
        <v>30</v>
      </c>
      <c r="I171" s="79">
        <v>70575421</v>
      </c>
      <c r="J171" s="64" t="s">
        <v>685</v>
      </c>
      <c r="K171" s="64"/>
      <c r="L171" s="25" t="s">
        <v>28</v>
      </c>
      <c r="M171" s="64" t="s">
        <v>3</v>
      </c>
      <c r="N171" s="64" t="s">
        <v>2262</v>
      </c>
    </row>
    <row r="172" spans="1:14" ht="15" customHeight="1">
      <c r="A172" s="64" t="s">
        <v>1947</v>
      </c>
      <c r="B172" s="64" t="s">
        <v>686</v>
      </c>
      <c r="C172" s="64">
        <v>2012</v>
      </c>
      <c r="D172" s="64" t="s">
        <v>687</v>
      </c>
      <c r="E172" s="64" t="s">
        <v>688</v>
      </c>
      <c r="F172" s="64" t="s">
        <v>689</v>
      </c>
      <c r="G172" s="64" t="s">
        <v>300</v>
      </c>
      <c r="H172" s="64" t="s">
        <v>32</v>
      </c>
      <c r="I172" s="79">
        <v>22565793</v>
      </c>
      <c r="J172" s="64" t="s">
        <v>690</v>
      </c>
      <c r="K172" s="64"/>
      <c r="L172" s="25" t="s">
        <v>28</v>
      </c>
      <c r="M172" s="64" t="s">
        <v>0</v>
      </c>
      <c r="N172" s="64" t="s">
        <v>2349</v>
      </c>
    </row>
    <row r="173" spans="1:14" ht="15" customHeight="1">
      <c r="A173" s="64" t="s">
        <v>1948</v>
      </c>
      <c r="B173" s="64" t="s">
        <v>691</v>
      </c>
      <c r="C173" s="64">
        <v>2013</v>
      </c>
      <c r="D173" s="64" t="s">
        <v>692</v>
      </c>
      <c r="E173" s="64" t="s">
        <v>693</v>
      </c>
      <c r="F173" s="64" t="s">
        <v>694</v>
      </c>
      <c r="G173" s="64" t="s">
        <v>76</v>
      </c>
      <c r="H173" s="64" t="s">
        <v>30</v>
      </c>
      <c r="I173" s="79">
        <v>602253632</v>
      </c>
      <c r="J173" s="64" t="s">
        <v>695</v>
      </c>
      <c r="K173" s="64"/>
      <c r="L173" s="25" t="s">
        <v>27</v>
      </c>
      <c r="M173" s="64"/>
      <c r="N173" s="64"/>
    </row>
    <row r="174" spans="1:14" ht="15" customHeight="1">
      <c r="A174" s="64" t="s">
        <v>1949</v>
      </c>
      <c r="B174" s="64" t="s">
        <v>691</v>
      </c>
      <c r="C174" s="64">
        <v>2013</v>
      </c>
      <c r="D174" s="64" t="s">
        <v>692</v>
      </c>
      <c r="E174" s="64" t="s">
        <v>696</v>
      </c>
      <c r="F174" s="64" t="s">
        <v>697</v>
      </c>
      <c r="G174" s="64" t="s">
        <v>254</v>
      </c>
      <c r="H174" s="64" t="s">
        <v>32</v>
      </c>
      <c r="I174" s="79">
        <v>22806607</v>
      </c>
      <c r="J174" s="64" t="s">
        <v>698</v>
      </c>
      <c r="K174" s="64" t="s">
        <v>115</v>
      </c>
      <c r="L174" s="25" t="s">
        <v>28</v>
      </c>
      <c r="M174" s="64" t="s">
        <v>31</v>
      </c>
      <c r="N174" s="64"/>
    </row>
    <row r="175" spans="1:14" ht="15" customHeight="1">
      <c r="A175" s="64" t="s">
        <v>1950</v>
      </c>
      <c r="B175" s="64" t="s">
        <v>699</v>
      </c>
      <c r="C175" s="64">
        <v>2012</v>
      </c>
      <c r="D175" s="64" t="s">
        <v>700</v>
      </c>
      <c r="E175" s="64" t="s">
        <v>701</v>
      </c>
      <c r="F175" s="64" t="s">
        <v>702</v>
      </c>
      <c r="G175" s="64" t="s">
        <v>76</v>
      </c>
      <c r="H175" s="64" t="s">
        <v>30</v>
      </c>
      <c r="I175" s="79">
        <v>364248480</v>
      </c>
      <c r="J175" s="64"/>
      <c r="K175" s="64"/>
      <c r="L175" s="25" t="s">
        <v>28</v>
      </c>
      <c r="M175" s="64" t="s">
        <v>3</v>
      </c>
      <c r="N175" s="64" t="s">
        <v>2267</v>
      </c>
    </row>
    <row r="176" spans="1:14" ht="15" customHeight="1">
      <c r="A176" s="64" t="s">
        <v>1951</v>
      </c>
      <c r="B176" s="64" t="s">
        <v>703</v>
      </c>
      <c r="C176" s="64">
        <v>2013</v>
      </c>
      <c r="D176" s="64" t="s">
        <v>704</v>
      </c>
      <c r="E176" s="64" t="s">
        <v>705</v>
      </c>
      <c r="F176" s="64" t="s">
        <v>706</v>
      </c>
      <c r="G176" s="64" t="s">
        <v>707</v>
      </c>
      <c r="H176" s="64" t="s">
        <v>32</v>
      </c>
      <c r="I176" s="79">
        <v>24302870</v>
      </c>
      <c r="J176" s="64" t="s">
        <v>708</v>
      </c>
      <c r="K176" s="64"/>
      <c r="L176" s="25" t="s">
        <v>28</v>
      </c>
      <c r="M176" s="64" t="s">
        <v>0</v>
      </c>
      <c r="N176" s="64" t="s">
        <v>2268</v>
      </c>
    </row>
    <row r="177" spans="1:14" ht="15" customHeight="1">
      <c r="A177" s="64" t="s">
        <v>1952</v>
      </c>
      <c r="B177" s="64" t="s">
        <v>709</v>
      </c>
      <c r="C177" s="64">
        <v>2005</v>
      </c>
      <c r="D177" s="64" t="s">
        <v>710</v>
      </c>
      <c r="F177" s="64" t="s">
        <v>137</v>
      </c>
      <c r="G177" s="64"/>
      <c r="H177" s="64" t="s">
        <v>30</v>
      </c>
      <c r="I177" s="79">
        <v>43084959</v>
      </c>
      <c r="J177" s="64" t="s">
        <v>711</v>
      </c>
      <c r="K177" s="64"/>
      <c r="L177" s="25" t="s">
        <v>28</v>
      </c>
      <c r="M177" s="64" t="s">
        <v>3</v>
      </c>
      <c r="N177" s="64" t="s">
        <v>2350</v>
      </c>
    </row>
    <row r="178" spans="1:14" ht="15" customHeight="1">
      <c r="A178" s="64" t="s">
        <v>1953</v>
      </c>
      <c r="B178" s="64" t="s">
        <v>709</v>
      </c>
      <c r="C178" s="64">
        <v>2006</v>
      </c>
      <c r="D178" s="64" t="s">
        <v>712</v>
      </c>
      <c r="F178" s="64" t="s">
        <v>137</v>
      </c>
      <c r="G178" s="64"/>
      <c r="H178" s="64" t="s">
        <v>30</v>
      </c>
      <c r="I178" s="79">
        <v>43568055</v>
      </c>
      <c r="J178" s="64" t="s">
        <v>713</v>
      </c>
      <c r="K178" s="64"/>
      <c r="L178" s="25" t="s">
        <v>28</v>
      </c>
      <c r="M178" s="64" t="s">
        <v>3</v>
      </c>
      <c r="N178" s="64" t="s">
        <v>2351</v>
      </c>
    </row>
    <row r="179" spans="1:14" ht="15" customHeight="1">
      <c r="A179" s="64" t="s">
        <v>1954</v>
      </c>
      <c r="B179" s="64" t="s">
        <v>714</v>
      </c>
      <c r="C179" s="64">
        <v>2013</v>
      </c>
      <c r="D179" s="64" t="s">
        <v>715</v>
      </c>
      <c r="E179" s="64" t="s">
        <v>716</v>
      </c>
      <c r="F179" s="64" t="s">
        <v>225</v>
      </c>
      <c r="G179" s="64"/>
      <c r="H179" s="64" t="s">
        <v>30</v>
      </c>
      <c r="I179" s="79">
        <v>369311580</v>
      </c>
      <c r="J179" s="64" t="s">
        <v>717</v>
      </c>
      <c r="K179" s="64"/>
      <c r="L179" s="25" t="s">
        <v>28</v>
      </c>
      <c r="M179" s="64" t="s">
        <v>3</v>
      </c>
      <c r="N179" s="64" t="s">
        <v>2361</v>
      </c>
    </row>
    <row r="180" spans="1:14" ht="15" customHeight="1">
      <c r="A180" s="64" t="s">
        <v>1955</v>
      </c>
      <c r="B180" s="64" t="s">
        <v>718</v>
      </c>
      <c r="C180" s="64">
        <v>2014</v>
      </c>
      <c r="D180" s="64" t="s">
        <v>719</v>
      </c>
      <c r="E180" s="64" t="s">
        <v>720</v>
      </c>
      <c r="F180" s="64" t="s">
        <v>721</v>
      </c>
      <c r="G180" s="64" t="s">
        <v>76</v>
      </c>
      <c r="H180" s="64" t="s">
        <v>30</v>
      </c>
      <c r="I180" s="79">
        <v>600964655</v>
      </c>
      <c r="J180" s="64" t="s">
        <v>722</v>
      </c>
      <c r="K180" s="64"/>
      <c r="L180" s="25" t="s">
        <v>28</v>
      </c>
      <c r="M180" s="64" t="s">
        <v>15</v>
      </c>
      <c r="N180" s="64" t="s">
        <v>2352</v>
      </c>
    </row>
    <row r="181" spans="1:14" ht="15" customHeight="1">
      <c r="A181" s="64" t="s">
        <v>1956</v>
      </c>
      <c r="B181" s="64" t="s">
        <v>723</v>
      </c>
      <c r="C181" s="64">
        <v>2013</v>
      </c>
      <c r="D181" s="64" t="s">
        <v>724</v>
      </c>
      <c r="E181" s="64" t="s">
        <v>725</v>
      </c>
      <c r="F181" s="64" t="s">
        <v>251</v>
      </c>
      <c r="G181" s="64" t="s">
        <v>76</v>
      </c>
      <c r="H181" s="64" t="s">
        <v>30</v>
      </c>
      <c r="I181" s="79">
        <v>368684410</v>
      </c>
      <c r="J181" s="64" t="s">
        <v>726</v>
      </c>
      <c r="K181" s="64"/>
      <c r="L181" s="25" t="s">
        <v>28</v>
      </c>
      <c r="M181" s="64" t="s">
        <v>3</v>
      </c>
      <c r="N181" s="64" t="s">
        <v>2267</v>
      </c>
    </row>
    <row r="182" spans="1:14" ht="15" customHeight="1">
      <c r="A182" s="64" t="s">
        <v>1957</v>
      </c>
      <c r="B182" s="64" t="s">
        <v>723</v>
      </c>
      <c r="C182" s="64">
        <v>2013</v>
      </c>
      <c r="D182" s="64" t="s">
        <v>724</v>
      </c>
      <c r="E182" s="64" t="s">
        <v>727</v>
      </c>
      <c r="F182" s="64" t="s">
        <v>251</v>
      </c>
      <c r="G182" s="64" t="s">
        <v>728</v>
      </c>
      <c r="H182" s="64" t="s">
        <v>32</v>
      </c>
      <c r="I182" s="79">
        <v>23401441</v>
      </c>
      <c r="J182" s="64" t="s">
        <v>729</v>
      </c>
      <c r="K182" s="64" t="s">
        <v>115</v>
      </c>
      <c r="L182" s="25" t="s">
        <v>28</v>
      </c>
      <c r="M182" s="64" t="s">
        <v>31</v>
      </c>
      <c r="N182" s="64"/>
    </row>
    <row r="183" spans="1:14" ht="15" customHeight="1">
      <c r="A183" s="64" t="s">
        <v>1958</v>
      </c>
      <c r="B183" s="64" t="s">
        <v>730</v>
      </c>
      <c r="C183" s="64">
        <v>2007</v>
      </c>
      <c r="D183" s="64" t="s">
        <v>731</v>
      </c>
      <c r="E183" s="64" t="s">
        <v>732</v>
      </c>
      <c r="F183" s="64" t="s">
        <v>34</v>
      </c>
      <c r="G183" s="64"/>
      <c r="H183" s="64" t="s">
        <v>30</v>
      </c>
      <c r="I183" s="79">
        <v>46874559</v>
      </c>
      <c r="J183" s="64" t="s">
        <v>733</v>
      </c>
      <c r="K183" s="64"/>
      <c r="L183" s="25" t="s">
        <v>28</v>
      </c>
      <c r="M183" s="64" t="s">
        <v>0</v>
      </c>
      <c r="N183" s="64" t="s">
        <v>2268</v>
      </c>
    </row>
    <row r="184" spans="1:14" ht="15" customHeight="1">
      <c r="A184" s="64" t="s">
        <v>1959</v>
      </c>
      <c r="B184" s="64" t="s">
        <v>730</v>
      </c>
      <c r="C184" s="64">
        <v>2007</v>
      </c>
      <c r="D184" s="64" t="s">
        <v>731</v>
      </c>
      <c r="E184" s="64" t="s">
        <v>734</v>
      </c>
      <c r="F184" s="64" t="s">
        <v>34</v>
      </c>
      <c r="G184" s="64" t="s">
        <v>735</v>
      </c>
      <c r="H184" s="64" t="s">
        <v>32</v>
      </c>
      <c r="I184" s="79">
        <v>17544497</v>
      </c>
      <c r="J184" s="64"/>
      <c r="K184" s="64" t="s">
        <v>115</v>
      </c>
      <c r="L184" s="25" t="s">
        <v>28</v>
      </c>
      <c r="M184" s="64" t="s">
        <v>31</v>
      </c>
      <c r="N184" s="64"/>
    </row>
    <row r="185" spans="1:14" ht="15" customHeight="1">
      <c r="A185" s="64" t="s">
        <v>1960</v>
      </c>
      <c r="B185" s="64" t="s">
        <v>736</v>
      </c>
      <c r="C185" s="64">
        <v>2001</v>
      </c>
      <c r="D185" s="64" t="s">
        <v>737</v>
      </c>
      <c r="E185" s="64" t="s">
        <v>738</v>
      </c>
      <c r="F185" s="64" t="s">
        <v>739</v>
      </c>
      <c r="G185" s="64" t="s">
        <v>76</v>
      </c>
      <c r="H185" s="64" t="s">
        <v>30</v>
      </c>
      <c r="I185" s="79">
        <v>32590833</v>
      </c>
      <c r="J185" s="64" t="s">
        <v>740</v>
      </c>
      <c r="K185" s="64"/>
      <c r="L185" s="25" t="s">
        <v>28</v>
      </c>
      <c r="M185" s="64" t="s">
        <v>15</v>
      </c>
      <c r="N185" s="64" t="s">
        <v>2341</v>
      </c>
    </row>
    <row r="186" spans="1:14" ht="15" customHeight="1">
      <c r="A186" s="64" t="s">
        <v>1961</v>
      </c>
      <c r="B186" s="64" t="s">
        <v>741</v>
      </c>
      <c r="C186" s="64">
        <v>2010</v>
      </c>
      <c r="D186" s="64" t="s">
        <v>742</v>
      </c>
      <c r="E186" s="64" t="s">
        <v>743</v>
      </c>
      <c r="F186" s="64" t="s">
        <v>166</v>
      </c>
      <c r="G186" s="64" t="s">
        <v>76</v>
      </c>
      <c r="H186" s="64" t="s">
        <v>30</v>
      </c>
      <c r="I186" s="79">
        <v>358379862</v>
      </c>
      <c r="J186" s="64" t="s">
        <v>744</v>
      </c>
      <c r="K186" s="64"/>
      <c r="L186" s="25" t="s">
        <v>27</v>
      </c>
      <c r="M186" s="64"/>
      <c r="N186" s="64" t="s">
        <v>2343</v>
      </c>
    </row>
    <row r="187" spans="1:14" ht="15" customHeight="1">
      <c r="A187" s="64" t="s">
        <v>1962</v>
      </c>
      <c r="B187" s="64" t="s">
        <v>741</v>
      </c>
      <c r="C187" s="64">
        <v>2010</v>
      </c>
      <c r="D187" s="64" t="s">
        <v>742</v>
      </c>
      <c r="E187" s="64" t="s">
        <v>745</v>
      </c>
      <c r="F187" s="64" t="s">
        <v>340</v>
      </c>
      <c r="G187" s="64" t="s">
        <v>254</v>
      </c>
      <c r="H187" s="64" t="s">
        <v>32</v>
      </c>
      <c r="I187" s="79">
        <v>20101151</v>
      </c>
      <c r="J187" s="64" t="s">
        <v>746</v>
      </c>
      <c r="K187" s="64"/>
      <c r="L187" s="25" t="s">
        <v>28</v>
      </c>
      <c r="M187" s="64" t="s">
        <v>31</v>
      </c>
      <c r="N187" s="64" t="s">
        <v>2342</v>
      </c>
    </row>
    <row r="188" spans="1:14" ht="15" customHeight="1">
      <c r="A188" s="64" t="s">
        <v>1963</v>
      </c>
      <c r="B188" s="64" t="s">
        <v>747</v>
      </c>
      <c r="C188" s="64">
        <v>2018</v>
      </c>
      <c r="D188" s="64" t="s">
        <v>748</v>
      </c>
      <c r="E188" s="64" t="s">
        <v>749</v>
      </c>
      <c r="F188" s="64" t="s">
        <v>318</v>
      </c>
      <c r="G188" s="64" t="s">
        <v>76</v>
      </c>
      <c r="H188" s="64" t="s">
        <v>30</v>
      </c>
      <c r="I188" s="79">
        <v>622975155</v>
      </c>
      <c r="J188" s="64" t="s">
        <v>750</v>
      </c>
      <c r="K188" s="64"/>
      <c r="L188" s="25" t="s">
        <v>28</v>
      </c>
      <c r="M188" s="64" t="s">
        <v>0</v>
      </c>
      <c r="N188" s="64" t="s">
        <v>2265</v>
      </c>
    </row>
    <row r="189" spans="1:14" ht="15" customHeight="1">
      <c r="A189" s="64" t="s">
        <v>1964</v>
      </c>
      <c r="B189" s="64" t="s">
        <v>751</v>
      </c>
      <c r="C189" s="64">
        <v>2016</v>
      </c>
      <c r="D189" s="64" t="s">
        <v>752</v>
      </c>
      <c r="E189" s="64" t="s">
        <v>753</v>
      </c>
      <c r="F189" s="64" t="s">
        <v>754</v>
      </c>
      <c r="G189" s="64" t="s">
        <v>96</v>
      </c>
      <c r="H189" s="64" t="s">
        <v>30</v>
      </c>
      <c r="I189" s="79">
        <v>614673032</v>
      </c>
      <c r="J189" s="64" t="s">
        <v>755</v>
      </c>
      <c r="K189" s="64"/>
      <c r="L189" s="25" t="s">
        <v>28</v>
      </c>
      <c r="M189" s="64" t="s">
        <v>3</v>
      </c>
      <c r="N189" s="64" t="s">
        <v>2262</v>
      </c>
    </row>
    <row r="190" spans="1:14" ht="15" customHeight="1">
      <c r="A190" s="64" t="s">
        <v>1965</v>
      </c>
      <c r="B190" s="64" t="s">
        <v>756</v>
      </c>
      <c r="C190" s="64">
        <v>2007</v>
      </c>
      <c r="D190" s="64" t="s">
        <v>757</v>
      </c>
      <c r="E190" s="64" t="s">
        <v>758</v>
      </c>
      <c r="F190" s="64" t="s">
        <v>166</v>
      </c>
      <c r="G190" s="64" t="s">
        <v>192</v>
      </c>
      <c r="H190" s="64" t="s">
        <v>30</v>
      </c>
      <c r="I190" s="79">
        <v>46988094</v>
      </c>
      <c r="J190" s="64" t="s">
        <v>759</v>
      </c>
      <c r="K190" s="64"/>
      <c r="L190" s="25" t="s">
        <v>28</v>
      </c>
      <c r="M190" s="64" t="s">
        <v>3</v>
      </c>
      <c r="N190" s="64" t="s">
        <v>2267</v>
      </c>
    </row>
    <row r="191" spans="1:14" ht="15" customHeight="1">
      <c r="A191" s="64" t="s">
        <v>1966</v>
      </c>
      <c r="B191" s="64" t="s">
        <v>756</v>
      </c>
      <c r="C191" s="64">
        <v>2007</v>
      </c>
      <c r="D191" s="64" t="s">
        <v>757</v>
      </c>
      <c r="E191" s="64" t="s">
        <v>758</v>
      </c>
      <c r="F191" s="64" t="s">
        <v>166</v>
      </c>
      <c r="G191" s="64" t="s">
        <v>76</v>
      </c>
      <c r="H191" s="64" t="s">
        <v>30</v>
      </c>
      <c r="I191" s="79">
        <v>47356135</v>
      </c>
      <c r="J191" s="64" t="s">
        <v>759</v>
      </c>
      <c r="K191" s="64" t="s">
        <v>115</v>
      </c>
      <c r="L191" s="25" t="s">
        <v>28</v>
      </c>
      <c r="M191" s="64" t="s">
        <v>31</v>
      </c>
      <c r="N191" s="64"/>
    </row>
    <row r="192" spans="1:14" ht="15" customHeight="1">
      <c r="A192" s="64" t="s">
        <v>1967</v>
      </c>
      <c r="B192" s="64" t="s">
        <v>756</v>
      </c>
      <c r="C192" s="64">
        <v>2007</v>
      </c>
      <c r="D192" s="64" t="s">
        <v>757</v>
      </c>
      <c r="E192" s="64" t="s">
        <v>760</v>
      </c>
      <c r="F192" s="64" t="s">
        <v>340</v>
      </c>
      <c r="G192" s="64" t="s">
        <v>76</v>
      </c>
      <c r="H192" s="64" t="s">
        <v>32</v>
      </c>
      <c r="I192" s="79">
        <v>17589300</v>
      </c>
      <c r="J192" s="64"/>
      <c r="K192" s="64" t="s">
        <v>115</v>
      </c>
      <c r="L192" s="25" t="s">
        <v>28</v>
      </c>
      <c r="M192" s="64" t="s">
        <v>31</v>
      </c>
      <c r="N192" s="64"/>
    </row>
    <row r="193" spans="1:14" ht="15" customHeight="1">
      <c r="A193" s="64" t="s">
        <v>1968</v>
      </c>
      <c r="B193" s="64" t="s">
        <v>761</v>
      </c>
      <c r="C193" s="64">
        <v>2017</v>
      </c>
      <c r="D193" s="64" t="s">
        <v>762</v>
      </c>
      <c r="E193" s="64" t="s">
        <v>763</v>
      </c>
      <c r="F193" s="64" t="s">
        <v>166</v>
      </c>
      <c r="G193" s="64" t="s">
        <v>96</v>
      </c>
      <c r="H193" s="64" t="s">
        <v>30</v>
      </c>
      <c r="I193" s="79">
        <v>620147192</v>
      </c>
      <c r="J193" s="64"/>
      <c r="K193" s="64"/>
      <c r="L193" s="25" t="s">
        <v>28</v>
      </c>
      <c r="M193" s="64" t="s">
        <v>3</v>
      </c>
      <c r="N193" s="64" t="s">
        <v>2262</v>
      </c>
    </row>
    <row r="194" spans="1:14" ht="15" customHeight="1">
      <c r="A194" s="64" t="s">
        <v>1969</v>
      </c>
      <c r="B194" s="64" t="s">
        <v>764</v>
      </c>
      <c r="C194" s="64">
        <v>2011</v>
      </c>
      <c r="D194" s="64" t="s">
        <v>765</v>
      </c>
      <c r="E194" s="64" t="s">
        <v>766</v>
      </c>
      <c r="F194" s="64" t="s">
        <v>147</v>
      </c>
      <c r="G194" s="64" t="s">
        <v>76</v>
      </c>
      <c r="H194" s="64" t="s">
        <v>30</v>
      </c>
      <c r="I194" s="79">
        <v>51273574</v>
      </c>
      <c r="J194" s="64" t="s">
        <v>767</v>
      </c>
      <c r="K194" s="64"/>
      <c r="L194" s="25" t="s">
        <v>28</v>
      </c>
      <c r="M194" s="64" t="s">
        <v>15</v>
      </c>
      <c r="N194" s="64" t="s">
        <v>2274</v>
      </c>
    </row>
    <row r="195" spans="1:14" ht="15" customHeight="1">
      <c r="A195" s="64" t="s">
        <v>1970</v>
      </c>
      <c r="B195" s="64" t="s">
        <v>764</v>
      </c>
      <c r="C195" s="64">
        <v>2011</v>
      </c>
      <c r="D195" s="64" t="s">
        <v>765</v>
      </c>
      <c r="E195" s="64" t="s">
        <v>768</v>
      </c>
      <c r="F195" s="64" t="s">
        <v>147</v>
      </c>
      <c r="G195" s="64" t="s">
        <v>76</v>
      </c>
      <c r="H195" s="64" t="s">
        <v>32</v>
      </c>
      <c r="I195" s="79">
        <v>21316790</v>
      </c>
      <c r="J195" s="64" t="s">
        <v>769</v>
      </c>
      <c r="K195" s="64" t="s">
        <v>115</v>
      </c>
      <c r="L195" s="25" t="s">
        <v>28</v>
      </c>
      <c r="M195" s="64" t="s">
        <v>31</v>
      </c>
      <c r="N195" s="64"/>
    </row>
    <row r="196" spans="1:14" ht="15" customHeight="1">
      <c r="A196" s="64" t="s">
        <v>1971</v>
      </c>
      <c r="B196" s="64" t="s">
        <v>770</v>
      </c>
      <c r="C196" s="64">
        <v>2015</v>
      </c>
      <c r="D196" s="64" t="s">
        <v>771</v>
      </c>
      <c r="E196" s="64" t="s">
        <v>772</v>
      </c>
      <c r="F196" s="64" t="s">
        <v>288</v>
      </c>
      <c r="G196" s="64"/>
      <c r="H196" s="64" t="s">
        <v>30</v>
      </c>
      <c r="I196" s="79">
        <v>605121107</v>
      </c>
      <c r="J196" s="64" t="s">
        <v>773</v>
      </c>
      <c r="K196" s="64"/>
      <c r="L196" s="25" t="s">
        <v>27</v>
      </c>
      <c r="M196" s="64"/>
      <c r="N196" s="64"/>
    </row>
    <row r="197" spans="1:14" ht="15" customHeight="1">
      <c r="A197" s="64" t="s">
        <v>1972</v>
      </c>
      <c r="B197" s="64" t="s">
        <v>770</v>
      </c>
      <c r="C197" s="64">
        <v>2015</v>
      </c>
      <c r="D197" s="64" t="s">
        <v>771</v>
      </c>
      <c r="E197" s="64" t="s">
        <v>774</v>
      </c>
      <c r="F197" s="64" t="s">
        <v>292</v>
      </c>
      <c r="G197" s="64" t="s">
        <v>254</v>
      </c>
      <c r="H197" s="64" t="s">
        <v>32</v>
      </c>
      <c r="I197" s="79">
        <v>26134145</v>
      </c>
      <c r="J197" s="64" t="s">
        <v>775</v>
      </c>
      <c r="K197" s="64" t="s">
        <v>115</v>
      </c>
      <c r="L197" s="25" t="s">
        <v>28</v>
      </c>
      <c r="M197" s="64" t="s">
        <v>31</v>
      </c>
      <c r="N197" s="64"/>
    </row>
    <row r="198" spans="1:14" ht="15" customHeight="1">
      <c r="A198" s="64" t="s">
        <v>1973</v>
      </c>
      <c r="B198" s="64" t="s">
        <v>770</v>
      </c>
      <c r="C198" s="64">
        <v>2016</v>
      </c>
      <c r="D198" s="64" t="s">
        <v>776</v>
      </c>
      <c r="E198" s="64" t="s">
        <v>777</v>
      </c>
      <c r="F198" s="64" t="s">
        <v>318</v>
      </c>
      <c r="G198" s="64" t="s">
        <v>76</v>
      </c>
      <c r="H198" s="64" t="s">
        <v>30</v>
      </c>
      <c r="I198" s="79">
        <v>610458315</v>
      </c>
      <c r="J198" s="64" t="s">
        <v>778</v>
      </c>
      <c r="K198" s="64"/>
      <c r="L198" s="25" t="s">
        <v>27</v>
      </c>
      <c r="M198" s="64"/>
      <c r="N198" s="64"/>
    </row>
    <row r="199" spans="1:14" ht="15" customHeight="1">
      <c r="A199" s="64" t="s">
        <v>1974</v>
      </c>
      <c r="B199" s="64" t="s">
        <v>770</v>
      </c>
      <c r="C199" s="64">
        <v>2016</v>
      </c>
      <c r="D199" s="64" t="s">
        <v>776</v>
      </c>
      <c r="E199" s="64" t="s">
        <v>779</v>
      </c>
      <c r="F199" s="64" t="s">
        <v>318</v>
      </c>
      <c r="G199" s="64" t="s">
        <v>65</v>
      </c>
      <c r="H199" s="64" t="s">
        <v>32</v>
      </c>
      <c r="I199" s="79">
        <v>27223332</v>
      </c>
      <c r="J199" s="64" t="s">
        <v>780</v>
      </c>
      <c r="K199" s="64" t="s">
        <v>115</v>
      </c>
      <c r="L199" s="25" t="s">
        <v>28</v>
      </c>
      <c r="M199" s="64" t="s">
        <v>31</v>
      </c>
      <c r="N199" s="64"/>
    </row>
    <row r="200" spans="1:14" ht="15" customHeight="1">
      <c r="A200" s="64" t="s">
        <v>1975</v>
      </c>
      <c r="B200" s="64" t="s">
        <v>781</v>
      </c>
      <c r="C200" s="64">
        <v>2002</v>
      </c>
      <c r="D200" s="64" t="s">
        <v>782</v>
      </c>
      <c r="E200" s="64" t="s">
        <v>783</v>
      </c>
      <c r="F200" s="64" t="s">
        <v>147</v>
      </c>
      <c r="G200" s="64"/>
      <c r="H200" s="64" t="s">
        <v>30</v>
      </c>
      <c r="I200" s="79">
        <v>35408696</v>
      </c>
      <c r="J200" s="64"/>
      <c r="K200" s="64"/>
      <c r="L200" s="25" t="s">
        <v>28</v>
      </c>
      <c r="M200" s="64" t="s">
        <v>3</v>
      </c>
      <c r="N200" s="64" t="s">
        <v>2267</v>
      </c>
    </row>
    <row r="201" spans="1:14" ht="15" customHeight="1">
      <c r="A201" s="64" t="s">
        <v>1976</v>
      </c>
      <c r="B201" s="64" t="s">
        <v>784</v>
      </c>
      <c r="C201" s="64">
        <v>2005</v>
      </c>
      <c r="D201" s="64" t="s">
        <v>785</v>
      </c>
      <c r="E201" s="64" t="s">
        <v>786</v>
      </c>
      <c r="F201" s="64" t="s">
        <v>251</v>
      </c>
      <c r="G201" s="64" t="s">
        <v>76</v>
      </c>
      <c r="H201" s="64" t="s">
        <v>30</v>
      </c>
      <c r="I201" s="79">
        <v>46224136</v>
      </c>
      <c r="J201" s="64" t="s">
        <v>787</v>
      </c>
      <c r="K201" s="64"/>
      <c r="L201" s="25" t="s">
        <v>28</v>
      </c>
      <c r="M201" s="64" t="s">
        <v>3</v>
      </c>
      <c r="N201" s="64" t="s">
        <v>2362</v>
      </c>
    </row>
    <row r="202" spans="1:14" ht="15" customHeight="1">
      <c r="A202" s="64" t="s">
        <v>1977</v>
      </c>
      <c r="B202" s="64" t="s">
        <v>784</v>
      </c>
      <c r="C202" s="64">
        <v>2004</v>
      </c>
      <c r="D202" s="64" t="s">
        <v>788</v>
      </c>
      <c r="E202" s="64" t="s">
        <v>789</v>
      </c>
      <c r="F202" s="64" t="s">
        <v>137</v>
      </c>
      <c r="G202" s="64" t="s">
        <v>76</v>
      </c>
      <c r="H202" s="64" t="s">
        <v>30</v>
      </c>
      <c r="I202" s="79">
        <v>38444544</v>
      </c>
      <c r="J202" s="64" t="s">
        <v>790</v>
      </c>
      <c r="K202" s="64"/>
      <c r="L202" s="25" t="s">
        <v>28</v>
      </c>
      <c r="M202" s="64" t="s">
        <v>3</v>
      </c>
      <c r="N202" s="64" t="s">
        <v>2363</v>
      </c>
    </row>
    <row r="203" spans="1:14" ht="15" customHeight="1">
      <c r="A203" s="64" t="s">
        <v>1978</v>
      </c>
      <c r="B203" s="64" t="s">
        <v>784</v>
      </c>
      <c r="C203" s="64">
        <v>2004</v>
      </c>
      <c r="D203" s="64" t="s">
        <v>788</v>
      </c>
      <c r="E203" s="64" t="s">
        <v>791</v>
      </c>
      <c r="F203" s="64" t="s">
        <v>137</v>
      </c>
      <c r="G203" s="64" t="s">
        <v>792</v>
      </c>
      <c r="H203" s="64" t="s">
        <v>32</v>
      </c>
      <c r="I203" s="79">
        <v>14998843</v>
      </c>
      <c r="J203" s="64"/>
      <c r="K203" s="64" t="s">
        <v>115</v>
      </c>
      <c r="L203" s="25" t="s">
        <v>28</v>
      </c>
      <c r="M203" s="64" t="s">
        <v>31</v>
      </c>
      <c r="N203" s="64"/>
    </row>
    <row r="204" spans="1:14" ht="15" customHeight="1">
      <c r="A204" s="64" t="s">
        <v>1979</v>
      </c>
      <c r="B204" s="64" t="s">
        <v>784</v>
      </c>
      <c r="C204" s="64">
        <v>2006</v>
      </c>
      <c r="D204" s="64" t="s">
        <v>793</v>
      </c>
      <c r="E204" s="64" t="s">
        <v>794</v>
      </c>
      <c r="F204" s="64" t="s">
        <v>795</v>
      </c>
      <c r="G204" s="64" t="s">
        <v>76</v>
      </c>
      <c r="H204" s="64" t="s">
        <v>30</v>
      </c>
      <c r="I204" s="79">
        <v>46940194</v>
      </c>
      <c r="J204" s="64"/>
      <c r="K204" s="64"/>
      <c r="L204" s="25" t="s">
        <v>28</v>
      </c>
      <c r="M204" s="64" t="s">
        <v>0</v>
      </c>
      <c r="N204" s="64" t="s">
        <v>2268</v>
      </c>
    </row>
    <row r="205" spans="1:14" ht="15" customHeight="1">
      <c r="A205" s="64" t="s">
        <v>1980</v>
      </c>
      <c r="B205" s="64" t="s">
        <v>796</v>
      </c>
      <c r="C205" s="64">
        <v>2005</v>
      </c>
      <c r="D205" s="64" t="s">
        <v>797</v>
      </c>
      <c r="E205" s="64" t="s">
        <v>798</v>
      </c>
      <c r="F205" s="64" t="s">
        <v>496</v>
      </c>
      <c r="G205" s="64" t="s">
        <v>76</v>
      </c>
      <c r="H205" s="64" t="s">
        <v>30</v>
      </c>
      <c r="I205" s="79">
        <v>41140531</v>
      </c>
      <c r="J205" s="64" t="s">
        <v>799</v>
      </c>
      <c r="K205" s="64"/>
      <c r="L205" s="25" t="s">
        <v>28</v>
      </c>
      <c r="M205" s="64" t="s">
        <v>3</v>
      </c>
      <c r="N205" s="64" t="s">
        <v>2364</v>
      </c>
    </row>
    <row r="206" spans="1:14" ht="15" customHeight="1">
      <c r="A206" s="64" t="s">
        <v>1981</v>
      </c>
      <c r="B206" s="64" t="s">
        <v>800</v>
      </c>
      <c r="C206" s="64">
        <v>2012</v>
      </c>
      <c r="D206" s="64" t="s">
        <v>801</v>
      </c>
      <c r="E206" s="64" t="s">
        <v>802</v>
      </c>
      <c r="F206" s="64" t="s">
        <v>333</v>
      </c>
      <c r="G206" s="64" t="s">
        <v>76</v>
      </c>
      <c r="H206" s="64" t="s">
        <v>30</v>
      </c>
      <c r="I206" s="79">
        <v>365046155</v>
      </c>
      <c r="J206" s="64" t="s">
        <v>803</v>
      </c>
      <c r="K206" s="64"/>
      <c r="L206" s="25" t="s">
        <v>28</v>
      </c>
      <c r="M206" s="64" t="s">
        <v>0</v>
      </c>
      <c r="N206" s="64" t="s">
        <v>2365</v>
      </c>
    </row>
    <row r="207" spans="1:14" ht="15" customHeight="1">
      <c r="A207" s="64" t="s">
        <v>1982</v>
      </c>
      <c r="B207" s="64" t="s">
        <v>804</v>
      </c>
      <c r="C207" s="64">
        <v>2010</v>
      </c>
      <c r="D207" s="64" t="s">
        <v>805</v>
      </c>
      <c r="E207" s="64" t="s">
        <v>806</v>
      </c>
      <c r="F207" s="64" t="s">
        <v>807</v>
      </c>
      <c r="G207" s="64"/>
      <c r="H207" s="64" t="s">
        <v>30</v>
      </c>
      <c r="I207" s="79">
        <v>359844733</v>
      </c>
      <c r="J207" s="64" t="s">
        <v>808</v>
      </c>
      <c r="K207" s="64"/>
      <c r="L207" s="25" t="s">
        <v>28</v>
      </c>
      <c r="M207" s="64" t="s">
        <v>3</v>
      </c>
      <c r="N207" s="64" t="s">
        <v>2267</v>
      </c>
    </row>
    <row r="208" spans="1:14" ht="15" customHeight="1">
      <c r="A208" s="64" t="s">
        <v>1983</v>
      </c>
      <c r="B208" s="64" t="s">
        <v>809</v>
      </c>
      <c r="C208" s="64">
        <v>2015</v>
      </c>
      <c r="D208" s="64" t="s">
        <v>810</v>
      </c>
      <c r="E208" s="64" t="s">
        <v>811</v>
      </c>
      <c r="F208" s="64" t="s">
        <v>812</v>
      </c>
      <c r="G208" s="64" t="s">
        <v>76</v>
      </c>
      <c r="H208" s="64" t="s">
        <v>30</v>
      </c>
      <c r="I208" s="79">
        <v>605643489</v>
      </c>
      <c r="J208" s="64" t="s">
        <v>813</v>
      </c>
      <c r="K208" s="64"/>
      <c r="L208" s="25" t="s">
        <v>28</v>
      </c>
      <c r="M208" s="64" t="s">
        <v>15</v>
      </c>
      <c r="N208" s="64" t="s">
        <v>11</v>
      </c>
    </row>
    <row r="209" spans="1:14" ht="15" customHeight="1">
      <c r="A209" s="64" t="s">
        <v>1984</v>
      </c>
      <c r="B209" s="64" t="s">
        <v>814</v>
      </c>
      <c r="C209" s="64">
        <v>2018</v>
      </c>
      <c r="D209" s="64" t="s">
        <v>815</v>
      </c>
      <c r="E209" s="64" t="s">
        <v>816</v>
      </c>
      <c r="F209" s="64" t="s">
        <v>817</v>
      </c>
      <c r="G209" s="64"/>
      <c r="H209" s="64" t="s">
        <v>30</v>
      </c>
      <c r="I209" s="79">
        <v>618796532</v>
      </c>
      <c r="J209" s="64" t="s">
        <v>818</v>
      </c>
      <c r="K209" s="64"/>
      <c r="L209" s="25" t="s">
        <v>28</v>
      </c>
      <c r="M209" s="64" t="s">
        <v>15</v>
      </c>
      <c r="N209" s="64" t="s">
        <v>2295</v>
      </c>
    </row>
    <row r="210" spans="1:14" ht="15" customHeight="1">
      <c r="A210" s="64" t="s">
        <v>1985</v>
      </c>
      <c r="B210" s="64" t="s">
        <v>819</v>
      </c>
      <c r="C210" s="64">
        <v>2009</v>
      </c>
      <c r="D210" s="64" t="s">
        <v>820</v>
      </c>
      <c r="E210" s="64" t="s">
        <v>821</v>
      </c>
      <c r="F210" s="64" t="s">
        <v>822</v>
      </c>
      <c r="G210" s="64" t="s">
        <v>300</v>
      </c>
      <c r="H210" s="64" t="s">
        <v>32</v>
      </c>
      <c r="I210" s="79">
        <v>19394792</v>
      </c>
      <c r="J210" s="64" t="s">
        <v>823</v>
      </c>
      <c r="K210" s="64"/>
      <c r="L210" s="25" t="s">
        <v>28</v>
      </c>
      <c r="M210" s="64" t="s">
        <v>31</v>
      </c>
      <c r="N210" s="64" t="s">
        <v>2344</v>
      </c>
    </row>
    <row r="211" spans="1:14" ht="15" customHeight="1">
      <c r="A211" s="64" t="s">
        <v>1986</v>
      </c>
      <c r="B211" s="64" t="s">
        <v>819</v>
      </c>
      <c r="C211" s="64">
        <v>2009</v>
      </c>
      <c r="D211" s="64" t="s">
        <v>820</v>
      </c>
      <c r="E211" s="64" t="s">
        <v>824</v>
      </c>
      <c r="F211" s="64" t="s">
        <v>825</v>
      </c>
      <c r="G211" s="64"/>
      <c r="H211" s="64" t="s">
        <v>30</v>
      </c>
      <c r="I211" s="79">
        <v>354667927</v>
      </c>
      <c r="J211" s="64" t="s">
        <v>826</v>
      </c>
      <c r="K211" s="64"/>
      <c r="L211" s="25" t="s">
        <v>27</v>
      </c>
      <c r="M211" s="64"/>
      <c r="N211" s="64" t="s">
        <v>2345</v>
      </c>
    </row>
    <row r="212" spans="1:14" ht="15" customHeight="1">
      <c r="A212" s="64" t="s">
        <v>1987</v>
      </c>
      <c r="B212" s="64" t="s">
        <v>827</v>
      </c>
      <c r="C212" s="64">
        <v>2003</v>
      </c>
      <c r="D212" s="64" t="s">
        <v>828</v>
      </c>
      <c r="E212" s="64" t="s">
        <v>829</v>
      </c>
      <c r="F212" s="64" t="s">
        <v>312</v>
      </c>
      <c r="G212" s="64" t="s">
        <v>192</v>
      </c>
      <c r="H212" s="64" t="s">
        <v>30</v>
      </c>
      <c r="I212" s="79">
        <v>37010797</v>
      </c>
      <c r="J212" s="64"/>
      <c r="K212" s="64"/>
      <c r="L212" s="25" t="s">
        <v>28</v>
      </c>
      <c r="M212" s="64" t="s">
        <v>3</v>
      </c>
      <c r="N212" s="64" t="s">
        <v>2267</v>
      </c>
    </row>
    <row r="213" spans="1:14" ht="15" customHeight="1">
      <c r="A213" s="64" t="s">
        <v>1988</v>
      </c>
      <c r="B213" s="64" t="s">
        <v>827</v>
      </c>
      <c r="C213" s="64">
        <v>2003</v>
      </c>
      <c r="D213" s="64" t="s">
        <v>828</v>
      </c>
      <c r="E213" s="64" t="s">
        <v>830</v>
      </c>
      <c r="F213" s="64" t="s">
        <v>312</v>
      </c>
      <c r="G213" s="64" t="s">
        <v>76</v>
      </c>
      <c r="H213" s="64" t="s">
        <v>32</v>
      </c>
      <c r="I213" s="79">
        <v>12917815</v>
      </c>
      <c r="J213" s="64"/>
      <c r="K213" s="64" t="s">
        <v>115</v>
      </c>
      <c r="L213" s="25" t="s">
        <v>28</v>
      </c>
      <c r="M213" s="64" t="s">
        <v>31</v>
      </c>
      <c r="N213" s="64"/>
    </row>
    <row r="214" spans="1:14" ht="15" customHeight="1">
      <c r="A214" s="64" t="s">
        <v>1989</v>
      </c>
      <c r="B214" s="64" t="s">
        <v>831</v>
      </c>
      <c r="C214" s="64">
        <v>2013</v>
      </c>
      <c r="D214" s="64" t="s">
        <v>832</v>
      </c>
      <c r="E214" s="64" t="s">
        <v>833</v>
      </c>
      <c r="F214" s="64" t="s">
        <v>834</v>
      </c>
      <c r="G214" s="64" t="s">
        <v>76</v>
      </c>
      <c r="H214" s="64" t="s">
        <v>30</v>
      </c>
      <c r="I214" s="79">
        <v>52586997</v>
      </c>
      <c r="J214" s="64" t="s">
        <v>835</v>
      </c>
      <c r="K214" s="64"/>
      <c r="L214" s="25" t="s">
        <v>28</v>
      </c>
      <c r="M214" s="64" t="s">
        <v>0</v>
      </c>
      <c r="N214" s="64" t="s">
        <v>2268</v>
      </c>
    </row>
    <row r="215" spans="1:14" ht="15" customHeight="1">
      <c r="A215" s="64" t="s">
        <v>1990</v>
      </c>
      <c r="B215" s="64" t="s">
        <v>836</v>
      </c>
      <c r="C215" s="64">
        <v>2016</v>
      </c>
      <c r="D215" s="64" t="s">
        <v>837</v>
      </c>
      <c r="E215" s="64" t="s">
        <v>838</v>
      </c>
      <c r="F215" s="64" t="s">
        <v>839</v>
      </c>
      <c r="G215" s="64"/>
      <c r="H215" s="64" t="s">
        <v>30</v>
      </c>
      <c r="I215" s="79">
        <v>611523312</v>
      </c>
      <c r="J215" s="64" t="s">
        <v>840</v>
      </c>
      <c r="K215" s="64"/>
      <c r="L215" s="25" t="s">
        <v>28</v>
      </c>
      <c r="M215" s="64" t="s">
        <v>15</v>
      </c>
      <c r="N215" s="64" t="s">
        <v>2295</v>
      </c>
    </row>
    <row r="216" spans="1:14" ht="15" customHeight="1">
      <c r="A216" s="64" t="s">
        <v>1991</v>
      </c>
      <c r="B216" s="64" t="s">
        <v>836</v>
      </c>
      <c r="C216" s="64">
        <v>2016</v>
      </c>
      <c r="D216" s="64" t="s">
        <v>837</v>
      </c>
      <c r="E216" s="64" t="s">
        <v>841</v>
      </c>
      <c r="F216" s="64" t="s">
        <v>842</v>
      </c>
      <c r="G216" s="78" t="s">
        <v>640</v>
      </c>
      <c r="H216" s="64" t="s">
        <v>32</v>
      </c>
      <c r="I216" s="64">
        <v>27461643</v>
      </c>
      <c r="J216" s="79" t="s">
        <v>843</v>
      </c>
      <c r="K216" s="79" t="s">
        <v>115</v>
      </c>
      <c r="L216" s="25" t="s">
        <v>28</v>
      </c>
      <c r="M216" s="64" t="s">
        <v>31</v>
      </c>
      <c r="N216" s="64"/>
    </row>
    <row r="217" spans="1:14" ht="15" customHeight="1">
      <c r="A217" s="64" t="s">
        <v>1992</v>
      </c>
      <c r="B217" s="64" t="s">
        <v>844</v>
      </c>
      <c r="C217" s="64">
        <v>2016</v>
      </c>
      <c r="D217" s="64" t="s">
        <v>845</v>
      </c>
      <c r="E217" s="64" t="s">
        <v>846</v>
      </c>
      <c r="F217" s="64" t="s">
        <v>340</v>
      </c>
      <c r="G217" s="64" t="s">
        <v>76</v>
      </c>
      <c r="H217" s="64" t="s">
        <v>32</v>
      </c>
      <c r="I217" s="79">
        <v>26718881</v>
      </c>
      <c r="J217" s="64" t="s">
        <v>847</v>
      </c>
      <c r="K217" s="64"/>
      <c r="L217" s="25" t="s">
        <v>28</v>
      </c>
      <c r="M217" s="64" t="s">
        <v>31</v>
      </c>
      <c r="N217" s="64" t="s">
        <v>2346</v>
      </c>
    </row>
    <row r="218" spans="1:14" ht="15" customHeight="1">
      <c r="A218" s="64" t="s">
        <v>1993</v>
      </c>
      <c r="B218" s="64" t="s">
        <v>844</v>
      </c>
      <c r="C218" s="64">
        <v>2016</v>
      </c>
      <c r="D218" s="64" t="s">
        <v>845</v>
      </c>
      <c r="E218" s="64" t="s">
        <v>848</v>
      </c>
      <c r="F218" s="64" t="s">
        <v>166</v>
      </c>
      <c r="G218" s="64" t="s">
        <v>76</v>
      </c>
      <c r="H218" s="64" t="s">
        <v>30</v>
      </c>
      <c r="I218" s="79">
        <v>608570776</v>
      </c>
      <c r="J218" s="64" t="s">
        <v>849</v>
      </c>
      <c r="K218" s="64"/>
      <c r="L218" s="25" t="s">
        <v>27</v>
      </c>
      <c r="M218" s="64"/>
      <c r="N218" s="64" t="s">
        <v>2347</v>
      </c>
    </row>
    <row r="219" spans="1:14" ht="15" customHeight="1">
      <c r="A219" s="64" t="s">
        <v>1994</v>
      </c>
      <c r="B219" s="64" t="s">
        <v>850</v>
      </c>
      <c r="C219" s="64">
        <v>2017</v>
      </c>
      <c r="D219" s="64" t="s">
        <v>851</v>
      </c>
      <c r="E219" s="64" t="s">
        <v>852</v>
      </c>
      <c r="F219" s="64" t="s">
        <v>166</v>
      </c>
      <c r="G219" s="64" t="s">
        <v>96</v>
      </c>
      <c r="H219" s="64" t="s">
        <v>30</v>
      </c>
      <c r="I219" s="79">
        <v>620148382</v>
      </c>
      <c r="J219" s="64"/>
      <c r="K219" s="64"/>
      <c r="L219" s="25" t="s">
        <v>28</v>
      </c>
      <c r="M219" s="64" t="s">
        <v>3</v>
      </c>
      <c r="N219" s="64" t="s">
        <v>2262</v>
      </c>
    </row>
    <row r="220" spans="1:14" ht="15" customHeight="1">
      <c r="A220" s="64" t="s">
        <v>1995</v>
      </c>
      <c r="B220" s="64" t="s">
        <v>853</v>
      </c>
      <c r="C220" s="64">
        <v>2017</v>
      </c>
      <c r="D220" s="64" t="s">
        <v>854</v>
      </c>
      <c r="E220" s="64" t="s">
        <v>855</v>
      </c>
      <c r="F220" s="64" t="s">
        <v>166</v>
      </c>
      <c r="G220" s="64" t="s">
        <v>96</v>
      </c>
      <c r="H220" s="64" t="s">
        <v>30</v>
      </c>
      <c r="I220" s="79">
        <v>620146952</v>
      </c>
      <c r="J220" s="64"/>
      <c r="K220" s="64"/>
      <c r="L220" s="25" t="s">
        <v>28</v>
      </c>
      <c r="M220" s="64" t="s">
        <v>3</v>
      </c>
      <c r="N220" s="64" t="s">
        <v>2262</v>
      </c>
    </row>
    <row r="221" spans="1:14" ht="15" customHeight="1">
      <c r="A221" s="64" t="s">
        <v>1996</v>
      </c>
      <c r="B221" s="64" t="s">
        <v>853</v>
      </c>
      <c r="C221" s="64">
        <v>1997</v>
      </c>
      <c r="D221" s="64" t="s">
        <v>856</v>
      </c>
      <c r="E221" s="64" t="s">
        <v>857</v>
      </c>
      <c r="F221" s="64" t="s">
        <v>147</v>
      </c>
      <c r="G221" s="64" t="s">
        <v>858</v>
      </c>
      <c r="H221" s="64" t="s">
        <v>32</v>
      </c>
      <c r="I221" s="79">
        <v>9316004</v>
      </c>
      <c r="J221" s="64"/>
      <c r="K221" s="64"/>
      <c r="L221" s="25" t="s">
        <v>27</v>
      </c>
      <c r="M221" s="64"/>
      <c r="N221" s="64" t="s">
        <v>2322</v>
      </c>
    </row>
    <row r="222" spans="1:14" ht="15" customHeight="1">
      <c r="A222" s="64" t="s">
        <v>1997</v>
      </c>
      <c r="B222" s="64" t="s">
        <v>859</v>
      </c>
      <c r="C222" s="64">
        <v>2004</v>
      </c>
      <c r="D222" s="64" t="s">
        <v>860</v>
      </c>
      <c r="E222" s="64" t="s">
        <v>861</v>
      </c>
      <c r="F222" s="64" t="s">
        <v>862</v>
      </c>
      <c r="G222" s="64" t="s">
        <v>76</v>
      </c>
      <c r="H222" s="64" t="s">
        <v>30</v>
      </c>
      <c r="I222" s="79">
        <v>39664156</v>
      </c>
      <c r="J222" s="64" t="s">
        <v>863</v>
      </c>
      <c r="K222" s="64"/>
      <c r="L222" s="25" t="s">
        <v>28</v>
      </c>
      <c r="M222" s="64" t="s">
        <v>3</v>
      </c>
      <c r="N222" s="64" t="s">
        <v>2267</v>
      </c>
    </row>
    <row r="223" spans="1:14" ht="15" customHeight="1">
      <c r="A223" s="64" t="s">
        <v>1998</v>
      </c>
      <c r="B223" s="64" t="s">
        <v>864</v>
      </c>
      <c r="C223" s="64">
        <v>1996</v>
      </c>
      <c r="D223" s="64" t="s">
        <v>865</v>
      </c>
      <c r="E223" s="64" t="s">
        <v>866</v>
      </c>
      <c r="F223" s="64" t="s">
        <v>312</v>
      </c>
      <c r="G223" s="64" t="s">
        <v>76</v>
      </c>
      <c r="H223" s="64" t="s">
        <v>30</v>
      </c>
      <c r="I223" s="79">
        <v>26362197</v>
      </c>
      <c r="J223" s="64"/>
      <c r="K223" s="64"/>
      <c r="L223" s="25" t="s">
        <v>28</v>
      </c>
      <c r="M223" s="64" t="s">
        <v>3</v>
      </c>
      <c r="N223" s="64" t="s">
        <v>2267</v>
      </c>
    </row>
    <row r="224" spans="1:14" ht="15" customHeight="1">
      <c r="A224" s="64" t="s">
        <v>1999</v>
      </c>
      <c r="B224" s="64" t="s">
        <v>867</v>
      </c>
      <c r="C224" s="64">
        <v>2016</v>
      </c>
      <c r="D224" s="64" t="s">
        <v>868</v>
      </c>
      <c r="E224" s="64" t="s">
        <v>869</v>
      </c>
      <c r="F224" s="64" t="s">
        <v>467</v>
      </c>
      <c r="G224" s="64" t="s">
        <v>76</v>
      </c>
      <c r="H224" s="64" t="s">
        <v>30</v>
      </c>
      <c r="I224" s="79">
        <v>609055998</v>
      </c>
      <c r="J224" s="64" t="s">
        <v>870</v>
      </c>
      <c r="K224" s="64"/>
      <c r="L224" s="25" t="s">
        <v>28</v>
      </c>
      <c r="M224" s="64" t="s">
        <v>15</v>
      </c>
      <c r="N224" s="64" t="s">
        <v>2348</v>
      </c>
    </row>
    <row r="225" spans="1:14" ht="15" customHeight="1">
      <c r="A225" s="64" t="s">
        <v>2000</v>
      </c>
      <c r="B225" s="64" t="s">
        <v>871</v>
      </c>
      <c r="C225" s="64">
        <v>2015</v>
      </c>
      <c r="D225" s="64" t="s">
        <v>872</v>
      </c>
      <c r="E225" s="64" t="s">
        <v>873</v>
      </c>
      <c r="F225" s="64" t="s">
        <v>304</v>
      </c>
      <c r="G225" s="64" t="s">
        <v>96</v>
      </c>
      <c r="H225" s="64" t="s">
        <v>30</v>
      </c>
      <c r="I225" s="79">
        <v>72083525</v>
      </c>
      <c r="J225" s="64"/>
      <c r="K225" s="64"/>
      <c r="L225" s="25" t="s">
        <v>28</v>
      </c>
      <c r="M225" s="64" t="s">
        <v>3</v>
      </c>
      <c r="N225" s="64" t="s">
        <v>2262</v>
      </c>
    </row>
    <row r="226" spans="1:14" ht="15" customHeight="1">
      <c r="A226" s="64" t="s">
        <v>2001</v>
      </c>
      <c r="B226" s="64" t="s">
        <v>874</v>
      </c>
      <c r="C226" s="64">
        <v>2015</v>
      </c>
      <c r="D226" s="64" t="s">
        <v>875</v>
      </c>
      <c r="E226" s="64" t="s">
        <v>876</v>
      </c>
      <c r="F226" s="64" t="s">
        <v>304</v>
      </c>
      <c r="G226" s="64" t="s">
        <v>96</v>
      </c>
      <c r="H226" s="64" t="s">
        <v>30</v>
      </c>
      <c r="I226" s="79">
        <v>71897489</v>
      </c>
      <c r="J226" s="64"/>
      <c r="K226" s="64"/>
      <c r="L226" s="25" t="s">
        <v>28</v>
      </c>
      <c r="M226" s="64" t="s">
        <v>3</v>
      </c>
      <c r="N226" s="64" t="s">
        <v>2262</v>
      </c>
    </row>
    <row r="227" spans="1:14" ht="15" customHeight="1">
      <c r="A227" s="64" t="s">
        <v>2002</v>
      </c>
      <c r="B227" s="64" t="s">
        <v>877</v>
      </c>
      <c r="C227" s="64">
        <v>2010</v>
      </c>
      <c r="D227" s="64" t="s">
        <v>878</v>
      </c>
      <c r="E227" s="64" t="s">
        <v>879</v>
      </c>
      <c r="F227" s="64" t="s">
        <v>880</v>
      </c>
      <c r="G227" s="64"/>
      <c r="H227" s="64" t="s">
        <v>30</v>
      </c>
      <c r="I227" s="79">
        <v>359218039</v>
      </c>
      <c r="J227" s="64" t="s">
        <v>881</v>
      </c>
      <c r="K227" s="64"/>
      <c r="L227" s="25" t="s">
        <v>27</v>
      </c>
      <c r="M227" s="64"/>
      <c r="N227" s="64"/>
    </row>
    <row r="228" spans="1:14" ht="15" customHeight="1">
      <c r="A228" s="64" t="s">
        <v>2003</v>
      </c>
      <c r="B228" s="64" t="s">
        <v>882</v>
      </c>
      <c r="C228" s="64">
        <v>2013</v>
      </c>
      <c r="D228" s="64" t="s">
        <v>883</v>
      </c>
      <c r="E228" s="64" t="s">
        <v>884</v>
      </c>
      <c r="F228" s="64" t="s">
        <v>885</v>
      </c>
      <c r="G228" s="64" t="s">
        <v>76</v>
      </c>
      <c r="H228" s="64" t="s">
        <v>32</v>
      </c>
      <c r="I228" s="79">
        <v>23355404</v>
      </c>
      <c r="J228" s="64" t="s">
        <v>886</v>
      </c>
      <c r="K228" s="64"/>
      <c r="L228" s="25" t="s">
        <v>28</v>
      </c>
      <c r="M228" s="64" t="s">
        <v>3</v>
      </c>
      <c r="N228" s="64" t="s">
        <v>2267</v>
      </c>
    </row>
    <row r="229" spans="1:14" ht="15" customHeight="1">
      <c r="A229" s="64" t="s">
        <v>2004</v>
      </c>
      <c r="B229" s="64" t="s">
        <v>887</v>
      </c>
      <c r="C229" s="64">
        <v>2013</v>
      </c>
      <c r="D229" s="64" t="s">
        <v>888</v>
      </c>
      <c r="E229" s="64" t="s">
        <v>889</v>
      </c>
      <c r="F229" s="64" t="s">
        <v>890</v>
      </c>
      <c r="G229" s="64" t="s">
        <v>254</v>
      </c>
      <c r="H229" s="64" t="s">
        <v>32</v>
      </c>
      <c r="I229" s="79">
        <v>23329379</v>
      </c>
      <c r="J229" s="64" t="s">
        <v>891</v>
      </c>
      <c r="K229" s="64"/>
      <c r="L229" s="25" t="s">
        <v>27</v>
      </c>
      <c r="M229" s="64"/>
      <c r="N229" s="64" t="s">
        <v>2337</v>
      </c>
    </row>
    <row r="230" spans="1:14" ht="15" customHeight="1">
      <c r="A230" s="64" t="s">
        <v>2005</v>
      </c>
      <c r="B230" s="64" t="s">
        <v>892</v>
      </c>
      <c r="C230" s="64">
        <v>2003</v>
      </c>
      <c r="D230" s="64" t="s">
        <v>893</v>
      </c>
      <c r="E230" s="64" t="s">
        <v>894</v>
      </c>
      <c r="F230" s="64" t="s">
        <v>895</v>
      </c>
      <c r="G230" s="64" t="s">
        <v>76</v>
      </c>
      <c r="H230" s="64" t="s">
        <v>30</v>
      </c>
      <c r="I230" s="79">
        <v>37421556</v>
      </c>
      <c r="J230" s="64" t="s">
        <v>896</v>
      </c>
      <c r="K230" s="64"/>
      <c r="L230" s="25" t="s">
        <v>28</v>
      </c>
      <c r="M230" s="64" t="s">
        <v>3</v>
      </c>
      <c r="N230" s="64" t="s">
        <v>2267</v>
      </c>
    </row>
    <row r="231" spans="1:14" ht="15" customHeight="1">
      <c r="A231" s="64" t="s">
        <v>2006</v>
      </c>
      <c r="B231" s="64" t="s">
        <v>897</v>
      </c>
      <c r="C231" s="64">
        <v>1999</v>
      </c>
      <c r="D231" s="64" t="s">
        <v>898</v>
      </c>
      <c r="E231" s="64" t="s">
        <v>899</v>
      </c>
      <c r="F231" s="64" t="s">
        <v>137</v>
      </c>
      <c r="G231" s="64" t="s">
        <v>192</v>
      </c>
      <c r="H231" s="64" t="s">
        <v>30</v>
      </c>
      <c r="I231" s="79">
        <v>30038551</v>
      </c>
      <c r="J231" s="64"/>
      <c r="K231" s="64"/>
      <c r="L231" s="25" t="s">
        <v>28</v>
      </c>
      <c r="M231" s="64" t="s">
        <v>3</v>
      </c>
      <c r="N231" s="64" t="s">
        <v>2267</v>
      </c>
    </row>
    <row r="232" spans="1:14" ht="15" customHeight="1">
      <c r="A232" s="64" t="s">
        <v>2007</v>
      </c>
      <c r="B232" s="64" t="s">
        <v>897</v>
      </c>
      <c r="C232" s="64">
        <v>1999</v>
      </c>
      <c r="D232" s="64" t="s">
        <v>898</v>
      </c>
      <c r="E232" s="64" t="s">
        <v>900</v>
      </c>
      <c r="F232" s="64" t="s">
        <v>137</v>
      </c>
      <c r="G232" s="64" t="s">
        <v>76</v>
      </c>
      <c r="H232" s="64" t="s">
        <v>32</v>
      </c>
      <c r="I232" s="79">
        <v>10676557</v>
      </c>
      <c r="J232" s="64"/>
      <c r="K232" s="64" t="s">
        <v>115</v>
      </c>
      <c r="L232" s="25" t="s">
        <v>28</v>
      </c>
      <c r="M232" s="64" t="s">
        <v>31</v>
      </c>
      <c r="N232" s="64"/>
    </row>
    <row r="233" spans="1:14" ht="15" customHeight="1">
      <c r="A233" s="64" t="s">
        <v>2008</v>
      </c>
      <c r="B233" s="64" t="s">
        <v>901</v>
      </c>
      <c r="C233" s="64">
        <v>2002</v>
      </c>
      <c r="D233" s="64" t="s">
        <v>902</v>
      </c>
      <c r="E233" s="64" t="s">
        <v>903</v>
      </c>
      <c r="F233" s="64" t="s">
        <v>904</v>
      </c>
      <c r="G233" s="64"/>
      <c r="H233" s="64" t="s">
        <v>30</v>
      </c>
      <c r="I233" s="79">
        <v>34899656</v>
      </c>
      <c r="J233" s="64" t="s">
        <v>905</v>
      </c>
      <c r="K233" s="64"/>
      <c r="L233" s="25" t="s">
        <v>28</v>
      </c>
      <c r="M233" s="64" t="s">
        <v>0</v>
      </c>
      <c r="N233" s="64" t="s">
        <v>2268</v>
      </c>
    </row>
    <row r="234" spans="1:14" ht="15" customHeight="1">
      <c r="A234" s="64" t="s">
        <v>2009</v>
      </c>
      <c r="B234" s="64" t="s">
        <v>901</v>
      </c>
      <c r="C234" s="64">
        <v>2002</v>
      </c>
      <c r="D234" s="64" t="s">
        <v>902</v>
      </c>
      <c r="E234" s="64" t="s">
        <v>906</v>
      </c>
      <c r="F234" s="64" t="s">
        <v>907</v>
      </c>
      <c r="G234" s="64"/>
      <c r="H234" s="64" t="s">
        <v>32</v>
      </c>
      <c r="I234" s="79">
        <v>12182981</v>
      </c>
      <c r="J234" s="64"/>
      <c r="K234" s="64" t="s">
        <v>115</v>
      </c>
      <c r="L234" s="25" t="s">
        <v>28</v>
      </c>
      <c r="M234" s="64" t="s">
        <v>31</v>
      </c>
      <c r="N234" s="64"/>
    </row>
    <row r="235" spans="1:14" ht="15" customHeight="1">
      <c r="A235" s="64" t="s">
        <v>2010</v>
      </c>
      <c r="B235" s="64" t="s">
        <v>908</v>
      </c>
      <c r="C235" s="64">
        <v>2014</v>
      </c>
      <c r="D235" s="64" t="s">
        <v>909</v>
      </c>
      <c r="E235" s="64" t="s">
        <v>910</v>
      </c>
      <c r="F235" s="64" t="s">
        <v>318</v>
      </c>
      <c r="G235" s="64"/>
      <c r="H235" s="64" t="s">
        <v>30</v>
      </c>
      <c r="I235" s="79">
        <v>622516359</v>
      </c>
      <c r="J235" s="64" t="s">
        <v>911</v>
      </c>
      <c r="K235" s="64"/>
      <c r="L235" s="25" t="s">
        <v>28</v>
      </c>
      <c r="M235" s="64" t="s">
        <v>3</v>
      </c>
      <c r="N235" s="64" t="s">
        <v>2303</v>
      </c>
    </row>
    <row r="236" spans="1:14" ht="15" customHeight="1">
      <c r="A236" s="64" t="s">
        <v>2011</v>
      </c>
      <c r="B236" s="64" t="s">
        <v>908</v>
      </c>
      <c r="C236" s="64">
        <v>2014</v>
      </c>
      <c r="D236" s="64" t="s">
        <v>912</v>
      </c>
      <c r="E236" s="64" t="s">
        <v>913</v>
      </c>
      <c r="F236" s="64" t="s">
        <v>914</v>
      </c>
      <c r="G236" s="64" t="s">
        <v>792</v>
      </c>
      <c r="H236" s="64" t="s">
        <v>32</v>
      </c>
      <c r="I236" s="79">
        <v>25172100</v>
      </c>
      <c r="J236" s="64" t="s">
        <v>915</v>
      </c>
      <c r="K236" s="64"/>
      <c r="L236" s="25" t="s">
        <v>28</v>
      </c>
      <c r="M236" s="64" t="s">
        <v>15</v>
      </c>
      <c r="N236" s="64" t="s">
        <v>2366</v>
      </c>
    </row>
    <row r="237" spans="1:14" ht="15" customHeight="1">
      <c r="A237" s="64" t="s">
        <v>2012</v>
      </c>
      <c r="B237" s="64" t="s">
        <v>916</v>
      </c>
      <c r="C237" s="64">
        <v>2011</v>
      </c>
      <c r="D237" s="64" t="s">
        <v>917</v>
      </c>
      <c r="E237" s="64" t="s">
        <v>918</v>
      </c>
      <c r="F237" s="64" t="s">
        <v>739</v>
      </c>
      <c r="G237" s="64"/>
      <c r="H237" s="64" t="s">
        <v>30</v>
      </c>
      <c r="I237" s="79">
        <v>361697871</v>
      </c>
      <c r="J237" s="64" t="s">
        <v>919</v>
      </c>
      <c r="K237" s="64"/>
      <c r="L237" s="25" t="s">
        <v>27</v>
      </c>
      <c r="M237" s="64"/>
      <c r="N237" s="64"/>
    </row>
    <row r="238" spans="1:14" ht="15" customHeight="1">
      <c r="A238" s="64" t="s">
        <v>2013</v>
      </c>
      <c r="B238" s="64" t="s">
        <v>916</v>
      </c>
      <c r="C238" s="64">
        <v>2011</v>
      </c>
      <c r="D238" s="64" t="s">
        <v>917</v>
      </c>
      <c r="E238" s="64" t="s">
        <v>920</v>
      </c>
      <c r="F238" s="64" t="s">
        <v>739</v>
      </c>
      <c r="G238" s="64" t="s">
        <v>792</v>
      </c>
      <c r="H238" s="64" t="s">
        <v>32</v>
      </c>
      <c r="I238" s="79">
        <v>21190510</v>
      </c>
      <c r="J238" s="64" t="s">
        <v>921</v>
      </c>
      <c r="K238" s="64" t="s">
        <v>115</v>
      </c>
      <c r="L238" s="25" t="s">
        <v>28</v>
      </c>
      <c r="M238" s="64" t="s">
        <v>31</v>
      </c>
      <c r="N238" s="64"/>
    </row>
    <row r="239" spans="1:14" ht="15" customHeight="1">
      <c r="A239" s="64" t="s">
        <v>2014</v>
      </c>
      <c r="B239" s="64" t="s">
        <v>916</v>
      </c>
      <c r="C239" s="64">
        <v>2007</v>
      </c>
      <c r="D239" s="64" t="s">
        <v>922</v>
      </c>
      <c r="E239" s="64" t="s">
        <v>923</v>
      </c>
      <c r="F239" s="64" t="s">
        <v>147</v>
      </c>
      <c r="G239" s="64" t="s">
        <v>924</v>
      </c>
      <c r="H239" s="64" t="s">
        <v>32</v>
      </c>
      <c r="I239" s="79">
        <v>17485133</v>
      </c>
      <c r="J239" s="64"/>
      <c r="K239" s="64"/>
      <c r="L239" s="25" t="s">
        <v>27</v>
      </c>
      <c r="M239" s="64"/>
      <c r="N239" s="64"/>
    </row>
    <row r="240" spans="1:14" ht="15" customHeight="1">
      <c r="A240" s="64" t="s">
        <v>2015</v>
      </c>
      <c r="B240" s="64" t="s">
        <v>916</v>
      </c>
      <c r="C240" s="64">
        <v>2011</v>
      </c>
      <c r="D240" s="64" t="s">
        <v>925</v>
      </c>
      <c r="E240" s="64" t="s">
        <v>926</v>
      </c>
      <c r="F240" s="64" t="s">
        <v>927</v>
      </c>
      <c r="G240" s="64"/>
      <c r="H240" s="64" t="s">
        <v>30</v>
      </c>
      <c r="I240" s="79">
        <v>364871209</v>
      </c>
      <c r="J240" s="64" t="s">
        <v>928</v>
      </c>
      <c r="K240" s="64"/>
      <c r="L240" s="25" t="s">
        <v>27</v>
      </c>
      <c r="M240" s="64"/>
      <c r="N240" s="64" t="s">
        <v>2322</v>
      </c>
    </row>
    <row r="241" spans="1:14" ht="15" customHeight="1">
      <c r="A241" s="64" t="s">
        <v>2016</v>
      </c>
      <c r="B241" s="64" t="s">
        <v>916</v>
      </c>
      <c r="C241" s="64">
        <v>2017</v>
      </c>
      <c r="D241" s="64" t="s">
        <v>929</v>
      </c>
      <c r="E241" s="64" t="s">
        <v>930</v>
      </c>
      <c r="F241" s="64" t="s">
        <v>119</v>
      </c>
      <c r="G241" s="64" t="s">
        <v>76</v>
      </c>
      <c r="H241" s="64" t="s">
        <v>30</v>
      </c>
      <c r="I241" s="79">
        <v>616768557</v>
      </c>
      <c r="J241" s="64" t="s">
        <v>931</v>
      </c>
      <c r="K241" s="64"/>
      <c r="L241" s="25" t="s">
        <v>28</v>
      </c>
      <c r="M241" s="64" t="s">
        <v>15</v>
      </c>
      <c r="N241" s="64" t="s">
        <v>2295</v>
      </c>
    </row>
    <row r="242" spans="1:14" ht="15" customHeight="1">
      <c r="A242" s="64" t="s">
        <v>2017</v>
      </c>
      <c r="B242" s="64" t="s">
        <v>932</v>
      </c>
      <c r="C242" s="64">
        <v>1996</v>
      </c>
      <c r="D242" s="64" t="s">
        <v>933</v>
      </c>
      <c r="E242" s="64" t="s">
        <v>934</v>
      </c>
      <c r="F242" s="64" t="s">
        <v>208</v>
      </c>
      <c r="G242" s="64" t="s">
        <v>76</v>
      </c>
      <c r="H242" s="64" t="s">
        <v>30</v>
      </c>
      <c r="I242" s="79">
        <v>26139247</v>
      </c>
      <c r="J242" s="64"/>
      <c r="K242" s="64"/>
      <c r="L242" s="25" t="s">
        <v>28</v>
      </c>
      <c r="M242" s="64" t="s">
        <v>3</v>
      </c>
      <c r="N242" s="64"/>
    </row>
    <row r="243" spans="1:14" ht="15" customHeight="1">
      <c r="A243" s="64" t="s">
        <v>2018</v>
      </c>
      <c r="B243" s="64" t="s">
        <v>935</v>
      </c>
      <c r="C243" s="64">
        <v>2016</v>
      </c>
      <c r="D243" s="64" t="s">
        <v>936</v>
      </c>
      <c r="E243" s="64" t="s">
        <v>937</v>
      </c>
      <c r="F243" s="64" t="s">
        <v>304</v>
      </c>
      <c r="G243" s="64" t="s">
        <v>96</v>
      </c>
      <c r="H243" s="64" t="s">
        <v>30</v>
      </c>
      <c r="I243" s="79">
        <v>613236360</v>
      </c>
      <c r="J243" s="64"/>
      <c r="K243" s="64"/>
      <c r="L243" s="25" t="s">
        <v>28</v>
      </c>
      <c r="M243" s="64" t="s">
        <v>3</v>
      </c>
      <c r="N243" s="64" t="s">
        <v>2262</v>
      </c>
    </row>
    <row r="244" spans="1:14" ht="15" customHeight="1">
      <c r="A244" s="64" t="s">
        <v>2019</v>
      </c>
      <c r="B244" s="64" t="s">
        <v>938</v>
      </c>
      <c r="C244" s="64">
        <v>2015</v>
      </c>
      <c r="D244" s="64" t="s">
        <v>939</v>
      </c>
      <c r="E244" s="64" t="s">
        <v>940</v>
      </c>
      <c r="F244" s="64" t="s">
        <v>147</v>
      </c>
      <c r="G244" s="64" t="s">
        <v>148</v>
      </c>
      <c r="H244" s="64" t="s">
        <v>32</v>
      </c>
      <c r="I244" s="79">
        <v>26520188</v>
      </c>
      <c r="J244" s="64" t="s">
        <v>941</v>
      </c>
      <c r="K244" s="64"/>
      <c r="L244" s="25" t="s">
        <v>28</v>
      </c>
      <c r="M244" s="64" t="s">
        <v>3</v>
      </c>
      <c r="N244" s="64"/>
    </row>
    <row r="245" spans="1:14" ht="15" customHeight="1">
      <c r="A245" s="64" t="s">
        <v>2020</v>
      </c>
      <c r="B245" s="64" t="s">
        <v>942</v>
      </c>
      <c r="C245" s="64">
        <v>2010</v>
      </c>
      <c r="D245" s="64" t="s">
        <v>943</v>
      </c>
      <c r="E245" s="64" t="s">
        <v>944</v>
      </c>
      <c r="F245" s="64" t="s">
        <v>304</v>
      </c>
      <c r="G245" s="64" t="s">
        <v>96</v>
      </c>
      <c r="H245" s="64" t="s">
        <v>30</v>
      </c>
      <c r="I245" s="79">
        <v>70514239</v>
      </c>
      <c r="J245" s="64"/>
      <c r="K245" s="64"/>
      <c r="L245" s="25" t="s">
        <v>28</v>
      </c>
      <c r="M245" s="64" t="s">
        <v>3</v>
      </c>
      <c r="N245" s="64" t="s">
        <v>2262</v>
      </c>
    </row>
    <row r="246" spans="1:14" ht="15" customHeight="1">
      <c r="A246" s="64" t="s">
        <v>2021</v>
      </c>
      <c r="B246" s="64" t="s">
        <v>945</v>
      </c>
      <c r="C246" s="64">
        <v>2013</v>
      </c>
      <c r="D246" s="64" t="s">
        <v>946</v>
      </c>
      <c r="E246" s="64" t="s">
        <v>947</v>
      </c>
      <c r="F246" s="64" t="s">
        <v>166</v>
      </c>
      <c r="G246" s="64" t="s">
        <v>96</v>
      </c>
      <c r="H246" s="64" t="s">
        <v>30</v>
      </c>
      <c r="I246" s="79">
        <v>71395804</v>
      </c>
      <c r="J246" s="64" t="s">
        <v>948</v>
      </c>
      <c r="K246" s="64"/>
      <c r="L246" s="25" t="s">
        <v>28</v>
      </c>
      <c r="M246" s="64" t="s">
        <v>3</v>
      </c>
      <c r="N246" s="64" t="s">
        <v>2262</v>
      </c>
    </row>
    <row r="247" spans="1:14" ht="15" customHeight="1">
      <c r="A247" s="64" t="s">
        <v>2022</v>
      </c>
      <c r="B247" s="64" t="s">
        <v>949</v>
      </c>
      <c r="C247" s="64">
        <v>2001</v>
      </c>
      <c r="D247" s="64" t="s">
        <v>950</v>
      </c>
      <c r="E247" s="64" t="s">
        <v>951</v>
      </c>
      <c r="F247" s="64" t="s">
        <v>147</v>
      </c>
      <c r="G247" s="64" t="s">
        <v>192</v>
      </c>
      <c r="H247" s="64" t="s">
        <v>30</v>
      </c>
      <c r="I247" s="79">
        <v>33115265</v>
      </c>
      <c r="J247" s="64"/>
      <c r="K247" s="64"/>
      <c r="L247" s="25" t="s">
        <v>28</v>
      </c>
      <c r="M247" s="64" t="s">
        <v>3</v>
      </c>
      <c r="N247" s="64"/>
    </row>
    <row r="248" spans="1:14" ht="15" customHeight="1">
      <c r="A248" s="64" t="s">
        <v>2023</v>
      </c>
      <c r="B248" s="64" t="s">
        <v>949</v>
      </c>
      <c r="C248" s="64">
        <v>2001</v>
      </c>
      <c r="D248" s="64" t="s">
        <v>950</v>
      </c>
      <c r="E248" s="64" t="s">
        <v>952</v>
      </c>
      <c r="F248" s="64" t="s">
        <v>147</v>
      </c>
      <c r="G248" s="64" t="s">
        <v>76</v>
      </c>
      <c r="H248" s="64" t="s">
        <v>32</v>
      </c>
      <c r="I248" s="79">
        <v>11742711</v>
      </c>
      <c r="J248" s="64"/>
      <c r="K248" s="64" t="s">
        <v>115</v>
      </c>
      <c r="L248" s="25" t="s">
        <v>28</v>
      </c>
      <c r="M248" s="64" t="s">
        <v>31</v>
      </c>
      <c r="N248" s="64"/>
    </row>
    <row r="249" spans="1:14" ht="15" customHeight="1">
      <c r="A249" s="64" t="s">
        <v>2024</v>
      </c>
      <c r="B249" s="64" t="s">
        <v>953</v>
      </c>
      <c r="C249" s="64">
        <v>2018</v>
      </c>
      <c r="D249" s="64" t="s">
        <v>954</v>
      </c>
      <c r="E249" s="64" t="s">
        <v>955</v>
      </c>
      <c r="F249" s="64" t="s">
        <v>956</v>
      </c>
      <c r="G249" s="64" t="s">
        <v>129</v>
      </c>
      <c r="H249" s="64" t="s">
        <v>30</v>
      </c>
      <c r="I249" s="79">
        <v>622332724</v>
      </c>
      <c r="J249" s="64" t="s">
        <v>957</v>
      </c>
      <c r="K249" s="64"/>
      <c r="L249" s="25" t="s">
        <v>28</v>
      </c>
      <c r="M249" s="64" t="s">
        <v>15</v>
      </c>
      <c r="N249" s="64" t="s">
        <v>2272</v>
      </c>
    </row>
    <row r="250" spans="1:14" ht="15" customHeight="1">
      <c r="A250" s="64" t="s">
        <v>2025</v>
      </c>
      <c r="B250" s="64" t="s">
        <v>958</v>
      </c>
      <c r="C250" s="64">
        <v>2017</v>
      </c>
      <c r="D250" s="64" t="s">
        <v>959</v>
      </c>
      <c r="E250" s="64" t="s">
        <v>960</v>
      </c>
      <c r="F250" s="64" t="s">
        <v>166</v>
      </c>
      <c r="G250" s="64" t="s">
        <v>96</v>
      </c>
      <c r="H250" s="64" t="s">
        <v>30</v>
      </c>
      <c r="I250" s="79">
        <v>615338392</v>
      </c>
      <c r="J250" s="64"/>
      <c r="K250" s="64"/>
      <c r="L250" s="25" t="s">
        <v>28</v>
      </c>
      <c r="M250" s="64" t="s">
        <v>3</v>
      </c>
      <c r="N250" s="64" t="s">
        <v>2262</v>
      </c>
    </row>
    <row r="251" spans="1:14" ht="15" customHeight="1">
      <c r="A251" s="64" t="s">
        <v>2026</v>
      </c>
      <c r="B251" s="64" t="s">
        <v>961</v>
      </c>
      <c r="C251" s="64">
        <v>2004</v>
      </c>
      <c r="D251" s="64" t="s">
        <v>962</v>
      </c>
      <c r="E251" s="64" t="s">
        <v>963</v>
      </c>
      <c r="F251" s="64" t="s">
        <v>964</v>
      </c>
      <c r="G251" s="64" t="s">
        <v>129</v>
      </c>
      <c r="H251" s="64" t="s">
        <v>30</v>
      </c>
      <c r="I251" s="79">
        <v>39486105</v>
      </c>
      <c r="J251" s="64"/>
      <c r="K251" s="64"/>
      <c r="L251" s="25" t="s">
        <v>28</v>
      </c>
      <c r="M251" s="64" t="s">
        <v>3</v>
      </c>
      <c r="N251" s="64"/>
    </row>
    <row r="252" spans="1:14" ht="15" customHeight="1">
      <c r="A252" s="64" t="s">
        <v>2027</v>
      </c>
      <c r="B252" s="64" t="s">
        <v>965</v>
      </c>
      <c r="C252" s="64">
        <v>2011</v>
      </c>
      <c r="D252" s="64" t="s">
        <v>966</v>
      </c>
      <c r="E252" s="64" t="s">
        <v>967</v>
      </c>
      <c r="F252" s="64" t="s">
        <v>147</v>
      </c>
      <c r="G252" s="64"/>
      <c r="H252" s="64" t="s">
        <v>30</v>
      </c>
      <c r="I252" s="79">
        <v>51416901</v>
      </c>
      <c r="J252" s="64" t="s">
        <v>968</v>
      </c>
      <c r="K252" s="64"/>
      <c r="L252" s="25" t="s">
        <v>27</v>
      </c>
      <c r="M252" s="64"/>
      <c r="N252" s="64" t="s">
        <v>2367</v>
      </c>
    </row>
    <row r="253" spans="1:14" ht="15" customHeight="1">
      <c r="A253" s="64" t="s">
        <v>2028</v>
      </c>
      <c r="B253" s="64" t="s">
        <v>969</v>
      </c>
      <c r="C253" s="64">
        <v>2016</v>
      </c>
      <c r="D253" s="64" t="s">
        <v>970</v>
      </c>
      <c r="E253" s="64" t="s">
        <v>971</v>
      </c>
      <c r="F253" s="64" t="s">
        <v>166</v>
      </c>
      <c r="G253" s="64" t="s">
        <v>76</v>
      </c>
      <c r="H253" s="64" t="s">
        <v>30</v>
      </c>
      <c r="I253" s="79">
        <v>611234895</v>
      </c>
      <c r="J253" s="64" t="s">
        <v>972</v>
      </c>
      <c r="K253" s="64"/>
      <c r="L253" s="25" t="s">
        <v>28</v>
      </c>
      <c r="M253" s="64" t="s">
        <v>15</v>
      </c>
      <c r="N253" s="64" t="s">
        <v>2368</v>
      </c>
    </row>
    <row r="254" spans="1:14" ht="15" customHeight="1">
      <c r="A254" s="64" t="s">
        <v>2029</v>
      </c>
      <c r="B254" s="64" t="s">
        <v>969</v>
      </c>
      <c r="C254" s="64">
        <v>2016</v>
      </c>
      <c r="D254" s="64" t="s">
        <v>970</v>
      </c>
      <c r="E254" s="64" t="s">
        <v>971</v>
      </c>
      <c r="F254" s="64" t="s">
        <v>166</v>
      </c>
      <c r="G254" s="64" t="s">
        <v>76</v>
      </c>
      <c r="H254" s="64" t="s">
        <v>30</v>
      </c>
      <c r="I254" s="79">
        <v>611234895</v>
      </c>
      <c r="J254" s="64" t="s">
        <v>972</v>
      </c>
      <c r="K254" s="64" t="s">
        <v>115</v>
      </c>
      <c r="L254" s="25" t="s">
        <v>28</v>
      </c>
      <c r="M254" s="64" t="s">
        <v>31</v>
      </c>
      <c r="N254" s="64"/>
    </row>
    <row r="255" spans="1:14" ht="15" customHeight="1">
      <c r="A255" s="64" t="s">
        <v>2030</v>
      </c>
      <c r="B255" s="64" t="s">
        <v>973</v>
      </c>
      <c r="C255" s="64">
        <v>2014</v>
      </c>
      <c r="D255" s="64" t="s">
        <v>974</v>
      </c>
      <c r="E255" s="64" t="s">
        <v>975</v>
      </c>
      <c r="F255" s="64" t="s">
        <v>304</v>
      </c>
      <c r="G255" s="64" t="s">
        <v>96</v>
      </c>
      <c r="H255" s="64" t="s">
        <v>30</v>
      </c>
      <c r="I255" s="79">
        <v>71487955</v>
      </c>
      <c r="J255" s="64" t="s">
        <v>976</v>
      </c>
      <c r="K255" s="64"/>
      <c r="L255" s="25" t="s">
        <v>28</v>
      </c>
      <c r="M255" s="64" t="s">
        <v>3</v>
      </c>
      <c r="N255" s="64" t="s">
        <v>2262</v>
      </c>
    </row>
    <row r="256" spans="1:14" ht="15" customHeight="1">
      <c r="A256" s="64" t="s">
        <v>2031</v>
      </c>
      <c r="B256" s="64" t="s">
        <v>977</v>
      </c>
      <c r="C256" s="64">
        <v>2011</v>
      </c>
      <c r="D256" s="64" t="s">
        <v>978</v>
      </c>
      <c r="E256" s="64" t="s">
        <v>979</v>
      </c>
      <c r="F256" s="64" t="s">
        <v>213</v>
      </c>
      <c r="G256" s="64" t="s">
        <v>96</v>
      </c>
      <c r="H256" s="64" t="s">
        <v>30</v>
      </c>
      <c r="I256" s="79">
        <v>70481503</v>
      </c>
      <c r="J256" s="64" t="s">
        <v>980</v>
      </c>
      <c r="K256" s="64"/>
      <c r="L256" s="25" t="s">
        <v>28</v>
      </c>
      <c r="M256" s="64" t="s">
        <v>3</v>
      </c>
      <c r="N256" s="64" t="s">
        <v>2262</v>
      </c>
    </row>
    <row r="257" spans="1:14" ht="15" customHeight="1">
      <c r="A257" s="64" t="s">
        <v>2032</v>
      </c>
      <c r="B257" s="64" t="s">
        <v>981</v>
      </c>
      <c r="C257" s="64">
        <v>2013</v>
      </c>
      <c r="D257" s="64" t="s">
        <v>982</v>
      </c>
      <c r="E257" s="64" t="s">
        <v>983</v>
      </c>
      <c r="F257" s="64" t="s">
        <v>166</v>
      </c>
      <c r="G257" s="64" t="s">
        <v>96</v>
      </c>
      <c r="H257" s="64" t="s">
        <v>30</v>
      </c>
      <c r="I257" s="79">
        <v>71395795</v>
      </c>
      <c r="J257" s="64" t="s">
        <v>948</v>
      </c>
      <c r="K257" s="64"/>
      <c r="L257" s="25" t="s">
        <v>28</v>
      </c>
      <c r="M257" s="64" t="s">
        <v>3</v>
      </c>
      <c r="N257" s="64" t="s">
        <v>2262</v>
      </c>
    </row>
    <row r="258" spans="1:14" ht="15" customHeight="1">
      <c r="A258" s="64" t="s">
        <v>2033</v>
      </c>
      <c r="B258" s="64" t="s">
        <v>984</v>
      </c>
      <c r="C258" s="64">
        <v>2004</v>
      </c>
      <c r="D258" s="64" t="s">
        <v>985</v>
      </c>
      <c r="E258" s="64" t="s">
        <v>986</v>
      </c>
      <c r="F258" s="64" t="s">
        <v>807</v>
      </c>
      <c r="G258" s="64" t="s">
        <v>76</v>
      </c>
      <c r="H258" s="64" t="s">
        <v>30</v>
      </c>
      <c r="I258" s="79">
        <v>39014551</v>
      </c>
      <c r="J258" s="64" t="s">
        <v>987</v>
      </c>
      <c r="K258" s="64"/>
      <c r="L258" s="25" t="s">
        <v>28</v>
      </c>
      <c r="M258" s="64" t="s">
        <v>3</v>
      </c>
      <c r="N258" s="64" t="s">
        <v>2267</v>
      </c>
    </row>
    <row r="259" spans="1:14" ht="15" customHeight="1">
      <c r="A259" s="64" t="s">
        <v>2034</v>
      </c>
      <c r="B259" s="64" t="s">
        <v>984</v>
      </c>
      <c r="C259" s="64">
        <v>2004</v>
      </c>
      <c r="D259" s="64" t="s">
        <v>988</v>
      </c>
      <c r="E259" s="64" t="s">
        <v>989</v>
      </c>
      <c r="F259" s="64" t="s">
        <v>904</v>
      </c>
      <c r="G259" s="64" t="s">
        <v>192</v>
      </c>
      <c r="H259" s="64" t="s">
        <v>30</v>
      </c>
      <c r="I259" s="79">
        <v>38221161</v>
      </c>
      <c r="J259" s="64" t="s">
        <v>990</v>
      </c>
      <c r="K259" s="64"/>
      <c r="L259" s="25" t="s">
        <v>28</v>
      </c>
      <c r="M259" s="64" t="s">
        <v>3</v>
      </c>
      <c r="N259" s="64" t="s">
        <v>2267</v>
      </c>
    </row>
    <row r="260" spans="1:14" ht="15" customHeight="1">
      <c r="A260" s="64" t="s">
        <v>2035</v>
      </c>
      <c r="B260" s="64" t="s">
        <v>991</v>
      </c>
      <c r="C260" s="64">
        <v>2015</v>
      </c>
      <c r="D260" s="64" t="s">
        <v>992</v>
      </c>
      <c r="E260" s="64" t="s">
        <v>993</v>
      </c>
      <c r="F260" s="64" t="s">
        <v>166</v>
      </c>
      <c r="G260" s="64" t="s">
        <v>96</v>
      </c>
      <c r="H260" s="64" t="s">
        <v>30</v>
      </c>
      <c r="I260" s="79">
        <v>72232790</v>
      </c>
      <c r="J260" s="64"/>
      <c r="K260" s="64"/>
      <c r="L260" s="25" t="s">
        <v>28</v>
      </c>
      <c r="M260" s="64" t="s">
        <v>3</v>
      </c>
      <c r="N260" s="64" t="s">
        <v>2262</v>
      </c>
    </row>
    <row r="261" spans="1:14" ht="15" customHeight="1">
      <c r="A261" s="64" t="s">
        <v>2036</v>
      </c>
      <c r="B261" s="64" t="s">
        <v>994</v>
      </c>
      <c r="C261" s="64">
        <v>2017</v>
      </c>
      <c r="D261" s="64" t="s">
        <v>995</v>
      </c>
      <c r="E261" s="64" t="s">
        <v>996</v>
      </c>
      <c r="F261" s="64" t="s">
        <v>166</v>
      </c>
      <c r="G261" s="64" t="s">
        <v>96</v>
      </c>
      <c r="H261" s="64" t="s">
        <v>30</v>
      </c>
      <c r="I261" s="79">
        <v>615338812</v>
      </c>
      <c r="J261" s="64"/>
      <c r="K261" s="64"/>
      <c r="L261" s="25" t="s">
        <v>28</v>
      </c>
      <c r="M261" s="64" t="s">
        <v>3</v>
      </c>
      <c r="N261" s="64" t="s">
        <v>2262</v>
      </c>
    </row>
    <row r="262" spans="1:14" ht="15" customHeight="1">
      <c r="A262" s="64" t="s">
        <v>2037</v>
      </c>
      <c r="B262" s="64" t="s">
        <v>997</v>
      </c>
      <c r="C262" s="64">
        <v>2015</v>
      </c>
      <c r="D262" s="64" t="s">
        <v>998</v>
      </c>
      <c r="E262" s="64" t="s">
        <v>999</v>
      </c>
      <c r="F262" s="64" t="s">
        <v>414</v>
      </c>
      <c r="G262" s="64" t="s">
        <v>76</v>
      </c>
      <c r="H262" s="64" t="s">
        <v>30</v>
      </c>
      <c r="I262" s="79">
        <v>606073936</v>
      </c>
      <c r="J262" s="64" t="s">
        <v>1000</v>
      </c>
      <c r="K262" s="64"/>
      <c r="L262" s="25" t="s">
        <v>28</v>
      </c>
      <c r="M262" s="64" t="s">
        <v>15</v>
      </c>
      <c r="N262" s="64" t="s">
        <v>2369</v>
      </c>
    </row>
    <row r="263" spans="1:14" ht="15" customHeight="1">
      <c r="A263" s="64" t="s">
        <v>2038</v>
      </c>
      <c r="B263" s="64" t="s">
        <v>1001</v>
      </c>
      <c r="C263" s="64">
        <v>2005</v>
      </c>
      <c r="D263" s="64" t="s">
        <v>1002</v>
      </c>
      <c r="E263" s="64" t="s">
        <v>1003</v>
      </c>
      <c r="F263" s="64" t="s">
        <v>904</v>
      </c>
      <c r="G263" s="64" t="s">
        <v>76</v>
      </c>
      <c r="H263" s="64" t="s">
        <v>30</v>
      </c>
      <c r="I263" s="79">
        <v>41400053</v>
      </c>
      <c r="J263" s="64" t="s">
        <v>1004</v>
      </c>
      <c r="K263" s="64"/>
      <c r="L263" s="25" t="s">
        <v>28</v>
      </c>
      <c r="M263" s="64" t="s">
        <v>0</v>
      </c>
      <c r="N263" s="64" t="s">
        <v>2268</v>
      </c>
    </row>
    <row r="264" spans="1:14" ht="15" customHeight="1">
      <c r="A264" s="64" t="s">
        <v>2039</v>
      </c>
      <c r="B264" s="64" t="s">
        <v>1005</v>
      </c>
      <c r="C264" s="64">
        <v>2016</v>
      </c>
      <c r="D264" s="64" t="s">
        <v>1006</v>
      </c>
      <c r="E264" s="64" t="s">
        <v>1007</v>
      </c>
      <c r="F264" s="64" t="s">
        <v>274</v>
      </c>
      <c r="G264" s="64" t="s">
        <v>76</v>
      </c>
      <c r="H264" s="64" t="s">
        <v>30</v>
      </c>
      <c r="I264" s="79">
        <v>612465829</v>
      </c>
      <c r="J264" s="64" t="s">
        <v>1008</v>
      </c>
      <c r="K264" s="64"/>
      <c r="L264" s="25" t="s">
        <v>27</v>
      </c>
      <c r="M264" s="64"/>
      <c r="N264" s="64"/>
    </row>
    <row r="265" spans="1:14" ht="15" customHeight="1">
      <c r="A265" s="64" t="s">
        <v>2040</v>
      </c>
      <c r="B265" s="64" t="s">
        <v>1009</v>
      </c>
      <c r="C265" s="64">
        <v>2017</v>
      </c>
      <c r="D265" s="64" t="s">
        <v>1010</v>
      </c>
      <c r="E265" s="64" t="s">
        <v>1011</v>
      </c>
      <c r="F265" s="64" t="s">
        <v>1012</v>
      </c>
      <c r="G265" s="64"/>
      <c r="H265" s="64" t="s">
        <v>30</v>
      </c>
      <c r="I265" s="79">
        <v>618253510</v>
      </c>
      <c r="J265" s="64" t="s">
        <v>1013</v>
      </c>
      <c r="K265" s="64"/>
      <c r="L265" s="25" t="s">
        <v>27</v>
      </c>
      <c r="M265" s="64"/>
      <c r="N265" s="64"/>
    </row>
    <row r="266" spans="1:14" ht="15" customHeight="1">
      <c r="A266" s="64" t="s">
        <v>2041</v>
      </c>
      <c r="B266" s="64" t="s">
        <v>1009</v>
      </c>
      <c r="C266" s="64">
        <v>2014</v>
      </c>
      <c r="D266" s="64" t="s">
        <v>1014</v>
      </c>
      <c r="E266" s="64" t="s">
        <v>1015</v>
      </c>
      <c r="F266" s="64" t="s">
        <v>304</v>
      </c>
      <c r="G266" s="64" t="s">
        <v>96</v>
      </c>
      <c r="H266" s="64" t="s">
        <v>30</v>
      </c>
      <c r="I266" s="79">
        <v>71674522</v>
      </c>
      <c r="J266" s="64" t="s">
        <v>1016</v>
      </c>
      <c r="K266" s="64"/>
      <c r="L266" s="25" t="s">
        <v>28</v>
      </c>
      <c r="M266" s="64" t="s">
        <v>3</v>
      </c>
      <c r="N266" s="64" t="s">
        <v>2262</v>
      </c>
    </row>
    <row r="267" spans="1:14" ht="15" customHeight="1">
      <c r="A267" s="64" t="s">
        <v>2042</v>
      </c>
      <c r="B267" s="64" t="s">
        <v>1017</v>
      </c>
      <c r="C267" s="64">
        <v>1999</v>
      </c>
      <c r="D267" s="64" t="s">
        <v>1018</v>
      </c>
      <c r="E267" s="64" t="s">
        <v>1019</v>
      </c>
      <c r="F267" s="64" t="s">
        <v>312</v>
      </c>
      <c r="G267" s="64"/>
      <c r="H267" s="64" t="s">
        <v>30</v>
      </c>
      <c r="I267" s="79">
        <v>29529538</v>
      </c>
      <c r="J267" s="64"/>
      <c r="K267" s="64"/>
      <c r="L267" s="25" t="s">
        <v>27</v>
      </c>
      <c r="M267" s="64"/>
      <c r="N267" s="64"/>
    </row>
    <row r="268" spans="1:14" ht="15" customHeight="1">
      <c r="A268" s="64" t="s">
        <v>2043</v>
      </c>
      <c r="B268" s="64" t="s">
        <v>1017</v>
      </c>
      <c r="C268" s="64">
        <v>1999</v>
      </c>
      <c r="D268" s="64" t="s">
        <v>1018</v>
      </c>
      <c r="E268" s="64" t="s">
        <v>1020</v>
      </c>
      <c r="F268" s="64" t="s">
        <v>312</v>
      </c>
      <c r="G268" s="64" t="s">
        <v>385</v>
      </c>
      <c r="H268" s="64" t="s">
        <v>32</v>
      </c>
      <c r="I268" s="79">
        <v>10566612</v>
      </c>
      <c r="J268" s="64"/>
      <c r="K268" s="64" t="s">
        <v>115</v>
      </c>
      <c r="L268" s="25" t="s">
        <v>28</v>
      </c>
      <c r="M268" s="64" t="s">
        <v>31</v>
      </c>
      <c r="N268" s="64"/>
    </row>
    <row r="269" spans="1:14" ht="15" customHeight="1">
      <c r="A269" s="64" t="s">
        <v>2044</v>
      </c>
      <c r="B269" s="64" t="s">
        <v>1021</v>
      </c>
      <c r="C269" s="64">
        <v>2014</v>
      </c>
      <c r="D269" s="64" t="s">
        <v>1022</v>
      </c>
      <c r="E269" s="64" t="s">
        <v>1023</v>
      </c>
      <c r="F269" s="64" t="s">
        <v>1024</v>
      </c>
      <c r="G269" s="64" t="s">
        <v>96</v>
      </c>
      <c r="H269" s="64" t="s">
        <v>30</v>
      </c>
      <c r="I269" s="79">
        <v>71526304</v>
      </c>
      <c r="J269" s="64"/>
      <c r="K269" s="64"/>
      <c r="L269" s="25" t="s">
        <v>28</v>
      </c>
      <c r="M269" s="64" t="s">
        <v>3</v>
      </c>
      <c r="N269" s="64" t="s">
        <v>2262</v>
      </c>
    </row>
    <row r="270" spans="1:14" ht="15" customHeight="1">
      <c r="A270" s="64" t="s">
        <v>2045</v>
      </c>
      <c r="B270" s="64" t="s">
        <v>1025</v>
      </c>
      <c r="C270" s="64">
        <v>2011</v>
      </c>
      <c r="D270" s="64" t="s">
        <v>1026</v>
      </c>
      <c r="E270" s="64" t="s">
        <v>1027</v>
      </c>
      <c r="F270" s="64" t="s">
        <v>147</v>
      </c>
      <c r="G270" s="64"/>
      <c r="H270" s="64" t="s">
        <v>30</v>
      </c>
      <c r="I270" s="79">
        <v>51215578</v>
      </c>
      <c r="J270" s="64" t="s">
        <v>1028</v>
      </c>
      <c r="K270" s="64"/>
      <c r="L270" s="25" t="s">
        <v>27</v>
      </c>
      <c r="M270" s="64"/>
      <c r="N270" s="64"/>
    </row>
    <row r="271" spans="1:14" ht="15" customHeight="1">
      <c r="A271" s="64" t="s">
        <v>2046</v>
      </c>
      <c r="B271" s="64" t="s">
        <v>1025</v>
      </c>
      <c r="C271" s="64">
        <v>2008</v>
      </c>
      <c r="D271" s="64" t="s">
        <v>1029</v>
      </c>
      <c r="E271" s="64" t="s">
        <v>1030</v>
      </c>
      <c r="F271" s="64" t="s">
        <v>1031</v>
      </c>
      <c r="G271" s="64"/>
      <c r="H271" s="64" t="s">
        <v>30</v>
      </c>
      <c r="I271" s="79">
        <v>354057485</v>
      </c>
      <c r="J271" s="64" t="s">
        <v>1032</v>
      </c>
      <c r="K271" s="64"/>
      <c r="L271" s="25" t="s">
        <v>28</v>
      </c>
      <c r="M271" s="64" t="s">
        <v>15</v>
      </c>
      <c r="N271" s="64" t="s">
        <v>2295</v>
      </c>
    </row>
    <row r="272" spans="1:14" ht="15" customHeight="1">
      <c r="A272" s="64" t="s">
        <v>2047</v>
      </c>
      <c r="B272" s="64" t="s">
        <v>1025</v>
      </c>
      <c r="C272" s="64">
        <v>2014</v>
      </c>
      <c r="D272" s="64" t="s">
        <v>1033</v>
      </c>
      <c r="E272" s="64" t="s">
        <v>1034</v>
      </c>
      <c r="F272" s="64" t="s">
        <v>842</v>
      </c>
      <c r="G272" s="64" t="s">
        <v>640</v>
      </c>
      <c r="H272" s="64" t="s">
        <v>32</v>
      </c>
      <c r="I272" s="79">
        <v>25207891</v>
      </c>
      <c r="J272" s="64" t="s">
        <v>1035</v>
      </c>
      <c r="K272" s="64"/>
      <c r="L272" s="25" t="s">
        <v>28</v>
      </c>
      <c r="M272" s="64" t="s">
        <v>15</v>
      </c>
      <c r="N272" s="64" t="s">
        <v>2295</v>
      </c>
    </row>
    <row r="273" spans="1:14" ht="15" customHeight="1">
      <c r="A273" s="64" t="s">
        <v>2048</v>
      </c>
      <c r="B273" s="64" t="s">
        <v>1025</v>
      </c>
      <c r="C273" s="64">
        <v>2017</v>
      </c>
      <c r="D273" s="64" t="s">
        <v>1036</v>
      </c>
      <c r="E273" s="64" t="s">
        <v>1037</v>
      </c>
      <c r="F273" s="64" t="s">
        <v>1038</v>
      </c>
      <c r="G273" s="64" t="s">
        <v>640</v>
      </c>
      <c r="H273" s="64" t="s">
        <v>32</v>
      </c>
      <c r="I273" s="79">
        <v>29069010</v>
      </c>
      <c r="J273" s="64" t="s">
        <v>1039</v>
      </c>
      <c r="K273" s="64"/>
      <c r="L273" s="25" t="s">
        <v>27</v>
      </c>
      <c r="M273" s="64"/>
      <c r="N273" s="64"/>
    </row>
    <row r="274" spans="1:14" ht="15" customHeight="1">
      <c r="A274" s="64" t="s">
        <v>2049</v>
      </c>
      <c r="B274" s="64" t="s">
        <v>1040</v>
      </c>
      <c r="C274" s="64">
        <v>2001</v>
      </c>
      <c r="D274" s="64" t="s">
        <v>1041</v>
      </c>
      <c r="E274" s="64" t="s">
        <v>1042</v>
      </c>
      <c r="F274" s="64" t="s">
        <v>609</v>
      </c>
      <c r="G274" s="64" t="s">
        <v>76</v>
      </c>
      <c r="H274" s="64" t="s">
        <v>30</v>
      </c>
      <c r="I274" s="79">
        <v>33029114</v>
      </c>
      <c r="J274" s="64"/>
      <c r="K274" s="64"/>
      <c r="L274" s="25" t="s">
        <v>28</v>
      </c>
      <c r="M274" s="64" t="s">
        <v>3</v>
      </c>
      <c r="N274" s="64" t="s">
        <v>2370</v>
      </c>
    </row>
    <row r="275" spans="1:14" ht="15" customHeight="1">
      <c r="A275" s="64" t="s">
        <v>2050</v>
      </c>
      <c r="B275" s="64" t="s">
        <v>1043</v>
      </c>
      <c r="C275" s="64">
        <v>1997</v>
      </c>
      <c r="D275" s="64" t="s">
        <v>1044</v>
      </c>
      <c r="E275" s="64" t="s">
        <v>1045</v>
      </c>
      <c r="F275" s="64" t="s">
        <v>1046</v>
      </c>
      <c r="G275" s="64" t="s">
        <v>1047</v>
      </c>
      <c r="H275" s="64" t="s">
        <v>32</v>
      </c>
      <c r="I275" s="79">
        <v>9765723</v>
      </c>
      <c r="J275" s="64"/>
      <c r="K275" s="64"/>
      <c r="L275" s="25" t="s">
        <v>28</v>
      </c>
      <c r="M275" s="64" t="s">
        <v>31</v>
      </c>
      <c r="N275" s="64" t="s">
        <v>2336</v>
      </c>
    </row>
    <row r="276" spans="1:14" ht="15" customHeight="1">
      <c r="A276" s="64" t="s">
        <v>2051</v>
      </c>
      <c r="B276" s="64" t="s">
        <v>1043</v>
      </c>
      <c r="C276" s="64">
        <v>1997</v>
      </c>
      <c r="D276" s="64" t="s">
        <v>1048</v>
      </c>
      <c r="E276" s="64" t="s">
        <v>1049</v>
      </c>
      <c r="F276" s="64" t="s">
        <v>1050</v>
      </c>
      <c r="G276" s="64" t="s">
        <v>76</v>
      </c>
      <c r="H276" s="64" t="s">
        <v>30</v>
      </c>
      <c r="I276" s="79">
        <v>28237929</v>
      </c>
      <c r="J276" s="64"/>
      <c r="K276" s="64"/>
      <c r="L276" s="25" t="s">
        <v>27</v>
      </c>
      <c r="M276" s="64"/>
      <c r="N276" s="64" t="s">
        <v>2331</v>
      </c>
    </row>
    <row r="277" spans="1:14" ht="15" customHeight="1">
      <c r="A277" s="64" t="s">
        <v>2052</v>
      </c>
      <c r="B277" s="64" t="s">
        <v>1051</v>
      </c>
      <c r="C277" s="64">
        <v>2016</v>
      </c>
      <c r="D277" s="64" t="s">
        <v>1052</v>
      </c>
      <c r="E277" s="64" t="s">
        <v>1053</v>
      </c>
      <c r="F277" s="64" t="s">
        <v>213</v>
      </c>
      <c r="G277" s="64" t="s">
        <v>96</v>
      </c>
      <c r="H277" s="64" t="s">
        <v>30</v>
      </c>
      <c r="I277" s="79">
        <v>612591850</v>
      </c>
      <c r="J277" s="64"/>
      <c r="K277" s="64"/>
      <c r="L277" s="25" t="s">
        <v>28</v>
      </c>
      <c r="M277" s="64" t="s">
        <v>3</v>
      </c>
      <c r="N277" s="64" t="s">
        <v>2262</v>
      </c>
    </row>
    <row r="278" spans="1:14" ht="15" customHeight="1">
      <c r="A278" s="64" t="s">
        <v>2053</v>
      </c>
      <c r="B278" s="64" t="s">
        <v>1051</v>
      </c>
      <c r="C278" s="64">
        <v>2016</v>
      </c>
      <c r="D278" s="64" t="s">
        <v>1054</v>
      </c>
      <c r="E278" s="64" t="s">
        <v>1055</v>
      </c>
      <c r="F278" s="64" t="s">
        <v>904</v>
      </c>
      <c r="G278" s="64" t="s">
        <v>96</v>
      </c>
      <c r="H278" s="64" t="s">
        <v>30</v>
      </c>
      <c r="I278" s="79">
        <v>620800266</v>
      </c>
      <c r="J278" s="64"/>
      <c r="K278" s="64"/>
      <c r="L278" s="25" t="s">
        <v>28</v>
      </c>
      <c r="M278" s="64" t="s">
        <v>3</v>
      </c>
      <c r="N278" s="64" t="s">
        <v>2262</v>
      </c>
    </row>
    <row r="279" spans="1:14" ht="15" customHeight="1">
      <c r="A279" s="64" t="s">
        <v>2054</v>
      </c>
      <c r="B279" s="64" t="s">
        <v>1051</v>
      </c>
      <c r="C279" s="64">
        <v>2016</v>
      </c>
      <c r="D279" s="64" t="s">
        <v>1054</v>
      </c>
      <c r="E279" s="64" t="s">
        <v>1056</v>
      </c>
      <c r="F279" s="64" t="s">
        <v>1057</v>
      </c>
      <c r="G279" s="64" t="s">
        <v>96</v>
      </c>
      <c r="H279" s="64" t="s">
        <v>30</v>
      </c>
      <c r="I279" s="79">
        <v>618887337</v>
      </c>
      <c r="J279" s="64" t="s">
        <v>1058</v>
      </c>
      <c r="K279" s="64" t="s">
        <v>115</v>
      </c>
      <c r="L279" s="25" t="s">
        <v>28</v>
      </c>
      <c r="M279" s="64" t="s">
        <v>31</v>
      </c>
      <c r="N279" s="64"/>
    </row>
    <row r="280" spans="1:14" ht="15" customHeight="1">
      <c r="A280" s="64" t="s">
        <v>2055</v>
      </c>
      <c r="B280" s="64" t="s">
        <v>1059</v>
      </c>
      <c r="C280" s="64">
        <v>2016</v>
      </c>
      <c r="D280" s="64" t="s">
        <v>1060</v>
      </c>
      <c r="E280" s="64" t="s">
        <v>1061</v>
      </c>
      <c r="F280" s="64" t="s">
        <v>422</v>
      </c>
      <c r="G280" s="64"/>
      <c r="H280" s="64" t="s">
        <v>30</v>
      </c>
      <c r="I280" s="79">
        <v>609035079</v>
      </c>
      <c r="J280" s="64" t="s">
        <v>1062</v>
      </c>
      <c r="K280" s="64"/>
      <c r="L280" s="25" t="s">
        <v>28</v>
      </c>
      <c r="M280" s="64" t="s">
        <v>3</v>
      </c>
      <c r="N280" s="64" t="s">
        <v>2371</v>
      </c>
    </row>
    <row r="281" spans="1:14" ht="15" customHeight="1">
      <c r="A281" s="64" t="s">
        <v>2056</v>
      </c>
      <c r="B281" s="64" t="s">
        <v>1059</v>
      </c>
      <c r="C281" s="64">
        <v>2016</v>
      </c>
      <c r="D281" s="64" t="s">
        <v>1060</v>
      </c>
      <c r="E281" s="64" t="s">
        <v>1063</v>
      </c>
      <c r="F281" s="64" t="s">
        <v>1064</v>
      </c>
      <c r="G281" s="64" t="s">
        <v>792</v>
      </c>
      <c r="H281" s="64" t="s">
        <v>32</v>
      </c>
      <c r="I281" s="79">
        <v>26960150</v>
      </c>
      <c r="J281" s="64" t="s">
        <v>1065</v>
      </c>
      <c r="K281" s="64"/>
      <c r="L281" s="25" t="s">
        <v>28</v>
      </c>
      <c r="M281" s="64" t="s">
        <v>31</v>
      </c>
      <c r="N281" s="64" t="s">
        <v>2335</v>
      </c>
    </row>
    <row r="282" spans="1:14" ht="15" customHeight="1">
      <c r="A282" s="64" t="s">
        <v>2057</v>
      </c>
      <c r="B282" s="64" t="s">
        <v>1066</v>
      </c>
      <c r="C282" s="64">
        <v>2018</v>
      </c>
      <c r="D282" s="64" t="s">
        <v>1067</v>
      </c>
      <c r="E282" s="64" t="s">
        <v>1068</v>
      </c>
      <c r="F282" s="64" t="s">
        <v>1069</v>
      </c>
      <c r="G282" s="64" t="s">
        <v>111</v>
      </c>
      <c r="H282" s="64" t="s">
        <v>30</v>
      </c>
      <c r="I282" s="79">
        <v>623073418</v>
      </c>
      <c r="J282" s="64" t="s">
        <v>1070</v>
      </c>
      <c r="K282" s="64"/>
      <c r="L282" s="25" t="s">
        <v>27</v>
      </c>
      <c r="M282" s="64"/>
      <c r="N282" s="64"/>
    </row>
    <row r="283" spans="1:14" ht="15" customHeight="1">
      <c r="A283" s="64" t="s">
        <v>2058</v>
      </c>
      <c r="B283" s="64" t="s">
        <v>1071</v>
      </c>
      <c r="C283" s="64">
        <v>2015</v>
      </c>
      <c r="D283" s="64" t="s">
        <v>1072</v>
      </c>
      <c r="E283" s="64" t="s">
        <v>1073</v>
      </c>
      <c r="F283" s="64" t="s">
        <v>444</v>
      </c>
      <c r="G283" s="64"/>
      <c r="H283" s="64" t="s">
        <v>30</v>
      </c>
      <c r="I283" s="79">
        <v>601016676</v>
      </c>
      <c r="J283" s="64" t="s">
        <v>1074</v>
      </c>
      <c r="K283" s="64"/>
      <c r="L283" s="25" t="s">
        <v>27</v>
      </c>
      <c r="M283" s="64"/>
      <c r="N283" s="64"/>
    </row>
    <row r="284" spans="1:14" ht="15" customHeight="1">
      <c r="A284" s="64" t="s">
        <v>2059</v>
      </c>
      <c r="B284" s="64" t="s">
        <v>1075</v>
      </c>
      <c r="C284" s="64">
        <v>2018</v>
      </c>
      <c r="D284" s="64" t="s">
        <v>1076</v>
      </c>
      <c r="E284" s="64" t="s">
        <v>1077</v>
      </c>
      <c r="F284" s="64" t="s">
        <v>318</v>
      </c>
      <c r="G284" s="64" t="s">
        <v>76</v>
      </c>
      <c r="H284" s="64" t="s">
        <v>30</v>
      </c>
      <c r="I284" s="79">
        <v>622997338</v>
      </c>
      <c r="J284" s="64" t="s">
        <v>1078</v>
      </c>
      <c r="K284" s="64"/>
      <c r="L284" s="25" t="s">
        <v>28</v>
      </c>
      <c r="M284" s="64" t="s">
        <v>3</v>
      </c>
      <c r="N284" s="64" t="s">
        <v>2303</v>
      </c>
    </row>
    <row r="285" spans="1:14" ht="15" customHeight="1">
      <c r="A285" s="64" t="s">
        <v>2060</v>
      </c>
      <c r="B285" s="64" t="s">
        <v>1079</v>
      </c>
      <c r="C285" s="64">
        <v>2011</v>
      </c>
      <c r="D285" s="64" t="s">
        <v>1080</v>
      </c>
      <c r="E285" s="64" t="s">
        <v>1081</v>
      </c>
      <c r="F285" s="64" t="s">
        <v>110</v>
      </c>
      <c r="G285" s="64" t="s">
        <v>96</v>
      </c>
      <c r="H285" s="64" t="s">
        <v>30</v>
      </c>
      <c r="I285" s="79">
        <v>71502668</v>
      </c>
      <c r="J285" s="64" t="s">
        <v>1082</v>
      </c>
      <c r="K285" s="64"/>
      <c r="L285" s="25" t="s">
        <v>28</v>
      </c>
      <c r="M285" s="64" t="s">
        <v>3</v>
      </c>
      <c r="N285" s="64" t="s">
        <v>2262</v>
      </c>
    </row>
    <row r="286" spans="1:14" ht="15" customHeight="1">
      <c r="A286" s="64" t="s">
        <v>2061</v>
      </c>
      <c r="B286" s="64" t="s">
        <v>1083</v>
      </c>
      <c r="C286" s="64">
        <v>2016</v>
      </c>
      <c r="D286" s="64" t="s">
        <v>1084</v>
      </c>
      <c r="E286" s="64" t="s">
        <v>1085</v>
      </c>
      <c r="F286" s="64" t="s">
        <v>1086</v>
      </c>
      <c r="G286" s="64" t="s">
        <v>76</v>
      </c>
      <c r="H286" s="64" t="s">
        <v>30</v>
      </c>
      <c r="I286" s="79">
        <v>614946765</v>
      </c>
      <c r="J286" s="64" t="s">
        <v>1087</v>
      </c>
      <c r="K286" s="64"/>
      <c r="L286" s="25" t="s">
        <v>28</v>
      </c>
      <c r="M286" s="64" t="s">
        <v>0</v>
      </c>
      <c r="N286" s="64" t="s">
        <v>2268</v>
      </c>
    </row>
    <row r="287" spans="1:14" ht="15" customHeight="1">
      <c r="A287" s="64" t="s">
        <v>2062</v>
      </c>
      <c r="B287" s="64" t="s">
        <v>1088</v>
      </c>
      <c r="C287" s="64">
        <v>2003</v>
      </c>
      <c r="D287" s="64" t="s">
        <v>1089</v>
      </c>
      <c r="E287" s="64" t="s">
        <v>1090</v>
      </c>
      <c r="F287" s="64" t="s">
        <v>1091</v>
      </c>
      <c r="G287" s="64" t="s">
        <v>76</v>
      </c>
      <c r="H287" s="64" t="s">
        <v>30</v>
      </c>
      <c r="I287" s="79">
        <v>38139331</v>
      </c>
      <c r="J287" s="64"/>
      <c r="K287" s="64"/>
      <c r="L287" s="25" t="s">
        <v>28</v>
      </c>
      <c r="M287" s="64" t="s">
        <v>3</v>
      </c>
      <c r="N287" s="64"/>
    </row>
    <row r="288" spans="1:14" ht="15" customHeight="1">
      <c r="A288" s="64" t="s">
        <v>2063</v>
      </c>
      <c r="B288" s="64" t="s">
        <v>1092</v>
      </c>
      <c r="C288" s="64">
        <v>1994</v>
      </c>
      <c r="D288" s="64" t="s">
        <v>1093</v>
      </c>
      <c r="E288" s="64" t="s">
        <v>1094</v>
      </c>
      <c r="F288" s="64" t="s">
        <v>496</v>
      </c>
      <c r="G288" s="64"/>
      <c r="H288" s="64" t="s">
        <v>30</v>
      </c>
      <c r="I288" s="79">
        <v>24278896</v>
      </c>
      <c r="J288" s="64"/>
      <c r="K288" s="64"/>
      <c r="L288" s="25" t="s">
        <v>28</v>
      </c>
      <c r="M288" s="64" t="s">
        <v>15</v>
      </c>
      <c r="N288" s="64" t="s">
        <v>2372</v>
      </c>
    </row>
    <row r="289" spans="1:14" ht="15" customHeight="1">
      <c r="A289" s="64" t="s">
        <v>2064</v>
      </c>
      <c r="B289" s="64" t="s">
        <v>1092</v>
      </c>
      <c r="C289" s="64">
        <v>1995</v>
      </c>
      <c r="D289" s="64" t="s">
        <v>1095</v>
      </c>
      <c r="E289" s="64" t="s">
        <v>1096</v>
      </c>
      <c r="F289" s="64" t="s">
        <v>721</v>
      </c>
      <c r="G289" s="64"/>
      <c r="H289" s="64" t="s">
        <v>30</v>
      </c>
      <c r="I289" s="79">
        <v>25246725</v>
      </c>
      <c r="J289" s="64" t="s">
        <v>1097</v>
      </c>
      <c r="K289" s="64"/>
      <c r="L289" s="25" t="s">
        <v>28</v>
      </c>
      <c r="M289" s="64" t="s">
        <v>0</v>
      </c>
      <c r="N289" s="64" t="s">
        <v>2268</v>
      </c>
    </row>
    <row r="290" spans="1:14" ht="15" customHeight="1">
      <c r="A290" s="64" t="s">
        <v>2065</v>
      </c>
      <c r="B290" s="64" t="s">
        <v>1092</v>
      </c>
      <c r="C290" s="64">
        <v>1995</v>
      </c>
      <c r="D290" s="64" t="s">
        <v>1098</v>
      </c>
      <c r="E290" s="64" t="s">
        <v>1099</v>
      </c>
      <c r="F290" s="64" t="s">
        <v>147</v>
      </c>
      <c r="G290" s="64"/>
      <c r="H290" s="64" t="s">
        <v>30</v>
      </c>
      <c r="I290" s="79">
        <v>25241034</v>
      </c>
      <c r="J290" s="64" t="s">
        <v>1100</v>
      </c>
      <c r="K290" s="64"/>
      <c r="L290" s="25" t="s">
        <v>28</v>
      </c>
      <c r="M290" s="64" t="s">
        <v>15</v>
      </c>
      <c r="N290" s="64" t="s">
        <v>2372</v>
      </c>
    </row>
    <row r="291" spans="1:14" ht="15" customHeight="1">
      <c r="A291" s="64" t="s">
        <v>2066</v>
      </c>
      <c r="B291" s="64" t="s">
        <v>1101</v>
      </c>
      <c r="C291" s="64">
        <v>2017</v>
      </c>
      <c r="D291" s="64" t="s">
        <v>1102</v>
      </c>
      <c r="E291" s="64" t="s">
        <v>1103</v>
      </c>
      <c r="F291" s="64" t="s">
        <v>137</v>
      </c>
      <c r="G291" s="64" t="s">
        <v>96</v>
      </c>
      <c r="H291" s="64" t="s">
        <v>30</v>
      </c>
      <c r="I291" s="79">
        <v>619623318</v>
      </c>
      <c r="J291" s="64" t="s">
        <v>1104</v>
      </c>
      <c r="K291" s="64"/>
      <c r="L291" s="25" t="s">
        <v>28</v>
      </c>
      <c r="M291" s="64" t="s">
        <v>3</v>
      </c>
      <c r="N291" s="64" t="s">
        <v>2262</v>
      </c>
    </row>
    <row r="292" spans="1:14" ht="15" customHeight="1">
      <c r="A292" s="64" t="s">
        <v>2067</v>
      </c>
      <c r="B292" s="64" t="s">
        <v>1105</v>
      </c>
      <c r="C292" s="64">
        <v>2015</v>
      </c>
      <c r="D292" s="64" t="s">
        <v>1106</v>
      </c>
      <c r="E292" s="64" t="s">
        <v>1107</v>
      </c>
      <c r="F292" s="64" t="s">
        <v>251</v>
      </c>
      <c r="G292" s="64" t="s">
        <v>76</v>
      </c>
      <c r="H292" s="64" t="s">
        <v>30</v>
      </c>
      <c r="I292" s="79">
        <v>606451036</v>
      </c>
      <c r="J292" s="64" t="s">
        <v>1108</v>
      </c>
      <c r="K292" s="64"/>
      <c r="L292" s="25" t="s">
        <v>28</v>
      </c>
      <c r="M292" s="64" t="s">
        <v>3</v>
      </c>
      <c r="N292" s="64" t="s">
        <v>33</v>
      </c>
    </row>
    <row r="293" spans="1:14" ht="15" customHeight="1">
      <c r="A293" s="64" t="s">
        <v>2068</v>
      </c>
      <c r="B293" s="64" t="s">
        <v>1109</v>
      </c>
      <c r="C293" s="64">
        <v>1998</v>
      </c>
      <c r="D293" s="64" t="s">
        <v>1110</v>
      </c>
      <c r="E293" s="64" t="s">
        <v>1111</v>
      </c>
      <c r="F293" s="64" t="s">
        <v>795</v>
      </c>
      <c r="G293" s="64" t="s">
        <v>76</v>
      </c>
      <c r="H293" s="64" t="s">
        <v>30</v>
      </c>
      <c r="I293" s="79">
        <v>28128667</v>
      </c>
      <c r="J293" s="64"/>
      <c r="K293" s="64"/>
      <c r="L293" s="25" t="s">
        <v>27</v>
      </c>
      <c r="M293" s="64"/>
      <c r="N293" s="64" t="s">
        <v>2337</v>
      </c>
    </row>
    <row r="294" spans="1:14" ht="15" customHeight="1">
      <c r="A294" s="64" t="s">
        <v>2069</v>
      </c>
      <c r="B294" s="64" t="s">
        <v>1112</v>
      </c>
      <c r="C294" s="64">
        <v>2012</v>
      </c>
      <c r="D294" s="64" t="s">
        <v>1113</v>
      </c>
      <c r="E294" s="64" t="s">
        <v>1114</v>
      </c>
      <c r="F294" s="64" t="s">
        <v>1115</v>
      </c>
      <c r="G294" s="64"/>
      <c r="H294" s="64" t="s">
        <v>30</v>
      </c>
      <c r="I294" s="79">
        <v>364037858</v>
      </c>
      <c r="J294" s="64" t="s">
        <v>1116</v>
      </c>
      <c r="K294" s="64"/>
      <c r="L294" s="25" t="s">
        <v>27</v>
      </c>
      <c r="M294" s="64"/>
      <c r="N294" s="64"/>
    </row>
    <row r="295" spans="1:14" ht="15" customHeight="1">
      <c r="A295" s="64" t="s">
        <v>2070</v>
      </c>
      <c r="B295" s="64" t="s">
        <v>1112</v>
      </c>
      <c r="C295" s="64">
        <v>2012</v>
      </c>
      <c r="D295" s="64" t="s">
        <v>1113</v>
      </c>
      <c r="E295" s="64" t="s">
        <v>1114</v>
      </c>
      <c r="F295" s="64" t="s">
        <v>1117</v>
      </c>
      <c r="G295" s="64"/>
      <c r="H295" s="64" t="s">
        <v>32</v>
      </c>
      <c r="I295" s="79">
        <v>22969858</v>
      </c>
      <c r="J295" s="64"/>
      <c r="K295" s="64" t="s">
        <v>115</v>
      </c>
      <c r="L295" s="25" t="s">
        <v>28</v>
      </c>
      <c r="M295" s="64" t="s">
        <v>31</v>
      </c>
      <c r="N295" s="64"/>
    </row>
    <row r="296" spans="1:14" ht="15" customHeight="1">
      <c r="A296" s="64" t="s">
        <v>2071</v>
      </c>
      <c r="B296" s="64" t="s">
        <v>1118</v>
      </c>
      <c r="C296" s="64">
        <v>2002</v>
      </c>
      <c r="D296" s="64" t="s">
        <v>1119</v>
      </c>
      <c r="E296" s="64" t="s">
        <v>1120</v>
      </c>
      <c r="F296" s="64" t="s">
        <v>1121</v>
      </c>
      <c r="G296" s="64" t="s">
        <v>192</v>
      </c>
      <c r="H296" s="64" t="s">
        <v>30</v>
      </c>
      <c r="I296" s="79">
        <v>36626804</v>
      </c>
      <c r="J296" s="64"/>
      <c r="K296" s="64"/>
      <c r="L296" s="25" t="s">
        <v>27</v>
      </c>
      <c r="M296" s="64"/>
      <c r="N296" s="64" t="s">
        <v>2322</v>
      </c>
    </row>
    <row r="297" spans="1:14" ht="15" customHeight="1">
      <c r="A297" s="64" t="s">
        <v>2072</v>
      </c>
      <c r="B297" s="64" t="s">
        <v>1122</v>
      </c>
      <c r="C297" s="64">
        <v>2007</v>
      </c>
      <c r="D297" s="64" t="s">
        <v>1123</v>
      </c>
      <c r="E297" s="64" t="s">
        <v>1124</v>
      </c>
      <c r="F297" s="64" t="s">
        <v>1125</v>
      </c>
      <c r="G297" s="64" t="s">
        <v>76</v>
      </c>
      <c r="H297" s="64" t="s">
        <v>30</v>
      </c>
      <c r="I297" s="79">
        <v>47034146</v>
      </c>
      <c r="J297" s="64"/>
      <c r="K297" s="64"/>
      <c r="L297" s="25" t="s">
        <v>28</v>
      </c>
      <c r="M297" s="64" t="s">
        <v>0</v>
      </c>
      <c r="N297" s="64" t="s">
        <v>2338</v>
      </c>
    </row>
    <row r="298" spans="1:14" ht="15" customHeight="1">
      <c r="A298" s="64" t="s">
        <v>2073</v>
      </c>
      <c r="B298" s="64" t="s">
        <v>1126</v>
      </c>
      <c r="C298" s="64">
        <v>2006</v>
      </c>
      <c r="D298" s="64" t="s">
        <v>1127</v>
      </c>
      <c r="E298" s="64" t="s">
        <v>1128</v>
      </c>
      <c r="F298" s="64" t="s">
        <v>137</v>
      </c>
      <c r="G298" s="64"/>
      <c r="H298" s="64" t="s">
        <v>30</v>
      </c>
      <c r="I298" s="79">
        <v>43985203</v>
      </c>
      <c r="J298" s="64" t="s">
        <v>1129</v>
      </c>
      <c r="K298" s="64"/>
      <c r="L298" s="25" t="s">
        <v>28</v>
      </c>
      <c r="M298" s="64" t="s">
        <v>15</v>
      </c>
      <c r="N298" s="64" t="s">
        <v>2339</v>
      </c>
    </row>
    <row r="299" spans="1:14" ht="15" customHeight="1">
      <c r="A299" s="64" t="s">
        <v>2074</v>
      </c>
      <c r="B299" s="64" t="s">
        <v>1130</v>
      </c>
      <c r="C299" s="64">
        <v>2006</v>
      </c>
      <c r="D299" s="64" t="s">
        <v>1131</v>
      </c>
      <c r="E299" s="64" t="s">
        <v>1132</v>
      </c>
      <c r="F299" s="64" t="s">
        <v>496</v>
      </c>
      <c r="G299" s="64" t="s">
        <v>76</v>
      </c>
      <c r="H299" s="64" t="s">
        <v>30</v>
      </c>
      <c r="I299" s="79">
        <v>44583755</v>
      </c>
      <c r="J299" s="64" t="s">
        <v>1133</v>
      </c>
      <c r="K299" s="64"/>
      <c r="L299" s="25" t="s">
        <v>28</v>
      </c>
      <c r="M299" s="64" t="s">
        <v>3</v>
      </c>
      <c r="N299" s="64" t="s">
        <v>2267</v>
      </c>
    </row>
    <row r="300" spans="1:14" ht="15" customHeight="1">
      <c r="A300" s="64" t="s">
        <v>2075</v>
      </c>
      <c r="B300" s="64" t="s">
        <v>1134</v>
      </c>
      <c r="C300" s="64">
        <v>1998</v>
      </c>
      <c r="D300" s="64" t="s">
        <v>1135</v>
      </c>
      <c r="E300" s="64" t="s">
        <v>1136</v>
      </c>
      <c r="F300" s="64" t="s">
        <v>496</v>
      </c>
      <c r="G300" s="64" t="s">
        <v>76</v>
      </c>
      <c r="H300" s="64" t="s">
        <v>30</v>
      </c>
      <c r="I300" s="79">
        <v>28110027</v>
      </c>
      <c r="J300" s="64"/>
      <c r="K300" s="64"/>
      <c r="L300" s="25" t="s">
        <v>27</v>
      </c>
      <c r="M300" s="64"/>
      <c r="N300" s="64"/>
    </row>
    <row r="301" spans="1:14" ht="15" customHeight="1">
      <c r="A301" s="64" t="s">
        <v>2076</v>
      </c>
      <c r="B301" s="64" t="s">
        <v>1134</v>
      </c>
      <c r="C301" s="64">
        <v>1998</v>
      </c>
      <c r="D301" s="64" t="s">
        <v>1135</v>
      </c>
      <c r="E301" s="64" t="s">
        <v>1136</v>
      </c>
      <c r="F301" s="64" t="s">
        <v>496</v>
      </c>
      <c r="G301" s="64" t="s">
        <v>640</v>
      </c>
      <c r="H301" s="64" t="s">
        <v>32</v>
      </c>
      <c r="I301" s="79">
        <v>9498968</v>
      </c>
      <c r="J301" s="64"/>
      <c r="K301" s="64" t="s">
        <v>115</v>
      </c>
      <c r="L301" s="25" t="s">
        <v>28</v>
      </c>
      <c r="M301" s="64" t="s">
        <v>31</v>
      </c>
      <c r="N301" s="64"/>
    </row>
    <row r="302" spans="1:14" ht="15" customHeight="1">
      <c r="A302" s="64" t="s">
        <v>2077</v>
      </c>
      <c r="B302" s="64" t="s">
        <v>1137</v>
      </c>
      <c r="C302" s="64">
        <v>2017</v>
      </c>
      <c r="D302" s="64" t="s">
        <v>1138</v>
      </c>
      <c r="E302" s="64" t="s">
        <v>1139</v>
      </c>
      <c r="F302" s="64" t="s">
        <v>318</v>
      </c>
      <c r="G302" s="64"/>
      <c r="H302" s="64" t="s">
        <v>30</v>
      </c>
      <c r="I302" s="79">
        <v>615612396</v>
      </c>
      <c r="J302" s="64" t="s">
        <v>1140</v>
      </c>
      <c r="K302" s="64"/>
      <c r="L302" s="25" t="s">
        <v>28</v>
      </c>
      <c r="M302" s="64" t="s">
        <v>3</v>
      </c>
      <c r="N302" s="64" t="s">
        <v>2303</v>
      </c>
    </row>
    <row r="303" spans="1:14" ht="15" customHeight="1">
      <c r="A303" s="64" t="s">
        <v>2078</v>
      </c>
      <c r="B303" s="64" t="s">
        <v>1141</v>
      </c>
      <c r="C303" s="64">
        <v>2015</v>
      </c>
      <c r="D303" s="64" t="s">
        <v>1142</v>
      </c>
      <c r="E303" s="64" t="s">
        <v>1143</v>
      </c>
      <c r="F303" s="64" t="s">
        <v>225</v>
      </c>
      <c r="G303" s="64" t="s">
        <v>640</v>
      </c>
      <c r="H303" s="64" t="s">
        <v>32</v>
      </c>
      <c r="I303" s="79">
        <v>25597331</v>
      </c>
      <c r="J303" s="64" t="s">
        <v>1144</v>
      </c>
      <c r="K303" s="64"/>
      <c r="L303" s="25" t="s">
        <v>28</v>
      </c>
      <c r="M303" s="64" t="s">
        <v>15</v>
      </c>
      <c r="N303" s="64" t="s">
        <v>2340</v>
      </c>
    </row>
    <row r="304" spans="1:14" ht="15" customHeight="1">
      <c r="A304" s="64" t="s">
        <v>2079</v>
      </c>
      <c r="B304" s="64" t="s">
        <v>1145</v>
      </c>
      <c r="C304" s="64">
        <v>2017</v>
      </c>
      <c r="D304" s="64" t="s">
        <v>1146</v>
      </c>
      <c r="E304" s="64" t="s">
        <v>1147</v>
      </c>
      <c r="F304" s="64" t="s">
        <v>1148</v>
      </c>
      <c r="G304" s="64"/>
      <c r="H304" s="64" t="s">
        <v>30</v>
      </c>
      <c r="I304" s="79">
        <v>616321699</v>
      </c>
      <c r="J304" s="64"/>
      <c r="K304" s="64"/>
      <c r="L304" s="25" t="s">
        <v>28</v>
      </c>
      <c r="M304" s="64" t="s">
        <v>15</v>
      </c>
      <c r="N304" s="64" t="s">
        <v>2334</v>
      </c>
    </row>
    <row r="305" spans="1:14" ht="15" customHeight="1">
      <c r="A305" s="64" t="s">
        <v>2080</v>
      </c>
      <c r="B305" s="64" t="s">
        <v>1149</v>
      </c>
      <c r="C305" s="64">
        <v>2012</v>
      </c>
      <c r="E305" s="64" t="s">
        <v>1150</v>
      </c>
      <c r="F305" s="64" t="s">
        <v>1151</v>
      </c>
      <c r="G305" s="64" t="s">
        <v>76</v>
      </c>
      <c r="H305" s="64" t="s">
        <v>32</v>
      </c>
      <c r="I305" s="79">
        <v>29319977</v>
      </c>
      <c r="J305" s="64"/>
      <c r="K305" s="64"/>
      <c r="L305" s="25" t="s">
        <v>27</v>
      </c>
      <c r="M305" s="64"/>
      <c r="N305" s="64" t="s">
        <v>2333</v>
      </c>
    </row>
    <row r="306" spans="1:14" ht="15" customHeight="1">
      <c r="A306" s="64" t="s">
        <v>2081</v>
      </c>
      <c r="B306" s="64" t="s">
        <v>1152</v>
      </c>
      <c r="C306" s="64">
        <v>2009</v>
      </c>
      <c r="D306" s="64" t="s">
        <v>1153</v>
      </c>
      <c r="E306" s="64" t="s">
        <v>1154</v>
      </c>
      <c r="F306" s="64" t="s">
        <v>304</v>
      </c>
      <c r="G306" s="64" t="s">
        <v>96</v>
      </c>
      <c r="H306" s="64" t="s">
        <v>30</v>
      </c>
      <c r="I306" s="79">
        <v>70002288</v>
      </c>
      <c r="J306" s="64"/>
      <c r="K306" s="64"/>
      <c r="L306" s="25" t="s">
        <v>28</v>
      </c>
      <c r="M306" s="64" t="s">
        <v>3</v>
      </c>
      <c r="N306" s="64" t="s">
        <v>2262</v>
      </c>
    </row>
    <row r="307" spans="1:14" ht="15" customHeight="1">
      <c r="A307" s="64" t="s">
        <v>2082</v>
      </c>
      <c r="B307" s="64" t="s">
        <v>1155</v>
      </c>
      <c r="C307" s="64">
        <v>2017</v>
      </c>
      <c r="D307" s="64" t="s">
        <v>1156</v>
      </c>
      <c r="E307" s="64" t="s">
        <v>1157</v>
      </c>
      <c r="F307" s="64" t="s">
        <v>304</v>
      </c>
      <c r="G307" s="64" t="s">
        <v>96</v>
      </c>
      <c r="H307" s="64" t="s">
        <v>30</v>
      </c>
      <c r="I307" s="79">
        <v>617599524</v>
      </c>
      <c r="J307" s="64"/>
      <c r="K307" s="64"/>
      <c r="L307" s="25" t="s">
        <v>28</v>
      </c>
      <c r="M307" s="64" t="s">
        <v>3</v>
      </c>
      <c r="N307" s="64" t="s">
        <v>2262</v>
      </c>
    </row>
    <row r="308" spans="1:14" ht="15" customHeight="1">
      <c r="A308" s="64" t="s">
        <v>2083</v>
      </c>
      <c r="B308" s="64" t="s">
        <v>1158</v>
      </c>
      <c r="C308" s="64">
        <v>2016</v>
      </c>
      <c r="D308" s="64" t="s">
        <v>1159</v>
      </c>
      <c r="E308" s="64" t="s">
        <v>1160</v>
      </c>
      <c r="F308" s="64" t="s">
        <v>340</v>
      </c>
      <c r="G308" s="64" t="s">
        <v>1161</v>
      </c>
      <c r="H308" s="64" t="s">
        <v>32</v>
      </c>
      <c r="I308" s="79">
        <v>27178983</v>
      </c>
      <c r="J308" s="64" t="s">
        <v>1162</v>
      </c>
      <c r="K308" s="64"/>
      <c r="L308" s="25" t="s">
        <v>27</v>
      </c>
      <c r="M308" s="64"/>
      <c r="N308" s="64"/>
    </row>
    <row r="309" spans="1:14" ht="15" customHeight="1">
      <c r="A309" s="64" t="s">
        <v>2084</v>
      </c>
      <c r="B309" s="64" t="s">
        <v>1163</v>
      </c>
      <c r="C309" s="64">
        <v>2011</v>
      </c>
      <c r="D309" s="64" t="s">
        <v>1164</v>
      </c>
      <c r="E309" s="64" t="s">
        <v>1165</v>
      </c>
      <c r="F309" s="64" t="s">
        <v>467</v>
      </c>
      <c r="G309" s="64" t="s">
        <v>76</v>
      </c>
      <c r="H309" s="64" t="s">
        <v>30</v>
      </c>
      <c r="I309" s="79">
        <v>362658122</v>
      </c>
      <c r="J309" s="64" t="s">
        <v>1166</v>
      </c>
      <c r="K309" s="64"/>
      <c r="L309" s="25" t="s">
        <v>28</v>
      </c>
      <c r="M309" s="64" t="s">
        <v>3</v>
      </c>
      <c r="N309" s="64" t="s">
        <v>2332</v>
      </c>
    </row>
    <row r="310" spans="1:14" ht="15" customHeight="1">
      <c r="A310" s="64" t="s">
        <v>2085</v>
      </c>
      <c r="B310" s="64" t="s">
        <v>1167</v>
      </c>
      <c r="C310" s="64">
        <v>2005</v>
      </c>
      <c r="D310" s="64" t="s">
        <v>1168</v>
      </c>
      <c r="E310" s="64" t="s">
        <v>1169</v>
      </c>
      <c r="F310" s="64" t="s">
        <v>269</v>
      </c>
      <c r="G310" s="64" t="s">
        <v>76</v>
      </c>
      <c r="H310" s="64" t="s">
        <v>30</v>
      </c>
      <c r="I310" s="79">
        <v>43279864</v>
      </c>
      <c r="J310" s="64"/>
      <c r="K310" s="64"/>
      <c r="L310" s="25" t="s">
        <v>28</v>
      </c>
      <c r="M310" s="64" t="s">
        <v>3</v>
      </c>
      <c r="N310" s="64" t="s">
        <v>2267</v>
      </c>
    </row>
    <row r="311" spans="1:14" ht="15" customHeight="1">
      <c r="A311" s="64" t="s">
        <v>2086</v>
      </c>
      <c r="B311" s="64" t="s">
        <v>1170</v>
      </c>
      <c r="C311" s="64">
        <v>2017</v>
      </c>
      <c r="D311" s="64" t="s">
        <v>1171</v>
      </c>
      <c r="E311" s="64" t="s">
        <v>1172</v>
      </c>
      <c r="F311" s="64" t="s">
        <v>304</v>
      </c>
      <c r="G311" s="64" t="s">
        <v>96</v>
      </c>
      <c r="H311" s="64" t="s">
        <v>30</v>
      </c>
      <c r="I311" s="79">
        <v>619024494</v>
      </c>
      <c r="J311" s="64" t="s">
        <v>1173</v>
      </c>
      <c r="K311" s="64"/>
      <c r="L311" s="25" t="s">
        <v>28</v>
      </c>
      <c r="M311" s="64" t="s">
        <v>3</v>
      </c>
      <c r="N311" s="64" t="s">
        <v>2262</v>
      </c>
    </row>
    <row r="312" spans="1:14" ht="15" customHeight="1">
      <c r="A312" s="64" t="s">
        <v>2087</v>
      </c>
      <c r="B312" s="64" t="s">
        <v>1174</v>
      </c>
      <c r="C312" s="64">
        <v>2017</v>
      </c>
      <c r="D312" s="64" t="s">
        <v>1175</v>
      </c>
      <c r="E312" s="64" t="s">
        <v>1176</v>
      </c>
      <c r="F312" s="64" t="s">
        <v>1177</v>
      </c>
      <c r="G312" s="64" t="s">
        <v>76</v>
      </c>
      <c r="H312" s="64" t="s">
        <v>30</v>
      </c>
      <c r="I312" s="79">
        <v>616268241</v>
      </c>
      <c r="J312" s="64" t="s">
        <v>1178</v>
      </c>
      <c r="K312" s="64"/>
      <c r="L312" s="25" t="s">
        <v>28</v>
      </c>
      <c r="M312" s="64" t="s">
        <v>0</v>
      </c>
      <c r="N312" s="64" t="s">
        <v>2268</v>
      </c>
    </row>
    <row r="313" spans="1:14" ht="15" customHeight="1">
      <c r="A313" s="64" t="s">
        <v>2088</v>
      </c>
      <c r="B313" s="64" t="s">
        <v>1174</v>
      </c>
      <c r="C313" s="64">
        <v>2017</v>
      </c>
      <c r="D313" s="64" t="s">
        <v>1175</v>
      </c>
      <c r="E313" s="64" t="s">
        <v>1179</v>
      </c>
      <c r="F313" s="64" t="s">
        <v>1177</v>
      </c>
      <c r="G313" s="64" t="s">
        <v>1180</v>
      </c>
      <c r="H313" s="64" t="s">
        <v>32</v>
      </c>
      <c r="I313" s="79">
        <v>27151583</v>
      </c>
      <c r="J313" s="64" t="s">
        <v>1181</v>
      </c>
      <c r="K313" s="64" t="s">
        <v>115</v>
      </c>
      <c r="L313" s="25" t="s">
        <v>28</v>
      </c>
      <c r="M313" s="64" t="s">
        <v>31</v>
      </c>
      <c r="N313" s="64"/>
    </row>
    <row r="314" spans="1:14" ht="15" customHeight="1">
      <c r="A314" s="64" t="s">
        <v>2089</v>
      </c>
      <c r="B314" s="64" t="s">
        <v>1182</v>
      </c>
      <c r="C314" s="64">
        <v>2000</v>
      </c>
      <c r="D314" s="64" t="s">
        <v>1183</v>
      </c>
      <c r="E314" s="64" t="s">
        <v>1184</v>
      </c>
      <c r="F314" s="64" t="s">
        <v>678</v>
      </c>
      <c r="G314" s="64" t="s">
        <v>76</v>
      </c>
      <c r="H314" s="64" t="s">
        <v>30</v>
      </c>
      <c r="I314" s="79">
        <v>30782283</v>
      </c>
      <c r="J314" s="64" t="s">
        <v>1185</v>
      </c>
      <c r="K314" s="64"/>
      <c r="L314" s="25" t="s">
        <v>28</v>
      </c>
      <c r="M314" s="64" t="s">
        <v>3</v>
      </c>
      <c r="N314" s="64" t="s">
        <v>2267</v>
      </c>
    </row>
    <row r="315" spans="1:14" ht="15" customHeight="1">
      <c r="A315" s="64" t="s">
        <v>2090</v>
      </c>
      <c r="B315" s="64" t="s">
        <v>1186</v>
      </c>
      <c r="C315" s="64">
        <v>2017</v>
      </c>
      <c r="D315" s="64" t="s">
        <v>1187</v>
      </c>
      <c r="E315" s="64" t="s">
        <v>1188</v>
      </c>
      <c r="F315" s="64" t="s">
        <v>147</v>
      </c>
      <c r="G315" s="64"/>
      <c r="H315" s="64" t="s">
        <v>30</v>
      </c>
      <c r="I315" s="79">
        <v>617673721</v>
      </c>
      <c r="J315" s="64" t="s">
        <v>1189</v>
      </c>
      <c r="K315" s="64"/>
      <c r="L315" s="25" t="s">
        <v>28</v>
      </c>
      <c r="M315" s="64" t="s">
        <v>0</v>
      </c>
      <c r="N315" s="64" t="s">
        <v>2373</v>
      </c>
    </row>
    <row r="316" spans="1:14" ht="15" customHeight="1">
      <c r="A316" s="64" t="s">
        <v>2091</v>
      </c>
      <c r="B316" s="64" t="s">
        <v>1186</v>
      </c>
      <c r="C316" s="64">
        <v>2017</v>
      </c>
      <c r="D316" s="64" t="s">
        <v>1187</v>
      </c>
      <c r="E316" s="64" t="s">
        <v>1190</v>
      </c>
      <c r="F316" s="64" t="s">
        <v>147</v>
      </c>
      <c r="G316" s="64" t="s">
        <v>65</v>
      </c>
      <c r="H316" s="64" t="s">
        <v>32</v>
      </c>
      <c r="I316" s="79">
        <v>29191597</v>
      </c>
      <c r="J316" s="64" t="s">
        <v>1191</v>
      </c>
      <c r="K316" s="64" t="s">
        <v>115</v>
      </c>
      <c r="L316" s="25" t="s">
        <v>28</v>
      </c>
      <c r="M316" s="64" t="s">
        <v>31</v>
      </c>
      <c r="N316" s="64"/>
    </row>
    <row r="317" spans="1:14" ht="15" customHeight="1">
      <c r="A317" s="64" t="s">
        <v>2092</v>
      </c>
      <c r="B317" s="64" t="s">
        <v>1192</v>
      </c>
      <c r="C317" s="64">
        <v>2017</v>
      </c>
      <c r="D317" s="64" t="s">
        <v>1193</v>
      </c>
      <c r="E317" s="64" t="s">
        <v>1194</v>
      </c>
      <c r="F317" s="64" t="s">
        <v>807</v>
      </c>
      <c r="G317" s="64" t="s">
        <v>76</v>
      </c>
      <c r="H317" s="64" t="s">
        <v>30</v>
      </c>
      <c r="I317" s="79">
        <v>615296951</v>
      </c>
      <c r="J317" s="64" t="s">
        <v>1195</v>
      </c>
      <c r="K317" s="64"/>
      <c r="L317" s="25" t="s">
        <v>27</v>
      </c>
      <c r="M317" s="64"/>
      <c r="N317" s="64"/>
    </row>
    <row r="318" spans="1:14" ht="15" customHeight="1">
      <c r="A318" s="64" t="s">
        <v>2093</v>
      </c>
      <c r="B318" s="64" t="s">
        <v>1196</v>
      </c>
      <c r="C318" s="64">
        <v>2006</v>
      </c>
      <c r="D318" s="64" t="s">
        <v>1197</v>
      </c>
      <c r="E318" s="64" t="s">
        <v>1198</v>
      </c>
      <c r="F318" s="64" t="s">
        <v>166</v>
      </c>
      <c r="G318" s="64" t="s">
        <v>76</v>
      </c>
      <c r="H318" s="64" t="s">
        <v>30</v>
      </c>
      <c r="I318" s="79">
        <v>47181377</v>
      </c>
      <c r="J318" s="64"/>
      <c r="K318" s="64"/>
      <c r="L318" s="25" t="s">
        <v>27</v>
      </c>
      <c r="M318" s="64"/>
      <c r="N318" s="64" t="s">
        <v>2331</v>
      </c>
    </row>
    <row r="319" spans="1:14" ht="15" customHeight="1">
      <c r="A319" s="64" t="s">
        <v>2094</v>
      </c>
      <c r="B319" s="64" t="s">
        <v>1196</v>
      </c>
      <c r="C319" s="64">
        <v>2006</v>
      </c>
      <c r="D319" s="64" t="s">
        <v>1197</v>
      </c>
      <c r="E319" s="64" t="s">
        <v>1199</v>
      </c>
      <c r="F319" s="64" t="s">
        <v>340</v>
      </c>
      <c r="G319" s="64" t="s">
        <v>1200</v>
      </c>
      <c r="H319" s="64" t="s">
        <v>32</v>
      </c>
      <c r="I319" s="79">
        <v>17409993</v>
      </c>
      <c r="J319" s="64"/>
      <c r="K319" s="64"/>
      <c r="L319" s="25" t="s">
        <v>28</v>
      </c>
      <c r="M319" s="64" t="s">
        <v>31</v>
      </c>
      <c r="N319" s="64" t="s">
        <v>2330</v>
      </c>
    </row>
    <row r="320" spans="1:14" ht="15" customHeight="1">
      <c r="A320" s="64" t="s">
        <v>2095</v>
      </c>
      <c r="B320" s="64" t="s">
        <v>1201</v>
      </c>
      <c r="C320" s="64">
        <v>2015</v>
      </c>
      <c r="D320" s="64" t="s">
        <v>1202</v>
      </c>
      <c r="E320" s="64" t="s">
        <v>1203</v>
      </c>
      <c r="F320" s="64" t="s">
        <v>678</v>
      </c>
      <c r="G320" s="64" t="s">
        <v>792</v>
      </c>
      <c r="H320" s="64" t="s">
        <v>32</v>
      </c>
      <c r="I320" s="79">
        <v>26237501</v>
      </c>
      <c r="J320" s="64" t="s">
        <v>1204</v>
      </c>
      <c r="K320" s="64"/>
      <c r="L320" s="25" t="s">
        <v>28</v>
      </c>
      <c r="M320" s="64" t="s">
        <v>31</v>
      </c>
      <c r="N320" s="64" t="s">
        <v>2329</v>
      </c>
    </row>
    <row r="321" spans="1:14" ht="15" customHeight="1">
      <c r="A321" s="64" t="s">
        <v>2096</v>
      </c>
      <c r="B321" s="64" t="s">
        <v>1201</v>
      </c>
      <c r="C321" s="64">
        <v>2015</v>
      </c>
      <c r="D321" s="64" t="s">
        <v>1202</v>
      </c>
      <c r="E321" s="64" t="s">
        <v>1205</v>
      </c>
      <c r="F321" s="64" t="s">
        <v>678</v>
      </c>
      <c r="G321" s="64"/>
      <c r="H321" s="64" t="s">
        <v>30</v>
      </c>
      <c r="I321" s="79">
        <v>605885592</v>
      </c>
      <c r="J321" s="64" t="s">
        <v>1206</v>
      </c>
      <c r="K321" s="64"/>
      <c r="L321" s="25" t="s">
        <v>27</v>
      </c>
      <c r="M321" s="64"/>
      <c r="N321" s="64"/>
    </row>
    <row r="322" spans="1:14" ht="15" customHeight="1">
      <c r="A322" s="64" t="s">
        <v>2097</v>
      </c>
      <c r="B322" s="64" t="s">
        <v>1207</v>
      </c>
      <c r="C322" s="64">
        <v>2006</v>
      </c>
      <c r="D322" s="64" t="s">
        <v>1208</v>
      </c>
      <c r="E322" s="64" t="s">
        <v>1209</v>
      </c>
      <c r="F322" s="64" t="s">
        <v>166</v>
      </c>
      <c r="G322" s="64" t="s">
        <v>76</v>
      </c>
      <c r="H322" s="64" t="s">
        <v>30</v>
      </c>
      <c r="I322" s="79">
        <v>47163994</v>
      </c>
      <c r="J322" s="64" t="s">
        <v>1210</v>
      </c>
      <c r="K322" s="64"/>
      <c r="L322" s="25" t="s">
        <v>28</v>
      </c>
      <c r="M322" s="64" t="s">
        <v>0</v>
      </c>
      <c r="N322" s="64" t="s">
        <v>2268</v>
      </c>
    </row>
    <row r="323" spans="1:14" ht="15" customHeight="1">
      <c r="A323" s="64" t="s">
        <v>2098</v>
      </c>
      <c r="B323" s="64" t="s">
        <v>1207</v>
      </c>
      <c r="C323" s="64">
        <v>2006</v>
      </c>
      <c r="D323" s="64" t="s">
        <v>1208</v>
      </c>
      <c r="E323" s="64" t="s">
        <v>1211</v>
      </c>
      <c r="F323" s="64" t="s">
        <v>340</v>
      </c>
      <c r="G323" s="64" t="s">
        <v>254</v>
      </c>
      <c r="H323" s="64" t="s">
        <v>32</v>
      </c>
      <c r="I323" s="79">
        <v>17409887</v>
      </c>
      <c r="J323" s="64"/>
      <c r="K323" s="64"/>
      <c r="L323" s="25" t="s">
        <v>28</v>
      </c>
      <c r="M323" s="64" t="s">
        <v>31</v>
      </c>
      <c r="N323" s="64" t="s">
        <v>2328</v>
      </c>
    </row>
    <row r="324" spans="1:14" ht="15" customHeight="1">
      <c r="A324" s="64" t="s">
        <v>2099</v>
      </c>
      <c r="B324" s="64" t="s">
        <v>1207</v>
      </c>
      <c r="C324" s="64">
        <v>1997</v>
      </c>
      <c r="D324" s="64" t="s">
        <v>1212</v>
      </c>
      <c r="E324" s="64" t="s">
        <v>1213</v>
      </c>
      <c r="F324" s="64" t="s">
        <v>1046</v>
      </c>
      <c r="G324" s="64" t="s">
        <v>1214</v>
      </c>
      <c r="H324" s="64" t="s">
        <v>32</v>
      </c>
      <c r="I324" s="79">
        <v>9765750</v>
      </c>
      <c r="J324" s="64"/>
      <c r="K324" s="64"/>
      <c r="L324" s="25" t="s">
        <v>28</v>
      </c>
      <c r="M324" s="64" t="s">
        <v>0</v>
      </c>
      <c r="N324" s="64" t="s">
        <v>2268</v>
      </c>
    </row>
    <row r="325" spans="1:14" ht="15" customHeight="1">
      <c r="A325" s="64" t="s">
        <v>2100</v>
      </c>
      <c r="B325" s="64" t="s">
        <v>1215</v>
      </c>
      <c r="C325" s="64">
        <v>2008</v>
      </c>
      <c r="D325" s="64" t="s">
        <v>1216</v>
      </c>
      <c r="E325" s="64" t="s">
        <v>1217</v>
      </c>
      <c r="F325" s="64" t="s">
        <v>147</v>
      </c>
      <c r="G325" s="64"/>
      <c r="H325" s="64" t="s">
        <v>30</v>
      </c>
      <c r="I325" s="79">
        <v>50111715</v>
      </c>
      <c r="J325" s="64" t="s">
        <v>1218</v>
      </c>
      <c r="K325" s="64"/>
      <c r="L325" s="25" t="s">
        <v>28</v>
      </c>
      <c r="M325" s="64" t="s">
        <v>15</v>
      </c>
      <c r="N325" s="64" t="s">
        <v>2374</v>
      </c>
    </row>
    <row r="326" spans="1:14" ht="15" customHeight="1">
      <c r="A326" s="64" t="s">
        <v>2101</v>
      </c>
      <c r="B326" s="64" t="s">
        <v>1215</v>
      </c>
      <c r="C326" s="64">
        <v>2008</v>
      </c>
      <c r="D326" s="64" t="s">
        <v>1216</v>
      </c>
      <c r="E326" s="64" t="s">
        <v>1219</v>
      </c>
      <c r="F326" s="64" t="s">
        <v>147</v>
      </c>
      <c r="G326" s="64" t="s">
        <v>76</v>
      </c>
      <c r="H326" s="64" t="s">
        <v>32</v>
      </c>
      <c r="I326" s="79">
        <v>18395928</v>
      </c>
      <c r="J326" s="64" t="s">
        <v>1220</v>
      </c>
      <c r="K326" s="64" t="s">
        <v>115</v>
      </c>
      <c r="L326" s="25" t="s">
        <v>28</v>
      </c>
      <c r="M326" s="64" t="s">
        <v>31</v>
      </c>
      <c r="N326" s="64"/>
    </row>
    <row r="327" spans="1:14" ht="15" customHeight="1">
      <c r="A327" s="64" t="s">
        <v>2102</v>
      </c>
      <c r="B327" s="64" t="s">
        <v>1221</v>
      </c>
      <c r="C327" s="64">
        <v>2014</v>
      </c>
      <c r="D327" s="64" t="s">
        <v>1222</v>
      </c>
      <c r="E327" s="64" t="s">
        <v>1223</v>
      </c>
      <c r="F327" s="64" t="s">
        <v>1224</v>
      </c>
      <c r="G327" s="64" t="s">
        <v>96</v>
      </c>
      <c r="H327" s="64" t="s">
        <v>30</v>
      </c>
      <c r="I327" s="79">
        <v>71484766</v>
      </c>
      <c r="J327" s="64" t="s">
        <v>1225</v>
      </c>
      <c r="K327" s="64"/>
      <c r="L327" s="25" t="s">
        <v>28</v>
      </c>
      <c r="M327" s="64" t="s">
        <v>3</v>
      </c>
      <c r="N327" s="64" t="s">
        <v>2262</v>
      </c>
    </row>
    <row r="328" spans="1:14" ht="15" customHeight="1">
      <c r="A328" s="64" t="s">
        <v>2103</v>
      </c>
      <c r="B328" s="64" t="s">
        <v>1226</v>
      </c>
      <c r="C328" s="64">
        <v>2016</v>
      </c>
      <c r="D328" s="64" t="s">
        <v>1227</v>
      </c>
      <c r="E328" s="64" t="s">
        <v>1228</v>
      </c>
      <c r="F328" s="64" t="s">
        <v>1229</v>
      </c>
      <c r="G328" s="64" t="s">
        <v>76</v>
      </c>
      <c r="H328" s="64" t="s">
        <v>30</v>
      </c>
      <c r="I328" s="79">
        <v>612717643</v>
      </c>
      <c r="J328" s="64" t="s">
        <v>1230</v>
      </c>
      <c r="K328" s="64"/>
      <c r="L328" s="25" t="s">
        <v>28</v>
      </c>
      <c r="M328" s="64" t="s">
        <v>3</v>
      </c>
      <c r="N328" s="64"/>
    </row>
    <row r="329" spans="1:14" ht="15" customHeight="1">
      <c r="A329" s="64" t="s">
        <v>2104</v>
      </c>
      <c r="B329" s="64" t="s">
        <v>1226</v>
      </c>
      <c r="C329" s="64">
        <v>2016</v>
      </c>
      <c r="D329" s="64" t="s">
        <v>1227</v>
      </c>
      <c r="E329" s="64" t="s">
        <v>1231</v>
      </c>
      <c r="F329" s="64" t="s">
        <v>1232</v>
      </c>
      <c r="G329" s="64" t="s">
        <v>76</v>
      </c>
      <c r="H329" s="64" t="s">
        <v>32</v>
      </c>
      <c r="I329" s="79">
        <v>27396646</v>
      </c>
      <c r="J329" s="64" t="s">
        <v>1233</v>
      </c>
      <c r="K329" s="64" t="s">
        <v>115</v>
      </c>
      <c r="L329" s="25" t="s">
        <v>28</v>
      </c>
      <c r="M329" s="64" t="s">
        <v>31</v>
      </c>
      <c r="N329" s="64"/>
    </row>
    <row r="330" spans="1:14" ht="15" customHeight="1">
      <c r="A330" s="64" t="s">
        <v>2105</v>
      </c>
      <c r="B330" s="64" t="s">
        <v>1234</v>
      </c>
      <c r="C330" s="64">
        <v>2017</v>
      </c>
      <c r="D330" s="64" t="s">
        <v>1235</v>
      </c>
      <c r="E330" s="64" t="s">
        <v>1236</v>
      </c>
      <c r="F330" s="64" t="s">
        <v>318</v>
      </c>
      <c r="G330" s="64"/>
      <c r="H330" s="64" t="s">
        <v>30</v>
      </c>
      <c r="I330" s="79">
        <v>616674388</v>
      </c>
      <c r="J330" s="64" t="s">
        <v>1237</v>
      </c>
      <c r="K330" s="64"/>
      <c r="L330" s="25" t="s">
        <v>28</v>
      </c>
      <c r="M330" s="64" t="s">
        <v>3</v>
      </c>
      <c r="N330" s="64" t="s">
        <v>2303</v>
      </c>
    </row>
    <row r="331" spans="1:14" ht="15" customHeight="1">
      <c r="A331" s="64" t="s">
        <v>2106</v>
      </c>
      <c r="B331" s="64" t="s">
        <v>1238</v>
      </c>
      <c r="C331" s="64">
        <v>2015</v>
      </c>
      <c r="D331" s="64" t="s">
        <v>1239</v>
      </c>
      <c r="E331" s="64" t="s">
        <v>1240</v>
      </c>
      <c r="F331" s="64" t="s">
        <v>1241</v>
      </c>
      <c r="G331" s="64"/>
      <c r="H331" s="64" t="s">
        <v>30</v>
      </c>
      <c r="I331" s="79">
        <v>600128893</v>
      </c>
      <c r="J331" s="64" t="s">
        <v>1242</v>
      </c>
      <c r="K331" s="64"/>
      <c r="L331" s="25" t="s">
        <v>28</v>
      </c>
      <c r="M331" s="64" t="s">
        <v>0</v>
      </c>
      <c r="N331" s="64" t="s">
        <v>2291</v>
      </c>
    </row>
    <row r="332" spans="1:14" ht="15" customHeight="1">
      <c r="A332" s="64" t="s">
        <v>2107</v>
      </c>
      <c r="B332" s="64" t="s">
        <v>1243</v>
      </c>
      <c r="C332" s="64">
        <v>2016</v>
      </c>
      <c r="D332" s="64" t="s">
        <v>1244</v>
      </c>
      <c r="E332" s="64" t="s">
        <v>1245</v>
      </c>
      <c r="F332" s="64" t="s">
        <v>274</v>
      </c>
      <c r="G332" s="64" t="s">
        <v>76</v>
      </c>
      <c r="H332" s="64" t="s">
        <v>30</v>
      </c>
      <c r="I332" s="79">
        <v>609170039</v>
      </c>
      <c r="J332" s="64" t="s">
        <v>1246</v>
      </c>
      <c r="K332" s="64"/>
      <c r="L332" s="25" t="s">
        <v>27</v>
      </c>
      <c r="M332" s="64"/>
      <c r="N332" s="64"/>
    </row>
    <row r="333" spans="1:14" ht="15" customHeight="1">
      <c r="A333" s="64" t="s">
        <v>2108</v>
      </c>
      <c r="B333" s="64" t="s">
        <v>1243</v>
      </c>
      <c r="C333" s="64">
        <v>2016</v>
      </c>
      <c r="D333" s="64" t="s">
        <v>1244</v>
      </c>
      <c r="E333" s="64" t="s">
        <v>1247</v>
      </c>
      <c r="F333" s="64" t="s">
        <v>274</v>
      </c>
      <c r="G333" s="64" t="s">
        <v>254</v>
      </c>
      <c r="H333" s="64" t="s">
        <v>32</v>
      </c>
      <c r="I333" s="79">
        <v>27019457</v>
      </c>
      <c r="J333" s="64" t="s">
        <v>1248</v>
      </c>
      <c r="K333" s="64" t="s">
        <v>115</v>
      </c>
      <c r="L333" s="25" t="s">
        <v>28</v>
      </c>
      <c r="M333" s="64" t="s">
        <v>31</v>
      </c>
      <c r="N333" s="64"/>
    </row>
    <row r="334" spans="1:14" ht="15" customHeight="1">
      <c r="A334" s="64" t="s">
        <v>2109</v>
      </c>
      <c r="B334" s="64" t="s">
        <v>1249</v>
      </c>
      <c r="C334" s="64">
        <v>2010</v>
      </c>
      <c r="D334" s="64" t="s">
        <v>1250</v>
      </c>
      <c r="E334" s="64" t="s">
        <v>1251</v>
      </c>
      <c r="F334" s="64" t="s">
        <v>1252</v>
      </c>
      <c r="G334" s="64" t="s">
        <v>76</v>
      </c>
      <c r="H334" s="64" t="s">
        <v>30</v>
      </c>
      <c r="I334" s="79">
        <v>359402144</v>
      </c>
      <c r="J334" s="64" t="s">
        <v>1253</v>
      </c>
      <c r="K334" s="64"/>
      <c r="L334" s="25" t="s">
        <v>28</v>
      </c>
      <c r="M334" s="64" t="s">
        <v>0</v>
      </c>
      <c r="N334" s="64" t="s">
        <v>2291</v>
      </c>
    </row>
    <row r="335" spans="1:14" ht="15" customHeight="1">
      <c r="A335" s="64" t="s">
        <v>2110</v>
      </c>
      <c r="B335" s="64" t="s">
        <v>1254</v>
      </c>
      <c r="C335" s="64">
        <v>2010</v>
      </c>
      <c r="D335" s="64" t="s">
        <v>1255</v>
      </c>
      <c r="E335" s="64" t="s">
        <v>1256</v>
      </c>
      <c r="F335" s="64" t="s">
        <v>1257</v>
      </c>
      <c r="G335" s="64" t="s">
        <v>76</v>
      </c>
      <c r="H335" s="64" t="s">
        <v>30</v>
      </c>
      <c r="I335" s="79">
        <v>358725747</v>
      </c>
      <c r="J335" s="64" t="s">
        <v>1258</v>
      </c>
      <c r="K335" s="64"/>
      <c r="L335" s="25" t="s">
        <v>28</v>
      </c>
      <c r="M335" s="64" t="s">
        <v>3</v>
      </c>
      <c r="N335" s="64" t="s">
        <v>2267</v>
      </c>
    </row>
    <row r="336" spans="1:14" ht="15" customHeight="1">
      <c r="A336" s="64" t="s">
        <v>2111</v>
      </c>
      <c r="B336" s="64" t="s">
        <v>1259</v>
      </c>
      <c r="C336" s="64">
        <v>2017</v>
      </c>
      <c r="D336" s="64" t="s">
        <v>1260</v>
      </c>
      <c r="E336" s="64" t="s">
        <v>1261</v>
      </c>
      <c r="F336" s="64" t="s">
        <v>166</v>
      </c>
      <c r="G336" s="64" t="s">
        <v>96</v>
      </c>
      <c r="H336" s="64" t="s">
        <v>30</v>
      </c>
      <c r="I336" s="79">
        <v>620147220</v>
      </c>
      <c r="J336" s="64"/>
      <c r="K336" s="64"/>
      <c r="L336" s="25" t="s">
        <v>28</v>
      </c>
      <c r="M336" s="64" t="s">
        <v>3</v>
      </c>
      <c r="N336" s="64" t="s">
        <v>2262</v>
      </c>
    </row>
    <row r="337" spans="1:14" ht="15" customHeight="1">
      <c r="A337" s="64" t="s">
        <v>2112</v>
      </c>
      <c r="B337" s="64" t="s">
        <v>1262</v>
      </c>
      <c r="C337" s="64">
        <v>2013</v>
      </c>
      <c r="D337" s="64" t="s">
        <v>1263</v>
      </c>
      <c r="E337" s="64" t="s">
        <v>1264</v>
      </c>
      <c r="F337" s="64" t="s">
        <v>147</v>
      </c>
      <c r="G337" s="64" t="s">
        <v>76</v>
      </c>
      <c r="H337" s="64" t="s">
        <v>30</v>
      </c>
      <c r="I337" s="79">
        <v>52522216</v>
      </c>
      <c r="J337" s="64" t="s">
        <v>1265</v>
      </c>
      <c r="K337" s="64"/>
      <c r="L337" s="25" t="s">
        <v>28</v>
      </c>
      <c r="M337" s="64" t="s">
        <v>0</v>
      </c>
      <c r="N337" s="64" t="s">
        <v>2268</v>
      </c>
    </row>
    <row r="338" spans="1:14" ht="15" customHeight="1">
      <c r="A338" s="64" t="s">
        <v>2113</v>
      </c>
      <c r="B338" s="64" t="s">
        <v>1262</v>
      </c>
      <c r="C338" s="64">
        <v>2013</v>
      </c>
      <c r="D338" s="64" t="s">
        <v>1263</v>
      </c>
      <c r="E338" s="64" t="s">
        <v>1266</v>
      </c>
      <c r="F338" s="64" t="s">
        <v>147</v>
      </c>
      <c r="G338" s="64" t="s">
        <v>65</v>
      </c>
      <c r="H338" s="64" t="s">
        <v>32</v>
      </c>
      <c r="I338" s="79">
        <v>23562675</v>
      </c>
      <c r="J338" s="64" t="s">
        <v>1267</v>
      </c>
      <c r="K338" s="64" t="s">
        <v>115</v>
      </c>
      <c r="L338" s="25" t="s">
        <v>28</v>
      </c>
      <c r="M338" s="64" t="s">
        <v>31</v>
      </c>
      <c r="N338" s="64"/>
    </row>
    <row r="339" spans="1:14" ht="15" customHeight="1">
      <c r="A339" s="64" t="s">
        <v>2114</v>
      </c>
      <c r="B339" s="64" t="s">
        <v>1268</v>
      </c>
      <c r="C339" s="64">
        <v>2015</v>
      </c>
      <c r="D339" s="64" t="s">
        <v>1269</v>
      </c>
      <c r="E339" s="64" t="s">
        <v>1270</v>
      </c>
      <c r="F339" s="64" t="s">
        <v>1271</v>
      </c>
      <c r="G339" s="64" t="s">
        <v>76</v>
      </c>
      <c r="H339" s="64" t="s">
        <v>30</v>
      </c>
      <c r="I339" s="79">
        <v>607267897</v>
      </c>
      <c r="J339" s="64" t="s">
        <v>1272</v>
      </c>
      <c r="K339" s="64"/>
      <c r="L339" s="25" t="s">
        <v>28</v>
      </c>
      <c r="M339" s="64" t="s">
        <v>0</v>
      </c>
      <c r="N339" s="64" t="s">
        <v>2268</v>
      </c>
    </row>
    <row r="340" spans="1:14" ht="15" customHeight="1">
      <c r="A340" s="64" t="s">
        <v>2115</v>
      </c>
      <c r="B340" s="64" t="s">
        <v>1273</v>
      </c>
      <c r="C340" s="64">
        <v>2004</v>
      </c>
      <c r="D340" s="64" t="s">
        <v>1274</v>
      </c>
      <c r="F340" s="64" t="s">
        <v>269</v>
      </c>
      <c r="G340" s="64" t="s">
        <v>192</v>
      </c>
      <c r="H340" s="64" t="s">
        <v>30</v>
      </c>
      <c r="I340" s="79">
        <v>39199281</v>
      </c>
      <c r="J340" s="64"/>
      <c r="K340" s="64"/>
      <c r="L340" s="25" t="s">
        <v>28</v>
      </c>
      <c r="M340" s="64" t="s">
        <v>3</v>
      </c>
      <c r="N340" s="64" t="s">
        <v>2262</v>
      </c>
    </row>
    <row r="341" spans="1:14" ht="15" customHeight="1">
      <c r="A341" s="64" t="s">
        <v>2116</v>
      </c>
      <c r="B341" s="64" t="s">
        <v>1275</v>
      </c>
      <c r="C341" s="64">
        <v>2013</v>
      </c>
      <c r="D341" s="64" t="s">
        <v>1276</v>
      </c>
      <c r="E341" s="64" t="s">
        <v>1277</v>
      </c>
      <c r="F341" s="64" t="s">
        <v>1278</v>
      </c>
      <c r="G341" s="64" t="s">
        <v>96</v>
      </c>
      <c r="H341" s="64" t="s">
        <v>30</v>
      </c>
      <c r="I341" s="79">
        <v>71349329</v>
      </c>
      <c r="J341" s="64" t="s">
        <v>1279</v>
      </c>
      <c r="K341" s="64"/>
      <c r="L341" s="25" t="s">
        <v>28</v>
      </c>
      <c r="M341" s="64" t="s">
        <v>3</v>
      </c>
      <c r="N341" s="64" t="s">
        <v>2262</v>
      </c>
    </row>
    <row r="342" spans="1:14" ht="15" customHeight="1">
      <c r="A342" s="64" t="s">
        <v>2117</v>
      </c>
      <c r="B342" s="64" t="s">
        <v>1280</v>
      </c>
      <c r="C342" s="64">
        <v>2012</v>
      </c>
      <c r="D342" s="64" t="s">
        <v>1281</v>
      </c>
      <c r="E342" s="64" t="s">
        <v>1282</v>
      </c>
      <c r="F342" s="64" t="s">
        <v>1283</v>
      </c>
      <c r="G342" s="64" t="s">
        <v>148</v>
      </c>
      <c r="H342" s="64" t="s">
        <v>32</v>
      </c>
      <c r="I342" s="79">
        <v>22711060</v>
      </c>
      <c r="J342" s="64"/>
      <c r="K342" s="64"/>
      <c r="L342" s="25" t="s">
        <v>27</v>
      </c>
      <c r="M342" s="64"/>
      <c r="N342" s="64"/>
    </row>
    <row r="343" spans="1:14" ht="15" customHeight="1">
      <c r="A343" s="64" t="s">
        <v>2118</v>
      </c>
      <c r="B343" s="64" t="s">
        <v>1284</v>
      </c>
      <c r="C343" s="64">
        <v>2013</v>
      </c>
      <c r="D343" s="64" t="s">
        <v>1285</v>
      </c>
      <c r="E343" s="64" t="s">
        <v>1286</v>
      </c>
      <c r="F343" s="64" t="s">
        <v>340</v>
      </c>
      <c r="G343" s="64" t="s">
        <v>1287</v>
      </c>
      <c r="H343" s="64" t="s">
        <v>32</v>
      </c>
      <c r="I343" s="79">
        <v>24457241</v>
      </c>
      <c r="J343" s="64" t="s">
        <v>1288</v>
      </c>
      <c r="K343" s="64"/>
      <c r="L343" s="25" t="s">
        <v>28</v>
      </c>
      <c r="M343" s="64" t="s">
        <v>31</v>
      </c>
      <c r="N343" s="64" t="s">
        <v>2327</v>
      </c>
    </row>
    <row r="344" spans="1:14" ht="15" customHeight="1">
      <c r="A344" s="64" t="s">
        <v>2119</v>
      </c>
      <c r="B344" s="64" t="s">
        <v>1284</v>
      </c>
      <c r="C344" s="64">
        <v>2013</v>
      </c>
      <c r="D344" s="64" t="s">
        <v>1285</v>
      </c>
      <c r="E344" s="64" t="s">
        <v>1289</v>
      </c>
      <c r="F344" s="64" t="s">
        <v>166</v>
      </c>
      <c r="G344" s="64"/>
      <c r="H344" s="64" t="s">
        <v>30</v>
      </c>
      <c r="I344" s="79">
        <v>372113907</v>
      </c>
      <c r="J344" s="64" t="s">
        <v>1290</v>
      </c>
      <c r="K344" s="64"/>
      <c r="L344" s="25" t="s">
        <v>28</v>
      </c>
      <c r="M344" s="64" t="s">
        <v>0</v>
      </c>
      <c r="N344" s="64" t="s">
        <v>2268</v>
      </c>
    </row>
    <row r="345" spans="1:14" ht="15" customHeight="1">
      <c r="A345" s="64" t="s">
        <v>2120</v>
      </c>
      <c r="B345" s="64" t="s">
        <v>1291</v>
      </c>
      <c r="C345" s="64">
        <v>2005</v>
      </c>
      <c r="D345" s="64" t="s">
        <v>1292</v>
      </c>
      <c r="E345" s="64" t="s">
        <v>1293</v>
      </c>
      <c r="F345" s="64" t="s">
        <v>269</v>
      </c>
      <c r="G345" s="64"/>
      <c r="H345" s="64" t="s">
        <v>30</v>
      </c>
      <c r="I345" s="79">
        <v>43285568</v>
      </c>
      <c r="J345" s="64" t="s">
        <v>1294</v>
      </c>
      <c r="K345" s="64"/>
      <c r="L345" s="25" t="s">
        <v>28</v>
      </c>
      <c r="M345" s="64" t="s">
        <v>3</v>
      </c>
      <c r="N345" s="64" t="s">
        <v>2267</v>
      </c>
    </row>
    <row r="346" spans="1:14" ht="15" customHeight="1">
      <c r="A346" s="64" t="s">
        <v>2121</v>
      </c>
      <c r="B346" s="64" t="s">
        <v>1295</v>
      </c>
      <c r="C346" s="64">
        <v>2004</v>
      </c>
      <c r="D346" s="64" t="s">
        <v>1296</v>
      </c>
      <c r="E346" s="64" t="s">
        <v>1297</v>
      </c>
      <c r="F346" s="64" t="s">
        <v>312</v>
      </c>
      <c r="G346" s="64" t="s">
        <v>76</v>
      </c>
      <c r="H346" s="64" t="s">
        <v>30</v>
      </c>
      <c r="I346" s="79">
        <v>38241023</v>
      </c>
      <c r="J346" s="64" t="s">
        <v>1298</v>
      </c>
      <c r="K346" s="64"/>
      <c r="L346" s="25" t="s">
        <v>28</v>
      </c>
      <c r="M346" s="64" t="s">
        <v>3</v>
      </c>
      <c r="N346" s="64" t="s">
        <v>2267</v>
      </c>
    </row>
    <row r="347" spans="1:14" ht="15" customHeight="1">
      <c r="A347" s="64" t="s">
        <v>2122</v>
      </c>
      <c r="B347" s="64" t="s">
        <v>1295</v>
      </c>
      <c r="C347" s="64">
        <v>2006</v>
      </c>
      <c r="D347" s="64" t="s">
        <v>1299</v>
      </c>
      <c r="E347" s="64" t="s">
        <v>1300</v>
      </c>
      <c r="F347" s="64" t="s">
        <v>1301</v>
      </c>
      <c r="G347" s="64" t="s">
        <v>76</v>
      </c>
      <c r="H347" s="64" t="s">
        <v>30</v>
      </c>
      <c r="I347" s="79">
        <v>44082907</v>
      </c>
      <c r="J347" s="64" t="s">
        <v>1302</v>
      </c>
      <c r="K347" s="64"/>
      <c r="L347" s="25" t="s">
        <v>28</v>
      </c>
      <c r="M347" s="64" t="s">
        <v>3</v>
      </c>
      <c r="N347" s="64" t="s">
        <v>2267</v>
      </c>
    </row>
    <row r="348" spans="1:14" ht="15" customHeight="1">
      <c r="A348" s="64" t="s">
        <v>2123</v>
      </c>
      <c r="B348" s="64" t="s">
        <v>1303</v>
      </c>
      <c r="C348" s="64">
        <v>2009</v>
      </c>
      <c r="D348" s="64" t="s">
        <v>1304</v>
      </c>
      <c r="E348" s="64" t="s">
        <v>1305</v>
      </c>
      <c r="F348" s="64" t="s">
        <v>807</v>
      </c>
      <c r="G348" s="64" t="s">
        <v>254</v>
      </c>
      <c r="H348" s="64" t="s">
        <v>32</v>
      </c>
      <c r="I348" s="79">
        <v>19342473</v>
      </c>
      <c r="J348" s="64" t="s">
        <v>1306</v>
      </c>
      <c r="K348" s="64"/>
      <c r="L348" s="25" t="s">
        <v>28</v>
      </c>
      <c r="M348" s="64" t="s">
        <v>3</v>
      </c>
      <c r="N348" s="64" t="s">
        <v>2267</v>
      </c>
    </row>
    <row r="349" spans="1:14" ht="15" customHeight="1">
      <c r="A349" s="64" t="s">
        <v>2124</v>
      </c>
      <c r="B349" s="64" t="s">
        <v>1307</v>
      </c>
      <c r="C349" s="64">
        <v>1999</v>
      </c>
      <c r="D349" s="64" t="s">
        <v>1308</v>
      </c>
      <c r="E349" s="64" t="s">
        <v>1309</v>
      </c>
      <c r="F349" s="64" t="s">
        <v>1310</v>
      </c>
      <c r="G349" s="64" t="s">
        <v>76</v>
      </c>
      <c r="H349" s="64" t="s">
        <v>30</v>
      </c>
      <c r="I349" s="79">
        <v>29253496</v>
      </c>
      <c r="J349" s="64" t="s">
        <v>1311</v>
      </c>
      <c r="K349" s="64"/>
      <c r="L349" s="25" t="s">
        <v>28</v>
      </c>
      <c r="M349" s="64" t="s">
        <v>3</v>
      </c>
      <c r="N349" s="64" t="s">
        <v>2267</v>
      </c>
    </row>
    <row r="350" spans="1:14" ht="15" customHeight="1">
      <c r="A350" s="64" t="s">
        <v>2125</v>
      </c>
      <c r="B350" s="64" t="s">
        <v>1312</v>
      </c>
      <c r="C350" s="64">
        <v>2000</v>
      </c>
      <c r="D350" s="64" t="s">
        <v>1313</v>
      </c>
      <c r="E350" s="64" t="s">
        <v>1314</v>
      </c>
      <c r="F350" s="64" t="s">
        <v>629</v>
      </c>
      <c r="G350" s="64" t="s">
        <v>76</v>
      </c>
      <c r="H350" s="64" t="s">
        <v>30</v>
      </c>
      <c r="I350" s="79">
        <v>30752100</v>
      </c>
      <c r="J350" s="64"/>
      <c r="K350" s="64"/>
      <c r="L350" s="25" t="s">
        <v>28</v>
      </c>
      <c r="M350" s="64" t="s">
        <v>3</v>
      </c>
      <c r="N350" s="64" t="s">
        <v>2267</v>
      </c>
    </row>
    <row r="351" spans="1:14" ht="15" customHeight="1">
      <c r="A351" s="64" t="s">
        <v>2126</v>
      </c>
      <c r="B351" s="64" t="s">
        <v>1315</v>
      </c>
      <c r="C351" s="64">
        <v>2006</v>
      </c>
      <c r="D351" s="64" t="s">
        <v>1316</v>
      </c>
      <c r="E351" s="64" t="s">
        <v>1317</v>
      </c>
      <c r="F351" s="64" t="s">
        <v>137</v>
      </c>
      <c r="G351" s="64"/>
      <c r="H351" s="64" t="s">
        <v>30</v>
      </c>
      <c r="I351" s="79">
        <v>43985208</v>
      </c>
      <c r="J351" s="64" t="s">
        <v>1318</v>
      </c>
      <c r="K351" s="64"/>
      <c r="L351" s="25" t="s">
        <v>28</v>
      </c>
      <c r="M351" s="64" t="s">
        <v>3</v>
      </c>
      <c r="N351" s="64" t="s">
        <v>2267</v>
      </c>
    </row>
    <row r="352" spans="1:14" ht="15" customHeight="1">
      <c r="A352" s="64" t="s">
        <v>2127</v>
      </c>
      <c r="B352" s="64" t="s">
        <v>1319</v>
      </c>
      <c r="C352" s="64">
        <v>2004</v>
      </c>
      <c r="D352" s="64" t="s">
        <v>1320</v>
      </c>
      <c r="E352" s="64" t="s">
        <v>1321</v>
      </c>
      <c r="F352" s="64" t="s">
        <v>629</v>
      </c>
      <c r="G352" s="64" t="s">
        <v>76</v>
      </c>
      <c r="H352" s="64" t="s">
        <v>30</v>
      </c>
      <c r="I352" s="79">
        <v>38857290</v>
      </c>
      <c r="J352" s="64"/>
      <c r="K352" s="64"/>
      <c r="L352" s="25" t="s">
        <v>28</v>
      </c>
      <c r="M352" s="64" t="s">
        <v>3</v>
      </c>
      <c r="N352" s="64" t="s">
        <v>2267</v>
      </c>
    </row>
    <row r="353" spans="1:14" ht="15" customHeight="1">
      <c r="A353" s="64" t="s">
        <v>2128</v>
      </c>
      <c r="B353" s="64" t="s">
        <v>1322</v>
      </c>
      <c r="C353" s="64">
        <v>1999</v>
      </c>
      <c r="D353" s="64" t="s">
        <v>1323</v>
      </c>
      <c r="E353" s="64" t="s">
        <v>1324</v>
      </c>
      <c r="F353" s="64" t="s">
        <v>312</v>
      </c>
      <c r="G353" s="64" t="s">
        <v>76</v>
      </c>
      <c r="H353" s="64" t="s">
        <v>30</v>
      </c>
      <c r="I353" s="79">
        <v>29383333</v>
      </c>
      <c r="J353" s="64"/>
      <c r="K353" s="64"/>
      <c r="L353" s="25" t="s">
        <v>28</v>
      </c>
      <c r="M353" s="64" t="s">
        <v>3</v>
      </c>
      <c r="N353" s="64" t="s">
        <v>2267</v>
      </c>
    </row>
    <row r="354" spans="1:14" ht="15" customHeight="1">
      <c r="A354" s="64" t="s">
        <v>2129</v>
      </c>
      <c r="B354" s="64" t="s">
        <v>1325</v>
      </c>
      <c r="C354" s="64">
        <v>2015</v>
      </c>
      <c r="D354" s="64" t="s">
        <v>1326</v>
      </c>
      <c r="E354" s="64" t="s">
        <v>1327</v>
      </c>
      <c r="F354" s="64" t="s">
        <v>166</v>
      </c>
      <c r="G354" s="64" t="s">
        <v>76</v>
      </c>
      <c r="H354" s="64" t="s">
        <v>30</v>
      </c>
      <c r="I354" s="79">
        <v>605816471</v>
      </c>
      <c r="J354" s="64" t="s">
        <v>1328</v>
      </c>
      <c r="K354" s="64"/>
      <c r="L354" s="25" t="s">
        <v>28</v>
      </c>
      <c r="M354" s="64" t="s">
        <v>15</v>
      </c>
      <c r="N354" s="64" t="s">
        <v>2375</v>
      </c>
    </row>
    <row r="355" spans="1:14" ht="15" customHeight="1">
      <c r="A355" s="64" t="s">
        <v>2130</v>
      </c>
      <c r="B355" s="64" t="s">
        <v>1329</v>
      </c>
      <c r="C355" s="64">
        <v>2004</v>
      </c>
      <c r="D355" s="64" t="s">
        <v>1330</v>
      </c>
      <c r="E355" s="64" t="s">
        <v>1331</v>
      </c>
      <c r="F355" s="64" t="s">
        <v>1332</v>
      </c>
      <c r="G355" s="64" t="s">
        <v>1333</v>
      </c>
      <c r="H355" s="64" t="s">
        <v>32</v>
      </c>
      <c r="I355" s="79">
        <v>15110445</v>
      </c>
      <c r="J355" s="64"/>
      <c r="K355" s="64"/>
      <c r="L355" s="25" t="s">
        <v>28</v>
      </c>
      <c r="M355" s="64" t="s">
        <v>3</v>
      </c>
      <c r="N355" s="64"/>
    </row>
    <row r="356" spans="1:14" ht="15" customHeight="1">
      <c r="A356" s="64" t="s">
        <v>2131</v>
      </c>
      <c r="B356" s="64" t="s">
        <v>1334</v>
      </c>
      <c r="C356" s="64">
        <v>2012</v>
      </c>
      <c r="D356" s="64" t="s">
        <v>1335</v>
      </c>
      <c r="E356" s="64" t="s">
        <v>1336</v>
      </c>
      <c r="F356" s="64" t="s">
        <v>1337</v>
      </c>
      <c r="G356" s="64" t="s">
        <v>148</v>
      </c>
      <c r="H356" s="64" t="s">
        <v>32</v>
      </c>
      <c r="I356" s="79">
        <v>22378813</v>
      </c>
      <c r="J356" s="64" t="s">
        <v>1338</v>
      </c>
      <c r="K356" s="64"/>
      <c r="L356" s="25" t="s">
        <v>27</v>
      </c>
      <c r="M356" s="64"/>
      <c r="N356" s="64"/>
    </row>
    <row r="357" spans="1:14" ht="15" customHeight="1">
      <c r="A357" s="64" t="s">
        <v>2132</v>
      </c>
      <c r="B357" s="64" t="s">
        <v>1339</v>
      </c>
      <c r="C357" s="64">
        <v>2014</v>
      </c>
      <c r="D357" s="64" t="s">
        <v>1340</v>
      </c>
      <c r="E357" s="64" t="s">
        <v>1341</v>
      </c>
      <c r="F357" s="64" t="s">
        <v>1229</v>
      </c>
      <c r="G357" s="64"/>
      <c r="H357" s="64" t="s">
        <v>30</v>
      </c>
      <c r="I357" s="79">
        <v>600257806</v>
      </c>
      <c r="J357" s="64" t="s">
        <v>1342</v>
      </c>
      <c r="K357" s="64"/>
      <c r="L357" s="25" t="s">
        <v>27</v>
      </c>
      <c r="M357" s="64"/>
      <c r="N357" s="64"/>
    </row>
    <row r="358" spans="1:14" ht="15" customHeight="1">
      <c r="A358" s="64" t="s">
        <v>2133</v>
      </c>
      <c r="B358" s="64" t="s">
        <v>1343</v>
      </c>
      <c r="C358" s="64">
        <v>2002</v>
      </c>
      <c r="D358" s="64" t="s">
        <v>1344</v>
      </c>
      <c r="E358" s="64" t="s">
        <v>1345</v>
      </c>
      <c r="F358" s="64" t="s">
        <v>1346</v>
      </c>
      <c r="G358" s="64" t="s">
        <v>76</v>
      </c>
      <c r="H358" s="64" t="s">
        <v>30</v>
      </c>
      <c r="I358" s="79">
        <v>35078178</v>
      </c>
      <c r="J358" s="64" t="s">
        <v>1347</v>
      </c>
      <c r="K358" s="64"/>
      <c r="L358" s="25" t="s">
        <v>28</v>
      </c>
      <c r="M358" s="64" t="s">
        <v>0</v>
      </c>
      <c r="N358" s="64" t="s">
        <v>2265</v>
      </c>
    </row>
    <row r="359" spans="1:14" ht="15" customHeight="1">
      <c r="A359" s="64" t="s">
        <v>2134</v>
      </c>
      <c r="B359" s="64" t="s">
        <v>1348</v>
      </c>
      <c r="C359" s="64">
        <v>2003</v>
      </c>
      <c r="D359" s="64" t="s">
        <v>1349</v>
      </c>
      <c r="E359" s="64" t="s">
        <v>1350</v>
      </c>
      <c r="F359" s="64" t="s">
        <v>1351</v>
      </c>
      <c r="G359" s="64"/>
      <c r="H359" s="64" t="s">
        <v>30</v>
      </c>
      <c r="I359" s="79">
        <v>36936000</v>
      </c>
      <c r="J359" s="64"/>
      <c r="K359" s="64"/>
      <c r="L359" s="25" t="s">
        <v>28</v>
      </c>
      <c r="M359" s="64" t="s">
        <v>3</v>
      </c>
      <c r="N359" s="64" t="s">
        <v>2267</v>
      </c>
    </row>
    <row r="360" spans="1:14" ht="15" customHeight="1">
      <c r="A360" s="64" t="s">
        <v>2135</v>
      </c>
      <c r="B360" s="64" t="s">
        <v>1352</v>
      </c>
      <c r="C360" s="64">
        <v>2009</v>
      </c>
      <c r="D360" s="64" t="s">
        <v>1353</v>
      </c>
      <c r="E360" s="64" t="s">
        <v>1354</v>
      </c>
      <c r="F360" s="64" t="s">
        <v>304</v>
      </c>
      <c r="G360" s="64" t="s">
        <v>96</v>
      </c>
      <c r="H360" s="64" t="s">
        <v>30</v>
      </c>
      <c r="I360" s="79">
        <v>70002264</v>
      </c>
      <c r="J360" s="64"/>
      <c r="K360" s="64"/>
      <c r="L360" s="25" t="s">
        <v>28</v>
      </c>
      <c r="M360" s="64" t="s">
        <v>3</v>
      </c>
      <c r="N360" s="64" t="s">
        <v>2262</v>
      </c>
    </row>
    <row r="361" spans="1:14" ht="15" customHeight="1">
      <c r="A361" s="64" t="s">
        <v>2136</v>
      </c>
      <c r="B361" s="64" t="s">
        <v>1355</v>
      </c>
      <c r="C361" s="64">
        <v>2012</v>
      </c>
      <c r="D361" s="64" t="s">
        <v>1356</v>
      </c>
      <c r="E361" s="64" t="s">
        <v>1357</v>
      </c>
      <c r="F361" s="64" t="s">
        <v>274</v>
      </c>
      <c r="G361" s="64" t="s">
        <v>65</v>
      </c>
      <c r="H361" s="64" t="s">
        <v>32</v>
      </c>
      <c r="I361" s="79">
        <v>22445316</v>
      </c>
      <c r="J361" s="64" t="s">
        <v>1358</v>
      </c>
      <c r="K361" s="64"/>
      <c r="L361" s="25" t="s">
        <v>27</v>
      </c>
      <c r="M361" s="64"/>
      <c r="N361" s="64"/>
    </row>
    <row r="362" spans="1:14" ht="15" customHeight="1">
      <c r="A362" s="64" t="s">
        <v>2137</v>
      </c>
      <c r="B362" s="64" t="s">
        <v>1359</v>
      </c>
      <c r="C362" s="64">
        <v>2012</v>
      </c>
      <c r="D362" s="64" t="s">
        <v>1360</v>
      </c>
      <c r="E362" s="64" t="s">
        <v>1361</v>
      </c>
      <c r="F362" s="64" t="s">
        <v>739</v>
      </c>
      <c r="G362" s="64"/>
      <c r="H362" s="64" t="s">
        <v>30</v>
      </c>
      <c r="I362" s="79">
        <v>365658099</v>
      </c>
      <c r="J362" s="64" t="s">
        <v>1362</v>
      </c>
      <c r="K362" s="64"/>
      <c r="L362" s="25" t="s">
        <v>28</v>
      </c>
      <c r="M362" s="64" t="s">
        <v>15</v>
      </c>
      <c r="N362" s="64" t="s">
        <v>2376</v>
      </c>
    </row>
    <row r="363" spans="1:14" ht="15" customHeight="1">
      <c r="A363" s="64" t="s">
        <v>2138</v>
      </c>
      <c r="B363" s="64" t="s">
        <v>1363</v>
      </c>
      <c r="C363" s="64">
        <v>2006</v>
      </c>
      <c r="D363" s="64" t="s">
        <v>1364</v>
      </c>
      <c r="E363" s="64" t="s">
        <v>1365</v>
      </c>
      <c r="F363" s="64" t="s">
        <v>1366</v>
      </c>
      <c r="G363" s="64"/>
      <c r="H363" s="64" t="s">
        <v>30</v>
      </c>
      <c r="I363" s="79">
        <v>44192928</v>
      </c>
      <c r="J363" s="64" t="s">
        <v>1367</v>
      </c>
      <c r="K363" s="64"/>
      <c r="L363" s="25" t="s">
        <v>28</v>
      </c>
      <c r="M363" s="64" t="s">
        <v>3</v>
      </c>
      <c r="N363" s="64" t="s">
        <v>2267</v>
      </c>
    </row>
    <row r="364" spans="1:14" ht="15" customHeight="1">
      <c r="A364" s="64" t="s">
        <v>2139</v>
      </c>
      <c r="B364" s="64" t="s">
        <v>1368</v>
      </c>
      <c r="C364" s="64">
        <v>2017</v>
      </c>
      <c r="D364" s="64" t="s">
        <v>1369</v>
      </c>
      <c r="E364" s="64" t="s">
        <v>1370</v>
      </c>
      <c r="F364" s="64" t="s">
        <v>1371</v>
      </c>
      <c r="G364" s="64" t="s">
        <v>129</v>
      </c>
      <c r="H364" s="64" t="s">
        <v>30</v>
      </c>
      <c r="I364" s="79">
        <v>619453898</v>
      </c>
      <c r="J364" s="64" t="s">
        <v>1372</v>
      </c>
      <c r="K364" s="64"/>
      <c r="L364" s="25" t="s">
        <v>28</v>
      </c>
      <c r="M364" s="64" t="s">
        <v>0</v>
      </c>
      <c r="N364" s="64" t="s">
        <v>2291</v>
      </c>
    </row>
    <row r="365" spans="1:14" ht="15" customHeight="1">
      <c r="A365" s="64" t="s">
        <v>2140</v>
      </c>
      <c r="B365" s="64" t="s">
        <v>1373</v>
      </c>
      <c r="C365" s="64">
        <v>2011</v>
      </c>
      <c r="D365" s="64" t="s">
        <v>1374</v>
      </c>
      <c r="E365" s="64" t="s">
        <v>1375</v>
      </c>
      <c r="F365" s="64" t="s">
        <v>304</v>
      </c>
      <c r="G365" s="64" t="s">
        <v>96</v>
      </c>
      <c r="H365" s="64" t="s">
        <v>30</v>
      </c>
      <c r="I365" s="79">
        <v>70575378</v>
      </c>
      <c r="J365" s="64" t="s">
        <v>1376</v>
      </c>
      <c r="K365" s="64"/>
      <c r="L365" s="25" t="s">
        <v>28</v>
      </c>
      <c r="M365" s="64" t="s">
        <v>3</v>
      </c>
      <c r="N365" s="64" t="s">
        <v>2262</v>
      </c>
    </row>
    <row r="366" spans="1:14" ht="15" customHeight="1">
      <c r="A366" s="64" t="s">
        <v>2141</v>
      </c>
      <c r="B366" s="64" t="s">
        <v>1373</v>
      </c>
      <c r="C366" s="64">
        <v>2016</v>
      </c>
      <c r="D366" s="64" t="s">
        <v>1377</v>
      </c>
      <c r="E366" s="64" t="s">
        <v>1378</v>
      </c>
      <c r="F366" s="64" t="s">
        <v>1379</v>
      </c>
      <c r="G366" s="64" t="s">
        <v>76</v>
      </c>
      <c r="H366" s="64" t="s">
        <v>32</v>
      </c>
      <c r="I366" s="79">
        <v>27901246</v>
      </c>
      <c r="J366" s="64" t="s">
        <v>1380</v>
      </c>
      <c r="K366" s="64"/>
      <c r="L366" s="25" t="s">
        <v>28</v>
      </c>
      <c r="M366" s="64" t="s">
        <v>31</v>
      </c>
      <c r="N366" s="64" t="s">
        <v>2325</v>
      </c>
    </row>
    <row r="367" spans="1:14" ht="15" customHeight="1">
      <c r="A367" s="64" t="s">
        <v>2142</v>
      </c>
      <c r="B367" s="64" t="s">
        <v>1373</v>
      </c>
      <c r="C367" s="64">
        <v>2015</v>
      </c>
      <c r="D367" s="64" t="s">
        <v>1377</v>
      </c>
      <c r="E367" s="64" t="s">
        <v>1381</v>
      </c>
      <c r="F367" s="64" t="s">
        <v>372</v>
      </c>
      <c r="G367" s="64"/>
      <c r="H367" s="64" t="s">
        <v>30</v>
      </c>
      <c r="I367" s="79">
        <v>611483258</v>
      </c>
      <c r="J367" s="64" t="s">
        <v>1382</v>
      </c>
      <c r="K367" s="64"/>
      <c r="L367" s="25" t="s">
        <v>27</v>
      </c>
      <c r="M367" s="64"/>
      <c r="N367" s="64"/>
    </row>
    <row r="368" spans="1:14" ht="15" customHeight="1">
      <c r="A368" s="64" t="s">
        <v>2143</v>
      </c>
      <c r="B368" s="64" t="s">
        <v>1373</v>
      </c>
      <c r="C368" s="64">
        <v>2015</v>
      </c>
      <c r="D368" s="64" t="s">
        <v>1377</v>
      </c>
      <c r="E368" s="64" t="s">
        <v>1383</v>
      </c>
      <c r="F368" s="64" t="s">
        <v>318</v>
      </c>
      <c r="G368" s="64" t="s">
        <v>148</v>
      </c>
      <c r="H368" s="64" t="s">
        <v>32</v>
      </c>
      <c r="I368" s="79">
        <v>26482542</v>
      </c>
      <c r="J368" s="64" t="s">
        <v>1384</v>
      </c>
      <c r="K368" s="64" t="s">
        <v>115</v>
      </c>
      <c r="L368" s="25" t="s">
        <v>28</v>
      </c>
      <c r="M368" s="64" t="s">
        <v>31</v>
      </c>
      <c r="N368" s="64"/>
    </row>
    <row r="369" spans="1:14" ht="15" customHeight="1">
      <c r="A369" s="64" t="s">
        <v>2144</v>
      </c>
      <c r="B369" s="64" t="s">
        <v>1373</v>
      </c>
      <c r="C369" s="64">
        <v>2015</v>
      </c>
      <c r="D369" s="64" t="s">
        <v>1377</v>
      </c>
      <c r="E369" s="64" t="s">
        <v>1385</v>
      </c>
      <c r="F369" s="64" t="s">
        <v>318</v>
      </c>
      <c r="G369" s="64" t="s">
        <v>76</v>
      </c>
      <c r="H369" s="64" t="s">
        <v>30</v>
      </c>
      <c r="I369" s="79">
        <v>620549192</v>
      </c>
      <c r="J369" s="64" t="s">
        <v>1382</v>
      </c>
      <c r="K369" s="64"/>
      <c r="L369" s="25" t="s">
        <v>28</v>
      </c>
      <c r="M369" s="64" t="s">
        <v>31</v>
      </c>
      <c r="N369" s="64" t="s">
        <v>2325</v>
      </c>
    </row>
    <row r="370" spans="1:14" ht="15" customHeight="1">
      <c r="A370" s="64" t="s">
        <v>2145</v>
      </c>
      <c r="B370" s="64" t="s">
        <v>1373</v>
      </c>
      <c r="C370" s="64">
        <v>2016</v>
      </c>
      <c r="D370" s="64" t="s">
        <v>1377</v>
      </c>
      <c r="E370" s="64" t="s">
        <v>1386</v>
      </c>
      <c r="F370" s="64" t="s">
        <v>1387</v>
      </c>
      <c r="G370" s="64"/>
      <c r="H370" s="64" t="s">
        <v>30</v>
      </c>
      <c r="I370" s="79">
        <v>613454519</v>
      </c>
      <c r="J370" s="64" t="s">
        <v>1388</v>
      </c>
      <c r="K370" s="64"/>
      <c r="L370" s="25" t="s">
        <v>28</v>
      </c>
      <c r="M370" s="64" t="s">
        <v>31</v>
      </c>
      <c r="N370" s="64" t="s">
        <v>2325</v>
      </c>
    </row>
    <row r="371" spans="1:14" ht="15" customHeight="1">
      <c r="A371" s="64" t="s">
        <v>2146</v>
      </c>
      <c r="B371" s="64" t="s">
        <v>1373</v>
      </c>
      <c r="C371" s="64">
        <v>2016</v>
      </c>
      <c r="D371" s="64" t="s">
        <v>1377</v>
      </c>
      <c r="E371" s="64" t="s">
        <v>1386</v>
      </c>
      <c r="F371" s="64" t="s">
        <v>1387</v>
      </c>
      <c r="G371" s="64"/>
      <c r="H371" s="64" t="s">
        <v>30</v>
      </c>
      <c r="I371" s="79">
        <v>613454519</v>
      </c>
      <c r="J371" s="64" t="s">
        <v>1388</v>
      </c>
      <c r="K371" s="64" t="s">
        <v>115</v>
      </c>
      <c r="L371" s="25" t="s">
        <v>28</v>
      </c>
      <c r="M371" s="64" t="s">
        <v>31</v>
      </c>
      <c r="N371" s="64"/>
    </row>
    <row r="372" spans="1:14" ht="15" customHeight="1">
      <c r="A372" s="64" t="s">
        <v>2147</v>
      </c>
      <c r="B372" s="64" t="s">
        <v>1389</v>
      </c>
      <c r="C372" s="64">
        <v>2013</v>
      </c>
      <c r="D372" s="64" t="s">
        <v>1390</v>
      </c>
      <c r="E372" s="64" t="s">
        <v>1391</v>
      </c>
      <c r="F372" s="64" t="s">
        <v>1392</v>
      </c>
      <c r="G372" s="64" t="s">
        <v>76</v>
      </c>
      <c r="H372" s="64" t="s">
        <v>30</v>
      </c>
      <c r="I372" s="79">
        <v>52318484</v>
      </c>
      <c r="J372" s="64" t="s">
        <v>1393</v>
      </c>
      <c r="K372" s="64"/>
      <c r="L372" s="25" t="s">
        <v>28</v>
      </c>
      <c r="M372" s="64" t="s">
        <v>15</v>
      </c>
      <c r="N372" s="64" t="s">
        <v>2326</v>
      </c>
    </row>
    <row r="373" spans="1:14" ht="15" customHeight="1">
      <c r="A373" s="64" t="s">
        <v>2148</v>
      </c>
      <c r="B373" s="64" t="s">
        <v>1389</v>
      </c>
      <c r="C373" s="64">
        <v>2013</v>
      </c>
      <c r="D373" s="64" t="s">
        <v>1390</v>
      </c>
      <c r="E373" s="64" t="s">
        <v>1394</v>
      </c>
      <c r="F373" s="64" t="s">
        <v>1395</v>
      </c>
      <c r="G373" s="64" t="s">
        <v>76</v>
      </c>
      <c r="H373" s="64" t="s">
        <v>32</v>
      </c>
      <c r="I373" s="79">
        <v>23180344</v>
      </c>
      <c r="J373" s="64" t="s">
        <v>1396</v>
      </c>
      <c r="K373" s="64" t="s">
        <v>115</v>
      </c>
      <c r="L373" s="25" t="s">
        <v>28</v>
      </c>
      <c r="M373" s="64" t="s">
        <v>31</v>
      </c>
      <c r="N373" s="64"/>
    </row>
    <row r="374" spans="1:14" ht="15" customHeight="1">
      <c r="A374" s="64" t="s">
        <v>2149</v>
      </c>
      <c r="B374" s="64" t="s">
        <v>1397</v>
      </c>
      <c r="C374" s="64">
        <v>2013</v>
      </c>
      <c r="D374" s="64" t="s">
        <v>88</v>
      </c>
      <c r="E374" s="64" t="s">
        <v>1398</v>
      </c>
      <c r="F374" s="64" t="s">
        <v>90</v>
      </c>
      <c r="G374" s="64"/>
      <c r="H374" s="64" t="s">
        <v>30</v>
      </c>
      <c r="I374" s="79">
        <v>369013057</v>
      </c>
      <c r="J374" s="64" t="s">
        <v>1399</v>
      </c>
      <c r="K374" s="64"/>
      <c r="L374" s="25" t="s">
        <v>28</v>
      </c>
      <c r="M374" s="64" t="s">
        <v>15</v>
      </c>
      <c r="N374" s="64" t="s">
        <v>2277</v>
      </c>
    </row>
    <row r="375" spans="1:14" ht="15" customHeight="1">
      <c r="A375" s="64" t="s">
        <v>2150</v>
      </c>
      <c r="B375" s="64" t="s">
        <v>1400</v>
      </c>
      <c r="C375" s="64">
        <v>1245</v>
      </c>
      <c r="D375" s="64" t="s">
        <v>1401</v>
      </c>
      <c r="E375" s="64" t="s">
        <v>1402</v>
      </c>
      <c r="F375" s="64" t="s">
        <v>1403</v>
      </c>
      <c r="G375" s="64" t="s">
        <v>76</v>
      </c>
      <c r="H375" s="64" t="s">
        <v>30</v>
      </c>
      <c r="I375" s="79">
        <v>44768752</v>
      </c>
      <c r="J375" s="64"/>
      <c r="K375" s="64"/>
      <c r="L375" s="25" t="s">
        <v>28</v>
      </c>
      <c r="M375" s="64" t="s">
        <v>0</v>
      </c>
      <c r="N375" s="64" t="s">
        <v>2296</v>
      </c>
    </row>
    <row r="376" spans="1:14" ht="15" customHeight="1">
      <c r="A376" s="64" t="s">
        <v>2151</v>
      </c>
      <c r="B376" s="64" t="s">
        <v>1404</v>
      </c>
      <c r="C376" s="64">
        <v>2007</v>
      </c>
      <c r="D376" s="64" t="s">
        <v>1405</v>
      </c>
      <c r="E376" s="64" t="s">
        <v>1406</v>
      </c>
      <c r="F376" s="64" t="s">
        <v>166</v>
      </c>
      <c r="G376" s="64" t="s">
        <v>76</v>
      </c>
      <c r="H376" s="64" t="s">
        <v>30</v>
      </c>
      <c r="I376" s="79">
        <v>47356139</v>
      </c>
      <c r="J376" s="64" t="s">
        <v>1407</v>
      </c>
      <c r="K376" s="64"/>
      <c r="L376" s="25" t="s">
        <v>28</v>
      </c>
      <c r="M376" s="64" t="s">
        <v>3</v>
      </c>
      <c r="N376" s="64" t="s">
        <v>2267</v>
      </c>
    </row>
    <row r="377" spans="1:14" ht="15" customHeight="1">
      <c r="A377" s="64" t="s">
        <v>2152</v>
      </c>
      <c r="B377" s="64" t="s">
        <v>1408</v>
      </c>
      <c r="C377" s="64">
        <v>2013</v>
      </c>
      <c r="D377" s="64" t="s">
        <v>1409</v>
      </c>
      <c r="F377" s="64" t="s">
        <v>1410</v>
      </c>
      <c r="G377" s="64" t="s">
        <v>640</v>
      </c>
      <c r="H377" s="64" t="s">
        <v>32</v>
      </c>
      <c r="I377" s="79">
        <v>23260009</v>
      </c>
      <c r="J377" s="64"/>
      <c r="K377" s="64"/>
      <c r="L377" s="25" t="s">
        <v>28</v>
      </c>
      <c r="M377" s="64" t="s">
        <v>3</v>
      </c>
      <c r="N377" s="64"/>
    </row>
    <row r="378" spans="1:14" ht="15" customHeight="1">
      <c r="A378" s="64" t="s">
        <v>2153</v>
      </c>
      <c r="B378" s="64" t="s">
        <v>1411</v>
      </c>
      <c r="C378" s="64">
        <v>2009</v>
      </c>
      <c r="D378" s="64" t="s">
        <v>1412</v>
      </c>
      <c r="E378" s="64" t="s">
        <v>1413</v>
      </c>
      <c r="F378" s="64" t="s">
        <v>203</v>
      </c>
      <c r="G378" s="64" t="s">
        <v>76</v>
      </c>
      <c r="H378" s="64" t="s">
        <v>32</v>
      </c>
      <c r="I378" s="79">
        <v>19336594</v>
      </c>
      <c r="J378" s="64" t="s">
        <v>1414</v>
      </c>
      <c r="K378" s="64"/>
      <c r="L378" s="25" t="s">
        <v>28</v>
      </c>
      <c r="M378" s="64" t="s">
        <v>3</v>
      </c>
      <c r="N378" s="64" t="s">
        <v>2267</v>
      </c>
    </row>
    <row r="379" spans="1:14" ht="15" customHeight="1">
      <c r="A379" s="64" t="s">
        <v>2154</v>
      </c>
      <c r="B379" s="64" t="s">
        <v>1415</v>
      </c>
      <c r="C379" s="64">
        <v>2002</v>
      </c>
      <c r="D379" s="64" t="s">
        <v>1416</v>
      </c>
      <c r="E379" s="64" t="s">
        <v>1417</v>
      </c>
      <c r="F379" s="64" t="s">
        <v>312</v>
      </c>
      <c r="G379" s="64" t="s">
        <v>192</v>
      </c>
      <c r="H379" s="64" t="s">
        <v>30</v>
      </c>
      <c r="I379" s="79">
        <v>36173247</v>
      </c>
      <c r="J379" s="64" t="s">
        <v>1418</v>
      </c>
      <c r="K379" s="64"/>
      <c r="L379" s="25" t="s">
        <v>28</v>
      </c>
      <c r="M379" s="64" t="s">
        <v>3</v>
      </c>
      <c r="N379" s="64" t="s">
        <v>2377</v>
      </c>
    </row>
    <row r="380" spans="1:14" ht="15" customHeight="1">
      <c r="A380" s="64" t="s">
        <v>2155</v>
      </c>
      <c r="B380" s="64" t="s">
        <v>1419</v>
      </c>
      <c r="C380" s="64">
        <v>2009</v>
      </c>
      <c r="D380" s="64" t="s">
        <v>1420</v>
      </c>
      <c r="E380" s="64" t="s">
        <v>1421</v>
      </c>
      <c r="F380" s="64" t="s">
        <v>251</v>
      </c>
      <c r="G380" s="64" t="s">
        <v>96</v>
      </c>
      <c r="H380" s="64" t="s">
        <v>30</v>
      </c>
      <c r="I380" s="79">
        <v>70242310</v>
      </c>
      <c r="J380" s="64"/>
      <c r="K380" s="64"/>
      <c r="L380" s="25" t="s">
        <v>28</v>
      </c>
      <c r="M380" s="64" t="s">
        <v>3</v>
      </c>
      <c r="N380" s="64" t="s">
        <v>2262</v>
      </c>
    </row>
    <row r="381" spans="1:14" ht="15" customHeight="1">
      <c r="A381" s="64" t="s">
        <v>2156</v>
      </c>
      <c r="B381" s="64" t="s">
        <v>1422</v>
      </c>
      <c r="C381" s="64">
        <v>2005</v>
      </c>
      <c r="D381" s="64" t="s">
        <v>1423</v>
      </c>
      <c r="E381" s="64" t="s">
        <v>1424</v>
      </c>
      <c r="F381" s="64" t="s">
        <v>496</v>
      </c>
      <c r="G381" s="64" t="s">
        <v>76</v>
      </c>
      <c r="H381" s="64" t="s">
        <v>30</v>
      </c>
      <c r="I381" s="79">
        <v>43062660</v>
      </c>
      <c r="J381" s="64" t="s">
        <v>1425</v>
      </c>
      <c r="K381" s="64"/>
      <c r="L381" s="25" t="s">
        <v>28</v>
      </c>
      <c r="M381" s="64" t="s">
        <v>3</v>
      </c>
      <c r="N381" s="64" t="s">
        <v>2267</v>
      </c>
    </row>
    <row r="382" spans="1:14" ht="15" customHeight="1">
      <c r="A382" s="64" t="s">
        <v>2157</v>
      </c>
      <c r="B382" s="64" t="s">
        <v>1426</v>
      </c>
      <c r="C382" s="64">
        <v>2018</v>
      </c>
      <c r="D382" s="64" t="s">
        <v>1427</v>
      </c>
      <c r="E382" s="64" t="s">
        <v>1428</v>
      </c>
      <c r="F382" s="64" t="s">
        <v>318</v>
      </c>
      <c r="G382" s="64" t="s">
        <v>254</v>
      </c>
      <c r="H382" s="64" t="s">
        <v>32</v>
      </c>
      <c r="I382" s="79">
        <v>29336009</v>
      </c>
      <c r="J382" s="64" t="s">
        <v>1429</v>
      </c>
      <c r="K382" s="64"/>
      <c r="L382" s="25" t="s">
        <v>27</v>
      </c>
      <c r="M382" s="64"/>
      <c r="N382" s="64"/>
    </row>
    <row r="383" spans="1:14" ht="15" customHeight="1">
      <c r="A383" s="64" t="s">
        <v>2158</v>
      </c>
      <c r="B383" s="64" t="s">
        <v>1426</v>
      </c>
      <c r="C383" s="64">
        <v>2018</v>
      </c>
      <c r="D383" s="64" t="s">
        <v>1427</v>
      </c>
      <c r="E383" s="64" t="s">
        <v>1430</v>
      </c>
      <c r="F383" s="64" t="s">
        <v>318</v>
      </c>
      <c r="G383" s="64" t="s">
        <v>76</v>
      </c>
      <c r="H383" s="64" t="s">
        <v>30</v>
      </c>
      <c r="I383" s="79">
        <v>620245757</v>
      </c>
      <c r="J383" s="64" t="s">
        <v>1431</v>
      </c>
      <c r="K383" s="64"/>
      <c r="L383" s="25" t="s">
        <v>28</v>
      </c>
      <c r="M383" s="64" t="s">
        <v>31</v>
      </c>
      <c r="N383" s="64" t="s">
        <v>2323</v>
      </c>
    </row>
    <row r="384" spans="1:14" ht="15" customHeight="1">
      <c r="A384" s="64" t="s">
        <v>2159</v>
      </c>
      <c r="B384" s="64" t="s">
        <v>12</v>
      </c>
      <c r="C384" s="64">
        <v>2003</v>
      </c>
      <c r="D384" s="64" t="s">
        <v>1432</v>
      </c>
      <c r="E384" s="64" t="s">
        <v>1433</v>
      </c>
      <c r="F384" s="64" t="s">
        <v>312</v>
      </c>
      <c r="G384" s="64" t="s">
        <v>76</v>
      </c>
      <c r="H384" s="64" t="s">
        <v>30</v>
      </c>
      <c r="I384" s="79">
        <v>36706560</v>
      </c>
      <c r="J384" s="64" t="s">
        <v>1434</v>
      </c>
      <c r="K384" s="64"/>
      <c r="L384" s="25" t="s">
        <v>28</v>
      </c>
      <c r="M384" s="64" t="s">
        <v>15</v>
      </c>
      <c r="N384" s="64" t="s">
        <v>2324</v>
      </c>
    </row>
    <row r="385" spans="1:14" ht="15" customHeight="1">
      <c r="A385" s="64" t="s">
        <v>2160</v>
      </c>
      <c r="B385" s="64" t="s">
        <v>1435</v>
      </c>
      <c r="C385" s="64">
        <v>2004</v>
      </c>
      <c r="D385" s="64" t="s">
        <v>1436</v>
      </c>
      <c r="E385" s="64" t="s">
        <v>1437</v>
      </c>
      <c r="F385" s="64" t="s">
        <v>1438</v>
      </c>
      <c r="G385" s="64" t="s">
        <v>192</v>
      </c>
      <c r="H385" s="64" t="s">
        <v>30</v>
      </c>
      <c r="I385" s="79">
        <v>38812448</v>
      </c>
      <c r="J385" s="64" t="s">
        <v>1439</v>
      </c>
      <c r="K385" s="64"/>
      <c r="L385" s="25" t="s">
        <v>28</v>
      </c>
      <c r="M385" s="64" t="s">
        <v>3</v>
      </c>
      <c r="N385" s="64" t="s">
        <v>2267</v>
      </c>
    </row>
    <row r="386" spans="1:14" ht="15" customHeight="1">
      <c r="A386" s="64" t="s">
        <v>2161</v>
      </c>
      <c r="B386" s="64" t="s">
        <v>1440</v>
      </c>
      <c r="C386" s="64">
        <v>2003</v>
      </c>
      <c r="D386" s="64" t="s">
        <v>1441</v>
      </c>
      <c r="E386" s="64" t="s">
        <v>1442</v>
      </c>
      <c r="F386" s="64" t="s">
        <v>496</v>
      </c>
      <c r="G386" s="64" t="s">
        <v>76</v>
      </c>
      <c r="H386" s="64" t="s">
        <v>30</v>
      </c>
      <c r="I386" s="79">
        <v>36135720</v>
      </c>
      <c r="J386" s="64"/>
      <c r="K386" s="64"/>
      <c r="L386" s="25" t="s">
        <v>28</v>
      </c>
      <c r="M386" s="64" t="s">
        <v>3</v>
      </c>
      <c r="N386" s="64" t="s">
        <v>2267</v>
      </c>
    </row>
    <row r="387" spans="1:14" ht="15" customHeight="1">
      <c r="A387" s="64" t="s">
        <v>2162</v>
      </c>
      <c r="B387" s="64" t="s">
        <v>1443</v>
      </c>
      <c r="C387" s="64">
        <v>2018</v>
      </c>
      <c r="D387" s="64" t="s">
        <v>1444</v>
      </c>
      <c r="E387" s="64" t="s">
        <v>1445</v>
      </c>
      <c r="F387" s="64" t="s">
        <v>1446</v>
      </c>
      <c r="G387" s="64"/>
      <c r="H387" s="64" t="s">
        <v>30</v>
      </c>
      <c r="I387" s="79">
        <v>622146776</v>
      </c>
      <c r="J387" s="64" t="s">
        <v>1447</v>
      </c>
      <c r="K387" s="64"/>
      <c r="L387" s="25" t="s">
        <v>28</v>
      </c>
      <c r="M387" s="64" t="s">
        <v>0</v>
      </c>
      <c r="N387" s="64" t="s">
        <v>2268</v>
      </c>
    </row>
    <row r="388" spans="1:14" ht="15" customHeight="1">
      <c r="A388" s="64" t="s">
        <v>2163</v>
      </c>
      <c r="B388" s="64" t="s">
        <v>1443</v>
      </c>
      <c r="C388" s="64">
        <v>2018</v>
      </c>
      <c r="D388" s="64" t="s">
        <v>1444</v>
      </c>
      <c r="E388" s="64" t="s">
        <v>1448</v>
      </c>
      <c r="F388" s="64" t="s">
        <v>1449</v>
      </c>
      <c r="G388" s="64" t="s">
        <v>65</v>
      </c>
      <c r="H388" s="64" t="s">
        <v>32</v>
      </c>
      <c r="I388" s="79">
        <v>29392334</v>
      </c>
      <c r="J388" s="64" t="s">
        <v>1450</v>
      </c>
      <c r="K388" s="64" t="s">
        <v>115</v>
      </c>
      <c r="L388" s="25" t="s">
        <v>28</v>
      </c>
      <c r="M388" s="64" t="s">
        <v>31</v>
      </c>
      <c r="N388" s="64"/>
    </row>
    <row r="389" spans="1:14" ht="15" customHeight="1">
      <c r="A389" s="64" t="s">
        <v>2164</v>
      </c>
      <c r="B389" s="64" t="s">
        <v>1451</v>
      </c>
      <c r="C389" s="64">
        <v>2014</v>
      </c>
      <c r="D389" s="64" t="s">
        <v>1452</v>
      </c>
      <c r="E389" s="64" t="s">
        <v>1453</v>
      </c>
      <c r="F389" s="64" t="s">
        <v>1024</v>
      </c>
      <c r="G389" s="64" t="s">
        <v>96</v>
      </c>
      <c r="H389" s="64" t="s">
        <v>30</v>
      </c>
      <c r="I389" s="79">
        <v>71526295</v>
      </c>
      <c r="J389" s="64"/>
      <c r="K389" s="64"/>
      <c r="L389" s="25" t="s">
        <v>28</v>
      </c>
      <c r="M389" s="64" t="s">
        <v>3</v>
      </c>
      <c r="N389" s="64" t="s">
        <v>2262</v>
      </c>
    </row>
    <row r="390" spans="1:14" ht="15" customHeight="1">
      <c r="A390" s="64" t="s">
        <v>2165</v>
      </c>
      <c r="B390" s="64" t="s">
        <v>1451</v>
      </c>
      <c r="C390" s="64">
        <v>2009</v>
      </c>
      <c r="D390" s="64" t="s">
        <v>1454</v>
      </c>
      <c r="E390" s="64" t="s">
        <v>1455</v>
      </c>
      <c r="F390" s="64" t="s">
        <v>251</v>
      </c>
      <c r="G390" s="64"/>
      <c r="H390" s="64" t="s">
        <v>30</v>
      </c>
      <c r="I390" s="79">
        <v>358182890</v>
      </c>
      <c r="J390" s="64" t="s">
        <v>1456</v>
      </c>
      <c r="K390" s="64"/>
      <c r="L390" s="25" t="s">
        <v>27</v>
      </c>
      <c r="M390" s="64"/>
      <c r="N390" s="64"/>
    </row>
    <row r="391" spans="1:14" ht="15" customHeight="1">
      <c r="A391" s="64" t="s">
        <v>2166</v>
      </c>
      <c r="B391" s="64" t="s">
        <v>1451</v>
      </c>
      <c r="C391" s="64">
        <v>2009</v>
      </c>
      <c r="D391" s="64" t="s">
        <v>1454</v>
      </c>
      <c r="E391" s="64" t="s">
        <v>1457</v>
      </c>
      <c r="F391" s="64" t="s">
        <v>251</v>
      </c>
      <c r="G391" s="64" t="s">
        <v>65</v>
      </c>
      <c r="H391" s="64" t="s">
        <v>32</v>
      </c>
      <c r="I391" s="79">
        <v>19470938</v>
      </c>
      <c r="J391" s="64" t="s">
        <v>1458</v>
      </c>
      <c r="K391" s="64" t="s">
        <v>115</v>
      </c>
      <c r="L391" s="25" t="s">
        <v>28</v>
      </c>
      <c r="M391" s="64" t="s">
        <v>31</v>
      </c>
      <c r="N391" s="64"/>
    </row>
    <row r="392" spans="1:14" ht="15" customHeight="1">
      <c r="A392" s="64" t="s">
        <v>2167</v>
      </c>
      <c r="B392" s="64" t="s">
        <v>1451</v>
      </c>
      <c r="C392" s="64">
        <v>2018</v>
      </c>
      <c r="D392" s="64" t="s">
        <v>1459</v>
      </c>
      <c r="E392" s="64" t="s">
        <v>1460</v>
      </c>
      <c r="F392" s="64" t="s">
        <v>318</v>
      </c>
      <c r="G392" s="64"/>
      <c r="H392" s="64" t="s">
        <v>30</v>
      </c>
      <c r="I392" s="79">
        <v>621517160</v>
      </c>
      <c r="J392" s="64" t="s">
        <v>1461</v>
      </c>
      <c r="K392" s="64"/>
      <c r="L392" s="25" t="s">
        <v>28</v>
      </c>
      <c r="M392" s="64" t="s">
        <v>3</v>
      </c>
      <c r="N392" s="64" t="s">
        <v>2303</v>
      </c>
    </row>
    <row r="393" spans="1:14" ht="15" customHeight="1">
      <c r="A393" s="64" t="s">
        <v>2168</v>
      </c>
      <c r="B393" s="64" t="s">
        <v>1462</v>
      </c>
      <c r="C393" s="64">
        <v>2001</v>
      </c>
      <c r="D393" s="64" t="s">
        <v>1463</v>
      </c>
      <c r="E393" s="64" t="s">
        <v>1464</v>
      </c>
      <c r="F393" s="64" t="s">
        <v>739</v>
      </c>
      <c r="G393" s="64" t="s">
        <v>76</v>
      </c>
      <c r="H393" s="64" t="s">
        <v>30</v>
      </c>
      <c r="I393" s="79">
        <v>32588126</v>
      </c>
      <c r="J393" s="64" t="s">
        <v>1465</v>
      </c>
      <c r="K393" s="64"/>
      <c r="L393" s="25" t="s">
        <v>28</v>
      </c>
      <c r="M393" s="64" t="s">
        <v>3</v>
      </c>
      <c r="N393" s="64"/>
    </row>
    <row r="394" spans="1:14" ht="15" customHeight="1">
      <c r="A394" s="64" t="s">
        <v>2169</v>
      </c>
      <c r="B394" s="64" t="s">
        <v>1466</v>
      </c>
      <c r="C394" s="64">
        <v>2009</v>
      </c>
      <c r="D394" s="64" t="s">
        <v>1412</v>
      </c>
      <c r="E394" s="64" t="s">
        <v>1467</v>
      </c>
      <c r="F394" s="64" t="s">
        <v>203</v>
      </c>
      <c r="G394" s="64" t="s">
        <v>76</v>
      </c>
      <c r="H394" s="64" t="s">
        <v>30</v>
      </c>
      <c r="I394" s="79">
        <v>354447701</v>
      </c>
      <c r="J394" s="64" t="s">
        <v>1468</v>
      </c>
      <c r="K394" s="64"/>
      <c r="L394" s="25" t="s">
        <v>28</v>
      </c>
      <c r="M394" s="64" t="s">
        <v>3</v>
      </c>
      <c r="N394" s="64"/>
    </row>
    <row r="395" spans="1:14" ht="15" customHeight="1">
      <c r="A395" s="64" t="s">
        <v>2170</v>
      </c>
      <c r="B395" s="64" t="s">
        <v>1469</v>
      </c>
      <c r="C395" s="64">
        <v>1993</v>
      </c>
      <c r="D395" s="64" t="s">
        <v>1470</v>
      </c>
      <c r="E395" s="64" t="s">
        <v>1471</v>
      </c>
      <c r="F395" s="64" t="s">
        <v>34</v>
      </c>
      <c r="G395" s="64" t="s">
        <v>640</v>
      </c>
      <c r="H395" s="64" t="s">
        <v>32</v>
      </c>
      <c r="I395" s="79">
        <v>8100290</v>
      </c>
      <c r="J395" s="64"/>
      <c r="K395" s="64"/>
      <c r="L395" s="25" t="s">
        <v>27</v>
      </c>
      <c r="M395" s="64"/>
      <c r="N395" s="64" t="s">
        <v>2322</v>
      </c>
    </row>
    <row r="396" spans="1:14" ht="15" customHeight="1">
      <c r="A396" s="64" t="s">
        <v>2171</v>
      </c>
      <c r="B396" s="64" t="s">
        <v>1469</v>
      </c>
      <c r="C396" s="64">
        <v>1993</v>
      </c>
      <c r="D396" s="64" t="s">
        <v>1470</v>
      </c>
      <c r="E396" s="64" t="s">
        <v>1472</v>
      </c>
      <c r="F396" s="64" t="s">
        <v>34</v>
      </c>
      <c r="G396" s="64"/>
      <c r="H396" s="64" t="s">
        <v>30</v>
      </c>
      <c r="I396" s="79">
        <v>23183916</v>
      </c>
      <c r="J396" s="64" t="s">
        <v>1473</v>
      </c>
      <c r="K396" s="64"/>
      <c r="L396" s="25" t="s">
        <v>28</v>
      </c>
      <c r="M396" s="64" t="s">
        <v>31</v>
      </c>
      <c r="N396" s="64" t="s">
        <v>2321</v>
      </c>
    </row>
    <row r="397" spans="1:14" ht="15" customHeight="1">
      <c r="A397" s="64" t="s">
        <v>2172</v>
      </c>
      <c r="B397" s="64" t="s">
        <v>1474</v>
      </c>
      <c r="C397" s="64">
        <v>2004</v>
      </c>
      <c r="D397" s="64" t="s">
        <v>1475</v>
      </c>
      <c r="E397" s="64" t="s">
        <v>1476</v>
      </c>
      <c r="F397" s="64" t="s">
        <v>484</v>
      </c>
      <c r="G397" s="64" t="s">
        <v>1477</v>
      </c>
      <c r="H397" s="64" t="s">
        <v>32</v>
      </c>
      <c r="I397" s="79">
        <v>15454647</v>
      </c>
      <c r="J397" s="64"/>
      <c r="K397" s="64"/>
      <c r="L397" s="25" t="s">
        <v>28</v>
      </c>
      <c r="M397" s="64" t="s">
        <v>3</v>
      </c>
      <c r="N397" s="64" t="s">
        <v>2360</v>
      </c>
    </row>
    <row r="398" spans="1:14" ht="15" customHeight="1">
      <c r="A398" s="64" t="s">
        <v>2173</v>
      </c>
      <c r="B398" s="64" t="s">
        <v>1474</v>
      </c>
      <c r="C398" s="64">
        <v>2004</v>
      </c>
      <c r="D398" s="64" t="s">
        <v>1475</v>
      </c>
      <c r="E398" s="64" t="s">
        <v>1478</v>
      </c>
      <c r="F398" s="64" t="s">
        <v>484</v>
      </c>
      <c r="G398" s="64"/>
      <c r="H398" s="64" t="s">
        <v>30</v>
      </c>
      <c r="I398" s="79">
        <v>39389621</v>
      </c>
      <c r="J398" s="64" t="s">
        <v>1479</v>
      </c>
      <c r="K398" s="64"/>
      <c r="L398" s="25" t="s">
        <v>28</v>
      </c>
      <c r="M398" s="64" t="s">
        <v>31</v>
      </c>
      <c r="N398" s="64" t="s">
        <v>2320</v>
      </c>
    </row>
    <row r="399" spans="1:14" ht="15" customHeight="1">
      <c r="A399" s="64" t="s">
        <v>2174</v>
      </c>
      <c r="B399" s="64" t="s">
        <v>1480</v>
      </c>
      <c r="C399" s="64">
        <v>2013</v>
      </c>
      <c r="D399" s="64" t="s">
        <v>1481</v>
      </c>
      <c r="E399" s="64" t="s">
        <v>1482</v>
      </c>
      <c r="F399" s="64" t="s">
        <v>304</v>
      </c>
      <c r="G399" s="64" t="s">
        <v>96</v>
      </c>
      <c r="H399" s="64" t="s">
        <v>30</v>
      </c>
      <c r="I399" s="79">
        <v>71233704</v>
      </c>
      <c r="J399" s="64" t="s">
        <v>1483</v>
      </c>
      <c r="K399" s="64"/>
      <c r="L399" s="25" t="s">
        <v>28</v>
      </c>
      <c r="M399" s="64" t="s">
        <v>3</v>
      </c>
      <c r="N399" s="64" t="s">
        <v>2262</v>
      </c>
    </row>
    <row r="400" spans="1:14" ht="15" customHeight="1">
      <c r="A400" s="64" t="s">
        <v>2175</v>
      </c>
      <c r="B400" s="64" t="s">
        <v>1484</v>
      </c>
      <c r="C400" s="64">
        <v>2015</v>
      </c>
      <c r="D400" s="64" t="s">
        <v>1485</v>
      </c>
      <c r="E400" s="64" t="s">
        <v>1486</v>
      </c>
      <c r="F400" s="64" t="s">
        <v>318</v>
      </c>
      <c r="G400" s="64" t="s">
        <v>76</v>
      </c>
      <c r="H400" s="64" t="s">
        <v>30</v>
      </c>
      <c r="I400" s="79">
        <v>620561484</v>
      </c>
      <c r="J400" s="64" t="s">
        <v>1487</v>
      </c>
      <c r="K400" s="64"/>
      <c r="L400" s="25" t="s">
        <v>27</v>
      </c>
      <c r="M400" s="64"/>
      <c r="N400" s="64"/>
    </row>
    <row r="401" spans="1:14" ht="15" customHeight="1">
      <c r="A401" s="64" t="s">
        <v>2176</v>
      </c>
      <c r="B401" s="64" t="s">
        <v>1488</v>
      </c>
      <c r="C401" s="64">
        <v>2016</v>
      </c>
      <c r="D401" s="64" t="s">
        <v>1489</v>
      </c>
      <c r="E401" s="64" t="s">
        <v>1490</v>
      </c>
      <c r="F401" s="64" t="s">
        <v>304</v>
      </c>
      <c r="G401" s="64" t="s">
        <v>96</v>
      </c>
      <c r="H401" s="64" t="s">
        <v>30</v>
      </c>
      <c r="I401" s="79">
        <v>613235259</v>
      </c>
      <c r="J401" s="64"/>
      <c r="K401" s="64"/>
      <c r="L401" s="25" t="s">
        <v>28</v>
      </c>
      <c r="M401" s="64" t="s">
        <v>3</v>
      </c>
      <c r="N401" s="64" t="s">
        <v>2262</v>
      </c>
    </row>
    <row r="402" spans="1:14" ht="15" customHeight="1">
      <c r="A402" s="64" t="s">
        <v>2177</v>
      </c>
      <c r="B402" s="64" t="s">
        <v>1491</v>
      </c>
      <c r="C402" s="64">
        <v>2004</v>
      </c>
      <c r="D402" s="64" t="s">
        <v>1492</v>
      </c>
      <c r="E402" s="64" t="s">
        <v>1493</v>
      </c>
      <c r="F402" s="64" t="s">
        <v>147</v>
      </c>
      <c r="G402" s="64" t="s">
        <v>192</v>
      </c>
      <c r="H402" s="64" t="s">
        <v>30</v>
      </c>
      <c r="I402" s="79">
        <v>38757838</v>
      </c>
      <c r="J402" s="64" t="s">
        <v>1494</v>
      </c>
      <c r="K402" s="64"/>
      <c r="L402" s="25" t="s">
        <v>28</v>
      </c>
      <c r="M402" s="64" t="s">
        <v>0</v>
      </c>
      <c r="N402" s="64" t="s">
        <v>2265</v>
      </c>
    </row>
    <row r="403" spans="1:14" ht="15" customHeight="1">
      <c r="A403" s="64" t="s">
        <v>2178</v>
      </c>
      <c r="B403" s="64" t="s">
        <v>1495</v>
      </c>
      <c r="C403" s="64">
        <v>2010</v>
      </c>
      <c r="D403" s="64" t="s">
        <v>1496</v>
      </c>
      <c r="E403" s="64" t="s">
        <v>1497</v>
      </c>
      <c r="F403" s="64" t="s">
        <v>1498</v>
      </c>
      <c r="G403" s="64" t="s">
        <v>76</v>
      </c>
      <c r="H403" s="64" t="s">
        <v>30</v>
      </c>
      <c r="I403" s="79">
        <v>360286305</v>
      </c>
      <c r="J403" s="64"/>
      <c r="K403" s="64"/>
      <c r="L403" s="25" t="s">
        <v>27</v>
      </c>
      <c r="M403" s="64"/>
      <c r="N403" s="64"/>
    </row>
    <row r="404" spans="1:14" ht="15" customHeight="1">
      <c r="A404" s="64" t="s">
        <v>2179</v>
      </c>
      <c r="B404" s="64" t="s">
        <v>1495</v>
      </c>
      <c r="C404" s="64">
        <v>2010</v>
      </c>
      <c r="D404" s="64" t="s">
        <v>1496</v>
      </c>
      <c r="E404" s="64" t="s">
        <v>1499</v>
      </c>
      <c r="F404" s="64" t="s">
        <v>1500</v>
      </c>
      <c r="G404" s="64" t="s">
        <v>65</v>
      </c>
      <c r="H404" s="64" t="s">
        <v>32</v>
      </c>
      <c r="I404" s="79">
        <v>20448248</v>
      </c>
      <c r="J404" s="64" t="s">
        <v>1501</v>
      </c>
      <c r="K404" s="64" t="s">
        <v>115</v>
      </c>
      <c r="L404" s="25" t="s">
        <v>28</v>
      </c>
      <c r="M404" s="64" t="s">
        <v>31</v>
      </c>
      <c r="N404" s="64"/>
    </row>
    <row r="405" spans="1:14" ht="15" customHeight="1">
      <c r="A405" s="64" t="s">
        <v>2180</v>
      </c>
      <c r="B405" s="64" t="s">
        <v>1502</v>
      </c>
      <c r="C405" s="64">
        <v>2018</v>
      </c>
      <c r="D405" s="64" t="s">
        <v>1503</v>
      </c>
      <c r="E405" s="64" t="s">
        <v>1504</v>
      </c>
      <c r="F405" s="64" t="s">
        <v>318</v>
      </c>
      <c r="G405" s="64"/>
      <c r="H405" s="64" t="s">
        <v>30</v>
      </c>
      <c r="I405" s="79">
        <v>621796929</v>
      </c>
      <c r="J405" s="64" t="s">
        <v>1505</v>
      </c>
      <c r="K405" s="64"/>
      <c r="L405" s="25" t="s">
        <v>28</v>
      </c>
      <c r="M405" s="64" t="s">
        <v>3</v>
      </c>
      <c r="N405" s="64" t="s">
        <v>2303</v>
      </c>
    </row>
    <row r="406" spans="1:14" ht="15" customHeight="1">
      <c r="A406" s="64" t="s">
        <v>2181</v>
      </c>
      <c r="B406" s="64" t="s">
        <v>1506</v>
      </c>
      <c r="C406" s="64">
        <v>2011</v>
      </c>
      <c r="D406" s="64" t="s">
        <v>1507</v>
      </c>
      <c r="E406" s="64" t="s">
        <v>1508</v>
      </c>
      <c r="F406" s="64" t="s">
        <v>568</v>
      </c>
      <c r="G406" s="64" t="s">
        <v>76</v>
      </c>
      <c r="H406" s="64" t="s">
        <v>30</v>
      </c>
      <c r="I406" s="79">
        <v>361531294</v>
      </c>
      <c r="J406" s="64"/>
      <c r="K406" s="64"/>
      <c r="L406" s="25" t="s">
        <v>28</v>
      </c>
      <c r="M406" s="64" t="s">
        <v>3</v>
      </c>
      <c r="N406" s="64" t="s">
        <v>2267</v>
      </c>
    </row>
    <row r="407" spans="1:14" ht="15" customHeight="1">
      <c r="A407" s="64" t="s">
        <v>2182</v>
      </c>
      <c r="B407" s="64" t="s">
        <v>1509</v>
      </c>
      <c r="C407" s="64">
        <v>2017</v>
      </c>
      <c r="D407" s="64" t="s">
        <v>1510</v>
      </c>
      <c r="E407" s="64" t="s">
        <v>1511</v>
      </c>
      <c r="F407" s="64" t="s">
        <v>452</v>
      </c>
      <c r="G407" s="64"/>
      <c r="H407" s="64" t="s">
        <v>30</v>
      </c>
      <c r="I407" s="79">
        <v>618283251</v>
      </c>
      <c r="J407" s="64" t="s">
        <v>1512</v>
      </c>
      <c r="K407" s="64"/>
      <c r="L407" s="25" t="s">
        <v>28</v>
      </c>
      <c r="M407" s="64" t="s">
        <v>15</v>
      </c>
      <c r="N407" s="64" t="s">
        <v>2318</v>
      </c>
    </row>
    <row r="408" spans="1:14" ht="15" customHeight="1">
      <c r="A408" s="64" t="s">
        <v>2183</v>
      </c>
      <c r="B408" s="64" t="s">
        <v>1509</v>
      </c>
      <c r="C408" s="64">
        <v>2017</v>
      </c>
      <c r="D408" s="64" t="s">
        <v>1510</v>
      </c>
      <c r="E408" s="64" t="s">
        <v>1513</v>
      </c>
      <c r="F408" s="64" t="s">
        <v>449</v>
      </c>
      <c r="G408" s="64"/>
      <c r="H408" s="64" t="s">
        <v>32</v>
      </c>
      <c r="I408" s="79">
        <v>28860832</v>
      </c>
      <c r="J408" s="64" t="s">
        <v>1514</v>
      </c>
      <c r="K408" s="64" t="s">
        <v>115</v>
      </c>
      <c r="L408" s="25" t="s">
        <v>28</v>
      </c>
      <c r="M408" s="64" t="s">
        <v>31</v>
      </c>
      <c r="N408" s="64"/>
    </row>
    <row r="409" spans="1:14" ht="15" customHeight="1">
      <c r="A409" s="64" t="s">
        <v>2184</v>
      </c>
      <c r="B409" s="64" t="s">
        <v>1515</v>
      </c>
      <c r="C409" s="64">
        <v>2005</v>
      </c>
      <c r="D409" s="64" t="s">
        <v>1516</v>
      </c>
      <c r="E409" s="64" t="s">
        <v>1517</v>
      </c>
      <c r="F409" s="64" t="s">
        <v>225</v>
      </c>
      <c r="G409" s="64"/>
      <c r="H409" s="64" t="s">
        <v>30</v>
      </c>
      <c r="I409" s="79">
        <v>40946159</v>
      </c>
      <c r="J409" s="64" t="s">
        <v>1518</v>
      </c>
      <c r="K409" s="64"/>
      <c r="L409" s="25" t="s">
        <v>28</v>
      </c>
      <c r="M409" s="64" t="s">
        <v>3</v>
      </c>
      <c r="N409" s="64" t="s">
        <v>2267</v>
      </c>
    </row>
    <row r="410" spans="1:14" ht="15" customHeight="1">
      <c r="A410" s="64" t="s">
        <v>2185</v>
      </c>
      <c r="B410" s="64" t="s">
        <v>1519</v>
      </c>
      <c r="C410" s="64">
        <v>2006</v>
      </c>
      <c r="D410" s="64" t="s">
        <v>1520</v>
      </c>
      <c r="F410" s="64" t="s">
        <v>274</v>
      </c>
      <c r="G410" s="64"/>
      <c r="H410" s="64" t="s">
        <v>30</v>
      </c>
      <c r="I410" s="79">
        <v>44645024</v>
      </c>
      <c r="J410" s="64" t="s">
        <v>1521</v>
      </c>
      <c r="K410" s="64"/>
      <c r="L410" s="25" t="s">
        <v>28</v>
      </c>
      <c r="M410" s="64" t="s">
        <v>3</v>
      </c>
      <c r="N410" s="64" t="s">
        <v>2319</v>
      </c>
    </row>
    <row r="411" spans="1:14" ht="15" customHeight="1">
      <c r="A411" s="64" t="s">
        <v>2186</v>
      </c>
      <c r="B411" s="64" t="s">
        <v>1522</v>
      </c>
      <c r="C411" s="64">
        <v>2007</v>
      </c>
      <c r="D411" s="64" t="s">
        <v>1523</v>
      </c>
      <c r="E411" s="64" t="s">
        <v>1524</v>
      </c>
      <c r="F411" s="64" t="s">
        <v>166</v>
      </c>
      <c r="G411" s="64" t="s">
        <v>76</v>
      </c>
      <c r="H411" s="64" t="s">
        <v>30</v>
      </c>
      <c r="I411" s="79">
        <v>350307901</v>
      </c>
      <c r="J411" s="64" t="s">
        <v>1525</v>
      </c>
      <c r="K411" s="64"/>
      <c r="L411" s="25" t="s">
        <v>27</v>
      </c>
      <c r="M411" s="64"/>
      <c r="N411" s="64"/>
    </row>
    <row r="412" spans="1:14" ht="15" customHeight="1">
      <c r="A412" s="64" t="s">
        <v>2187</v>
      </c>
      <c r="B412" s="64" t="s">
        <v>1522</v>
      </c>
      <c r="C412" s="64">
        <v>2007</v>
      </c>
      <c r="D412" s="64" t="s">
        <v>1523</v>
      </c>
      <c r="E412" s="64" t="s">
        <v>1526</v>
      </c>
      <c r="F412" s="64" t="s">
        <v>340</v>
      </c>
      <c r="G412" s="64" t="s">
        <v>76</v>
      </c>
      <c r="H412" s="64" t="s">
        <v>32</v>
      </c>
      <c r="I412" s="79">
        <v>18090580</v>
      </c>
      <c r="J412" s="64"/>
      <c r="K412" s="64" t="s">
        <v>115</v>
      </c>
      <c r="L412" s="25" t="s">
        <v>28</v>
      </c>
      <c r="M412" s="64" t="s">
        <v>31</v>
      </c>
      <c r="N412" s="64"/>
    </row>
    <row r="413" spans="1:14" ht="15" customHeight="1">
      <c r="A413" s="64" t="s">
        <v>2188</v>
      </c>
      <c r="B413" s="64" t="s">
        <v>1527</v>
      </c>
      <c r="C413" s="64">
        <v>2016</v>
      </c>
      <c r="D413" s="64" t="s">
        <v>1528</v>
      </c>
      <c r="E413" s="64" t="s">
        <v>1529</v>
      </c>
      <c r="F413" s="64" t="s">
        <v>283</v>
      </c>
      <c r="G413" s="64" t="s">
        <v>76</v>
      </c>
      <c r="H413" s="64" t="s">
        <v>30</v>
      </c>
      <c r="I413" s="79">
        <v>607754980</v>
      </c>
      <c r="J413" s="64" t="s">
        <v>1530</v>
      </c>
      <c r="K413" s="64"/>
      <c r="L413" s="25" t="s">
        <v>28</v>
      </c>
      <c r="M413" s="64" t="s">
        <v>0</v>
      </c>
      <c r="N413" s="64" t="s">
        <v>2378</v>
      </c>
    </row>
    <row r="414" spans="1:14" ht="15" customHeight="1">
      <c r="A414" s="64" t="s">
        <v>2189</v>
      </c>
      <c r="B414" s="64" t="s">
        <v>1531</v>
      </c>
      <c r="C414" s="64">
        <v>2017</v>
      </c>
      <c r="D414" s="64" t="s">
        <v>1532</v>
      </c>
      <c r="E414" s="64" t="s">
        <v>1533</v>
      </c>
      <c r="F414" s="64" t="s">
        <v>422</v>
      </c>
      <c r="G414" s="64"/>
      <c r="H414" s="64" t="s">
        <v>30</v>
      </c>
      <c r="I414" s="79">
        <v>617932951</v>
      </c>
      <c r="J414" s="64" t="s">
        <v>1534</v>
      </c>
      <c r="K414" s="64"/>
      <c r="L414" s="25" t="s">
        <v>28</v>
      </c>
      <c r="M414" s="64" t="s">
        <v>0</v>
      </c>
      <c r="N414" s="64" t="s">
        <v>2378</v>
      </c>
    </row>
    <row r="415" spans="1:14" ht="15" customHeight="1">
      <c r="A415" s="64" t="s">
        <v>2190</v>
      </c>
      <c r="B415" s="64" t="s">
        <v>1535</v>
      </c>
      <c r="C415" s="64">
        <v>2009</v>
      </c>
      <c r="D415" s="64" t="s">
        <v>1536</v>
      </c>
      <c r="E415" s="64" t="s">
        <v>1537</v>
      </c>
      <c r="F415" s="64" t="s">
        <v>1538</v>
      </c>
      <c r="G415" s="64" t="s">
        <v>76</v>
      </c>
      <c r="H415" s="64" t="s">
        <v>30</v>
      </c>
      <c r="I415" s="79">
        <v>354554599</v>
      </c>
      <c r="J415" s="64" t="s">
        <v>1539</v>
      </c>
      <c r="K415" s="64"/>
      <c r="L415" s="25" t="s">
        <v>28</v>
      </c>
      <c r="M415" s="64" t="s">
        <v>3</v>
      </c>
      <c r="N415" s="64"/>
    </row>
    <row r="416" spans="1:14" ht="15" customHeight="1">
      <c r="A416" s="64" t="s">
        <v>2191</v>
      </c>
      <c r="B416" s="64" t="s">
        <v>1535</v>
      </c>
      <c r="C416" s="64">
        <v>2012</v>
      </c>
      <c r="D416" s="64" t="s">
        <v>1540</v>
      </c>
      <c r="E416" s="64" t="s">
        <v>1541</v>
      </c>
      <c r="F416" s="64" t="s">
        <v>1542</v>
      </c>
      <c r="G416" s="64" t="s">
        <v>76</v>
      </c>
      <c r="H416" s="64" t="s">
        <v>30</v>
      </c>
      <c r="I416" s="79">
        <v>51626198</v>
      </c>
      <c r="J416" s="64" t="s">
        <v>1543</v>
      </c>
      <c r="K416" s="64"/>
      <c r="L416" s="25" t="s">
        <v>27</v>
      </c>
      <c r="M416" s="64"/>
      <c r="N416" s="64"/>
    </row>
    <row r="417" spans="1:14" ht="15" customHeight="1">
      <c r="A417" s="64" t="s">
        <v>2192</v>
      </c>
      <c r="B417" s="64" t="s">
        <v>1535</v>
      </c>
      <c r="C417" s="64">
        <v>2009</v>
      </c>
      <c r="D417" s="64" t="s">
        <v>1544</v>
      </c>
      <c r="E417" s="64" t="s">
        <v>1545</v>
      </c>
      <c r="F417" s="64" t="s">
        <v>496</v>
      </c>
      <c r="G417" s="64" t="s">
        <v>1546</v>
      </c>
      <c r="H417" s="64" t="s">
        <v>32</v>
      </c>
      <c r="I417" s="79">
        <v>19225067</v>
      </c>
      <c r="J417" s="64" t="s">
        <v>1547</v>
      </c>
      <c r="K417" s="64"/>
      <c r="L417" s="25" t="s">
        <v>27</v>
      </c>
      <c r="M417" s="64"/>
      <c r="N417" s="64"/>
    </row>
    <row r="418" spans="1:14" ht="15" customHeight="1">
      <c r="A418" s="64" t="s">
        <v>2193</v>
      </c>
      <c r="B418" s="64" t="s">
        <v>1548</v>
      </c>
      <c r="C418" s="64">
        <v>2002</v>
      </c>
      <c r="D418" s="64" t="s">
        <v>1549</v>
      </c>
      <c r="F418" s="64" t="s">
        <v>147</v>
      </c>
      <c r="G418" s="64"/>
      <c r="H418" s="64" t="s">
        <v>30</v>
      </c>
      <c r="I418" s="79">
        <v>35408697</v>
      </c>
      <c r="J418" s="64"/>
      <c r="K418" s="64"/>
      <c r="L418" s="25" t="s">
        <v>28</v>
      </c>
      <c r="M418" s="64" t="s">
        <v>3</v>
      </c>
      <c r="N418" s="64" t="s">
        <v>2379</v>
      </c>
    </row>
    <row r="419" spans="1:14" ht="15" customHeight="1">
      <c r="A419" s="64" t="s">
        <v>2194</v>
      </c>
      <c r="B419" s="64" t="s">
        <v>1550</v>
      </c>
      <c r="C419" s="64">
        <v>1995</v>
      </c>
      <c r="D419" s="64" t="s">
        <v>1551</v>
      </c>
      <c r="E419" s="64" t="s">
        <v>1552</v>
      </c>
      <c r="F419" s="64" t="s">
        <v>678</v>
      </c>
      <c r="G419" s="64" t="s">
        <v>192</v>
      </c>
      <c r="H419" s="64" t="s">
        <v>30</v>
      </c>
      <c r="I419" s="79">
        <v>26013328</v>
      </c>
      <c r="J419" s="64"/>
      <c r="K419" s="64"/>
      <c r="L419" s="25" t="s">
        <v>28</v>
      </c>
      <c r="M419" s="64" t="s">
        <v>3</v>
      </c>
      <c r="N419" s="64" t="s">
        <v>2267</v>
      </c>
    </row>
    <row r="420" spans="1:14" ht="15" customHeight="1">
      <c r="A420" s="64" t="s">
        <v>2195</v>
      </c>
      <c r="B420" s="64" t="s">
        <v>1550</v>
      </c>
      <c r="C420" s="64">
        <v>1995</v>
      </c>
      <c r="D420" s="64" t="s">
        <v>1551</v>
      </c>
      <c r="E420" s="64" t="s">
        <v>1553</v>
      </c>
      <c r="F420" s="64" t="s">
        <v>678</v>
      </c>
      <c r="G420" s="64" t="s">
        <v>1333</v>
      </c>
      <c r="H420" s="64" t="s">
        <v>32</v>
      </c>
      <c r="I420" s="79">
        <v>8718424</v>
      </c>
      <c r="J420" s="64"/>
      <c r="K420" s="64" t="s">
        <v>115</v>
      </c>
      <c r="L420" s="25" t="s">
        <v>28</v>
      </c>
      <c r="M420" s="64" t="s">
        <v>31</v>
      </c>
      <c r="N420" s="64"/>
    </row>
    <row r="421" spans="1:14" ht="15" customHeight="1">
      <c r="A421" s="64" t="s">
        <v>2196</v>
      </c>
      <c r="B421" s="64" t="s">
        <v>1550</v>
      </c>
      <c r="C421" s="64">
        <v>1997</v>
      </c>
      <c r="D421" s="64" t="s">
        <v>1554</v>
      </c>
      <c r="E421" s="64" t="s">
        <v>1555</v>
      </c>
      <c r="F421" s="64" t="s">
        <v>1556</v>
      </c>
      <c r="G421" s="64" t="s">
        <v>192</v>
      </c>
      <c r="H421" s="64" t="s">
        <v>30</v>
      </c>
      <c r="I421" s="79">
        <v>27117674</v>
      </c>
      <c r="J421" s="64"/>
      <c r="K421" s="64"/>
      <c r="L421" s="25" t="s">
        <v>28</v>
      </c>
      <c r="M421" s="64" t="s">
        <v>3</v>
      </c>
      <c r="N421" s="64" t="s">
        <v>2267</v>
      </c>
    </row>
    <row r="422" spans="1:14" ht="15" customHeight="1">
      <c r="A422" s="64" t="s">
        <v>2197</v>
      </c>
      <c r="B422" s="64" t="s">
        <v>1557</v>
      </c>
      <c r="C422" s="64">
        <v>2004</v>
      </c>
      <c r="D422" s="64" t="s">
        <v>1558</v>
      </c>
      <c r="E422" s="64" t="s">
        <v>1559</v>
      </c>
      <c r="F422" s="64" t="s">
        <v>1560</v>
      </c>
      <c r="G422" s="64" t="s">
        <v>76</v>
      </c>
      <c r="H422" s="64" t="s">
        <v>30</v>
      </c>
      <c r="I422" s="79">
        <v>39281172</v>
      </c>
      <c r="J422" s="64" t="s">
        <v>1561</v>
      </c>
      <c r="K422" s="64"/>
      <c r="L422" s="25" t="s">
        <v>28</v>
      </c>
      <c r="M422" s="64" t="s">
        <v>3</v>
      </c>
      <c r="N422" s="64" t="s">
        <v>2267</v>
      </c>
    </row>
    <row r="423" spans="1:14" ht="15" customHeight="1">
      <c r="A423" s="64" t="s">
        <v>2198</v>
      </c>
      <c r="B423" s="64" t="s">
        <v>1562</v>
      </c>
      <c r="C423" s="64">
        <v>2018</v>
      </c>
      <c r="D423" s="64" t="s">
        <v>1563</v>
      </c>
      <c r="E423" s="64" t="s">
        <v>1564</v>
      </c>
      <c r="F423" s="64" t="s">
        <v>318</v>
      </c>
      <c r="G423" s="64" t="s">
        <v>76</v>
      </c>
      <c r="H423" s="64" t="s">
        <v>32</v>
      </c>
      <c r="I423" s="79">
        <v>29365347</v>
      </c>
      <c r="J423" s="64" t="s">
        <v>1565</v>
      </c>
      <c r="K423" s="64"/>
      <c r="L423" s="25" t="s">
        <v>28</v>
      </c>
      <c r="M423" s="64" t="s">
        <v>0</v>
      </c>
      <c r="N423" s="64" t="s">
        <v>2317</v>
      </c>
    </row>
    <row r="424" spans="1:14" ht="15" customHeight="1">
      <c r="A424" s="64" t="s">
        <v>2199</v>
      </c>
      <c r="B424" s="64" t="s">
        <v>1562</v>
      </c>
      <c r="C424" s="64">
        <v>2018</v>
      </c>
      <c r="D424" s="64" t="s">
        <v>1563</v>
      </c>
      <c r="E424" s="64" t="s">
        <v>1566</v>
      </c>
      <c r="F424" s="64" t="s">
        <v>318</v>
      </c>
      <c r="G424" s="64" t="s">
        <v>76</v>
      </c>
      <c r="H424" s="64" t="s">
        <v>30</v>
      </c>
      <c r="I424" s="79">
        <v>620313186</v>
      </c>
      <c r="J424" s="64" t="s">
        <v>1567</v>
      </c>
      <c r="K424" s="64"/>
      <c r="L424" s="25" t="s">
        <v>28</v>
      </c>
      <c r="M424" s="64" t="s">
        <v>31</v>
      </c>
      <c r="N424" s="64" t="s">
        <v>2316</v>
      </c>
    </row>
    <row r="425" spans="1:14" ht="15" customHeight="1">
      <c r="A425" s="64" t="s">
        <v>2200</v>
      </c>
      <c r="B425" s="64" t="s">
        <v>1568</v>
      </c>
      <c r="C425" s="64">
        <v>2013</v>
      </c>
      <c r="D425" s="64" t="s">
        <v>1569</v>
      </c>
      <c r="E425" s="64" t="s">
        <v>1570</v>
      </c>
      <c r="F425" s="64" t="s">
        <v>1571</v>
      </c>
      <c r="G425" s="64" t="s">
        <v>96</v>
      </c>
      <c r="H425" s="64" t="s">
        <v>30</v>
      </c>
      <c r="I425" s="79">
        <v>71356860</v>
      </c>
      <c r="J425" s="64" t="s">
        <v>1572</v>
      </c>
      <c r="K425" s="64"/>
      <c r="L425" s="25" t="s">
        <v>28</v>
      </c>
      <c r="M425" s="64" t="s">
        <v>3</v>
      </c>
      <c r="N425" s="64" t="s">
        <v>2262</v>
      </c>
    </row>
    <row r="426" spans="1:14" ht="15" customHeight="1">
      <c r="A426" s="64" t="s">
        <v>2201</v>
      </c>
      <c r="B426" s="64" t="s">
        <v>1568</v>
      </c>
      <c r="C426" s="64">
        <v>2014</v>
      </c>
      <c r="D426" s="64" t="s">
        <v>1573</v>
      </c>
      <c r="E426" s="64" t="s">
        <v>1574</v>
      </c>
      <c r="F426" s="64" t="s">
        <v>662</v>
      </c>
      <c r="G426" s="64"/>
      <c r="H426" s="64" t="s">
        <v>30</v>
      </c>
      <c r="I426" s="79">
        <v>52979479</v>
      </c>
      <c r="J426" s="64" t="s">
        <v>1575</v>
      </c>
      <c r="K426" s="64"/>
      <c r="L426" s="25" t="s">
        <v>28</v>
      </c>
      <c r="M426" s="64" t="s">
        <v>15</v>
      </c>
      <c r="N426" s="64" t="s">
        <v>2380</v>
      </c>
    </row>
    <row r="427" spans="1:14" ht="15" customHeight="1">
      <c r="A427" s="64" t="s">
        <v>2202</v>
      </c>
      <c r="B427" s="64" t="s">
        <v>1568</v>
      </c>
      <c r="C427" s="64">
        <v>2014</v>
      </c>
      <c r="D427" s="64" t="s">
        <v>1573</v>
      </c>
      <c r="E427" s="64" t="s">
        <v>1576</v>
      </c>
      <c r="F427" s="64" t="s">
        <v>662</v>
      </c>
      <c r="G427" s="64" t="s">
        <v>254</v>
      </c>
      <c r="H427" s="64" t="s">
        <v>32</v>
      </c>
      <c r="I427" s="79">
        <v>24460829</v>
      </c>
      <c r="J427" s="64" t="s">
        <v>1577</v>
      </c>
      <c r="K427" s="64" t="s">
        <v>115</v>
      </c>
      <c r="L427" s="25" t="s">
        <v>28</v>
      </c>
      <c r="M427" s="64" t="s">
        <v>31</v>
      </c>
      <c r="N427" s="64"/>
    </row>
    <row r="428" spans="1:14" ht="15" customHeight="1">
      <c r="A428" s="64" t="s">
        <v>2203</v>
      </c>
      <c r="B428" s="64" t="s">
        <v>1578</v>
      </c>
      <c r="C428" s="64">
        <v>2014</v>
      </c>
      <c r="D428" s="64" t="s">
        <v>1579</v>
      </c>
      <c r="E428" s="64" t="s">
        <v>1580</v>
      </c>
      <c r="F428" s="64" t="s">
        <v>427</v>
      </c>
      <c r="G428" s="64" t="s">
        <v>96</v>
      </c>
      <c r="H428" s="64" t="s">
        <v>30</v>
      </c>
      <c r="I428" s="79">
        <v>71566803</v>
      </c>
      <c r="J428" s="64" t="s">
        <v>1581</v>
      </c>
      <c r="K428" s="64"/>
      <c r="L428" s="25" t="s">
        <v>28</v>
      </c>
      <c r="M428" s="64" t="s">
        <v>3</v>
      </c>
      <c r="N428" s="64" t="s">
        <v>2262</v>
      </c>
    </row>
    <row r="429" spans="1:14" ht="15" customHeight="1">
      <c r="A429" s="64" t="s">
        <v>2204</v>
      </c>
      <c r="B429" s="64" t="s">
        <v>1582</v>
      </c>
      <c r="C429" s="64">
        <v>2016</v>
      </c>
      <c r="D429" s="64" t="s">
        <v>1583</v>
      </c>
      <c r="E429" s="64" t="s">
        <v>1584</v>
      </c>
      <c r="F429" s="64" t="s">
        <v>213</v>
      </c>
      <c r="G429" s="64" t="s">
        <v>96</v>
      </c>
      <c r="H429" s="64" t="s">
        <v>30</v>
      </c>
      <c r="I429" s="79">
        <v>612454322</v>
      </c>
      <c r="J429" s="64"/>
      <c r="K429" s="64"/>
      <c r="L429" s="25" t="s">
        <v>28</v>
      </c>
      <c r="M429" s="64" t="s">
        <v>3</v>
      </c>
      <c r="N429" s="64" t="s">
        <v>2262</v>
      </c>
    </row>
    <row r="430" spans="1:14" ht="15" customHeight="1">
      <c r="A430" s="64" t="s">
        <v>2205</v>
      </c>
      <c r="B430" s="64" t="s">
        <v>1582</v>
      </c>
      <c r="C430" s="64">
        <v>2017</v>
      </c>
      <c r="D430" s="64" t="s">
        <v>1585</v>
      </c>
      <c r="E430" s="64" t="s">
        <v>1586</v>
      </c>
      <c r="F430" s="64" t="s">
        <v>213</v>
      </c>
      <c r="G430" s="64" t="s">
        <v>96</v>
      </c>
      <c r="H430" s="64" t="s">
        <v>30</v>
      </c>
      <c r="I430" s="79">
        <v>618191955</v>
      </c>
      <c r="J430" s="64"/>
      <c r="K430" s="64"/>
      <c r="L430" s="25" t="s">
        <v>28</v>
      </c>
      <c r="M430" s="64" t="s">
        <v>3</v>
      </c>
      <c r="N430" s="64" t="s">
        <v>2262</v>
      </c>
    </row>
    <row r="431" spans="1:14" ht="15" customHeight="1">
      <c r="A431" s="64" t="s">
        <v>2206</v>
      </c>
      <c r="B431" s="64" t="s">
        <v>1587</v>
      </c>
      <c r="C431" s="64">
        <v>1996</v>
      </c>
      <c r="D431" s="64" t="s">
        <v>1588</v>
      </c>
      <c r="E431" s="64" t="s">
        <v>1589</v>
      </c>
      <c r="F431" s="64" t="s">
        <v>1590</v>
      </c>
      <c r="G431" s="64" t="s">
        <v>76</v>
      </c>
      <c r="H431" s="64" t="s">
        <v>30</v>
      </c>
      <c r="I431" s="79">
        <v>26156436</v>
      </c>
      <c r="J431" s="64"/>
      <c r="K431" s="64"/>
      <c r="L431" s="25" t="s">
        <v>28</v>
      </c>
      <c r="M431" s="64" t="s">
        <v>3</v>
      </c>
      <c r="N431" s="64" t="s">
        <v>2267</v>
      </c>
    </row>
    <row r="432" spans="1:14" ht="15" customHeight="1">
      <c r="A432" s="64" t="s">
        <v>2207</v>
      </c>
      <c r="B432" s="64" t="s">
        <v>35</v>
      </c>
      <c r="C432" s="64">
        <v>2007</v>
      </c>
      <c r="D432" s="64" t="s">
        <v>1591</v>
      </c>
      <c r="E432" s="64" t="s">
        <v>1592</v>
      </c>
      <c r="F432" s="64" t="s">
        <v>147</v>
      </c>
      <c r="G432" s="64"/>
      <c r="H432" s="64" t="s">
        <v>30</v>
      </c>
      <c r="I432" s="79">
        <v>47188077</v>
      </c>
      <c r="J432" s="64" t="s">
        <v>1593</v>
      </c>
      <c r="K432" s="64"/>
      <c r="L432" s="25" t="s">
        <v>28</v>
      </c>
      <c r="M432" s="64" t="s">
        <v>3</v>
      </c>
      <c r="N432" s="64" t="s">
        <v>2267</v>
      </c>
    </row>
    <row r="433" spans="1:14" ht="15" customHeight="1">
      <c r="A433" s="64" t="s">
        <v>2208</v>
      </c>
      <c r="B433" s="64" t="s">
        <v>1594</v>
      </c>
      <c r="C433" s="64">
        <v>2012</v>
      </c>
      <c r="D433" s="64" t="s">
        <v>1595</v>
      </c>
      <c r="E433" s="64" t="s">
        <v>1596</v>
      </c>
      <c r="F433" s="64" t="s">
        <v>1597</v>
      </c>
      <c r="G433" s="64" t="s">
        <v>1598</v>
      </c>
      <c r="H433" s="64" t="s">
        <v>32</v>
      </c>
      <c r="I433" s="79">
        <v>22963131</v>
      </c>
      <c r="J433" s="64" t="s">
        <v>1599</v>
      </c>
      <c r="K433" s="64"/>
      <c r="L433" s="25" t="s">
        <v>28</v>
      </c>
      <c r="M433" s="64" t="s">
        <v>15</v>
      </c>
      <c r="N433" s="64" t="s">
        <v>2315</v>
      </c>
    </row>
    <row r="434" spans="1:14" ht="15" customHeight="1">
      <c r="A434" s="64" t="s">
        <v>2209</v>
      </c>
      <c r="B434" s="64" t="s">
        <v>1594</v>
      </c>
      <c r="C434" s="64">
        <v>2011</v>
      </c>
      <c r="D434" s="64" t="s">
        <v>1600</v>
      </c>
      <c r="E434" s="64" t="s">
        <v>1601</v>
      </c>
      <c r="F434" s="64" t="s">
        <v>166</v>
      </c>
      <c r="G434" s="64" t="s">
        <v>96</v>
      </c>
      <c r="H434" s="64" t="s">
        <v>30</v>
      </c>
      <c r="I434" s="79">
        <v>71234416</v>
      </c>
      <c r="J434" s="64"/>
      <c r="K434" s="64"/>
      <c r="L434" s="25" t="s">
        <v>28</v>
      </c>
      <c r="M434" s="64" t="s">
        <v>3</v>
      </c>
      <c r="N434" s="64" t="s">
        <v>2262</v>
      </c>
    </row>
    <row r="435" spans="1:14" ht="15" customHeight="1">
      <c r="A435" s="64" t="s">
        <v>2210</v>
      </c>
      <c r="B435" s="64" t="s">
        <v>1594</v>
      </c>
      <c r="C435" s="64">
        <v>2012</v>
      </c>
      <c r="D435" s="64" t="s">
        <v>1595</v>
      </c>
      <c r="E435" s="64" t="s">
        <v>1602</v>
      </c>
      <c r="F435" s="64" t="s">
        <v>1603</v>
      </c>
      <c r="G435" s="64"/>
      <c r="H435" s="64" t="s">
        <v>30</v>
      </c>
      <c r="I435" s="79">
        <v>52205613</v>
      </c>
      <c r="J435" s="64" t="s">
        <v>1604</v>
      </c>
      <c r="K435" s="64"/>
      <c r="L435" s="25" t="s">
        <v>28</v>
      </c>
      <c r="M435" s="64" t="s">
        <v>31</v>
      </c>
      <c r="N435" s="64" t="s">
        <v>2314</v>
      </c>
    </row>
    <row r="436" spans="1:14" ht="15" customHeight="1">
      <c r="A436" s="64" t="s">
        <v>2211</v>
      </c>
      <c r="B436" s="64" t="s">
        <v>1605</v>
      </c>
      <c r="C436" s="64">
        <v>2016</v>
      </c>
      <c r="D436" s="64" t="s">
        <v>1606</v>
      </c>
      <c r="E436" s="64" t="s">
        <v>1607</v>
      </c>
      <c r="F436" s="64" t="s">
        <v>721</v>
      </c>
      <c r="G436" s="64" t="s">
        <v>76</v>
      </c>
      <c r="H436" s="64" t="s">
        <v>30</v>
      </c>
      <c r="I436" s="79">
        <v>608200184</v>
      </c>
      <c r="J436" s="64" t="s">
        <v>1608</v>
      </c>
      <c r="K436" s="64"/>
      <c r="L436" s="25" t="s">
        <v>28</v>
      </c>
      <c r="M436" s="64" t="s">
        <v>15</v>
      </c>
      <c r="N436" s="64" t="s">
        <v>2381</v>
      </c>
    </row>
    <row r="437" spans="1:14" ht="15" customHeight="1">
      <c r="A437" s="64" t="s">
        <v>2212</v>
      </c>
      <c r="B437" s="64" t="s">
        <v>1609</v>
      </c>
      <c r="C437" s="64">
        <v>2017</v>
      </c>
      <c r="D437" s="64" t="s">
        <v>1610</v>
      </c>
      <c r="E437" s="64" t="s">
        <v>1611</v>
      </c>
      <c r="F437" s="64" t="s">
        <v>1612</v>
      </c>
      <c r="G437" s="64" t="s">
        <v>96</v>
      </c>
      <c r="H437" s="64" t="s">
        <v>30</v>
      </c>
      <c r="I437" s="79">
        <v>618607656</v>
      </c>
      <c r="J437" s="64" t="s">
        <v>1613</v>
      </c>
      <c r="K437" s="64"/>
      <c r="L437" s="25" t="s">
        <v>28</v>
      </c>
      <c r="M437" s="64" t="s">
        <v>3</v>
      </c>
      <c r="N437" s="64" t="s">
        <v>2262</v>
      </c>
    </row>
    <row r="438" spans="1:14" ht="15" customHeight="1">
      <c r="A438" s="64" t="s">
        <v>2213</v>
      </c>
      <c r="B438" s="64" t="s">
        <v>1614</v>
      </c>
      <c r="C438" s="64">
        <v>2007</v>
      </c>
      <c r="D438" s="64" t="s">
        <v>1615</v>
      </c>
      <c r="E438" s="64" t="s">
        <v>1616</v>
      </c>
      <c r="F438" s="64" t="s">
        <v>807</v>
      </c>
      <c r="G438" s="64" t="s">
        <v>76</v>
      </c>
      <c r="H438" s="64" t="s">
        <v>30</v>
      </c>
      <c r="I438" s="79">
        <v>46556800</v>
      </c>
      <c r="J438" s="64" t="s">
        <v>1617</v>
      </c>
      <c r="K438" s="64"/>
      <c r="L438" s="25" t="s">
        <v>28</v>
      </c>
      <c r="M438" s="64" t="s">
        <v>0</v>
      </c>
      <c r="N438" s="64" t="s">
        <v>2268</v>
      </c>
    </row>
    <row r="439" spans="1:14" ht="15" customHeight="1">
      <c r="A439" s="64" t="s">
        <v>2214</v>
      </c>
      <c r="B439" s="64" t="s">
        <v>1618</v>
      </c>
      <c r="C439" s="64">
        <v>2017</v>
      </c>
      <c r="D439" s="64" t="s">
        <v>1619</v>
      </c>
      <c r="E439" s="64" t="s">
        <v>1620</v>
      </c>
      <c r="F439" s="64" t="s">
        <v>1621</v>
      </c>
      <c r="G439" s="64"/>
      <c r="H439" s="64" t="s">
        <v>30</v>
      </c>
      <c r="I439" s="79">
        <v>616868353</v>
      </c>
      <c r="J439" s="64" t="s">
        <v>1622</v>
      </c>
      <c r="K439" s="64"/>
      <c r="L439" s="25" t="s">
        <v>27</v>
      </c>
      <c r="M439" s="64"/>
      <c r="N439" s="64"/>
    </row>
    <row r="440" spans="1:14" ht="15" customHeight="1">
      <c r="A440" s="64" t="s">
        <v>2215</v>
      </c>
      <c r="B440" s="64" t="s">
        <v>1618</v>
      </c>
      <c r="C440" s="64">
        <v>2018</v>
      </c>
      <c r="D440" s="64" t="s">
        <v>1623</v>
      </c>
      <c r="E440" s="64" t="s">
        <v>1624</v>
      </c>
      <c r="F440" s="64" t="s">
        <v>1625</v>
      </c>
      <c r="G440" s="64"/>
      <c r="H440" s="64" t="s">
        <v>30</v>
      </c>
      <c r="I440" s="79">
        <v>2000721048</v>
      </c>
      <c r="J440" s="64" t="s">
        <v>1626</v>
      </c>
      <c r="K440" s="64"/>
      <c r="L440" s="25" t="s">
        <v>28</v>
      </c>
      <c r="M440" s="64" t="s">
        <v>15</v>
      </c>
      <c r="N440" s="64" t="s">
        <v>2295</v>
      </c>
    </row>
    <row r="441" spans="1:14" ht="15" customHeight="1">
      <c r="A441" s="64" t="s">
        <v>2216</v>
      </c>
      <c r="B441" s="64" t="s">
        <v>1618</v>
      </c>
      <c r="C441" s="64">
        <v>2011</v>
      </c>
      <c r="D441" s="64" t="s">
        <v>1627</v>
      </c>
      <c r="E441" s="64" t="s">
        <v>1628</v>
      </c>
      <c r="F441" s="64" t="s">
        <v>1629</v>
      </c>
      <c r="G441" s="64" t="s">
        <v>640</v>
      </c>
      <c r="H441" s="64" t="s">
        <v>32</v>
      </c>
      <c r="I441" s="79">
        <v>22133387</v>
      </c>
      <c r="J441" s="64" t="s">
        <v>1630</v>
      </c>
      <c r="K441" s="64"/>
      <c r="L441" s="25" t="s">
        <v>28</v>
      </c>
      <c r="M441" s="64" t="s">
        <v>15</v>
      </c>
      <c r="N441" s="64" t="s">
        <v>2382</v>
      </c>
    </row>
    <row r="442" spans="1:14" ht="15" customHeight="1">
      <c r="A442" s="64" t="s">
        <v>2217</v>
      </c>
      <c r="B442" s="64" t="s">
        <v>1618</v>
      </c>
      <c r="C442" s="64">
        <v>2016</v>
      </c>
      <c r="D442" s="64" t="s">
        <v>1631</v>
      </c>
      <c r="E442" s="64" t="s">
        <v>1632</v>
      </c>
      <c r="F442" s="64" t="s">
        <v>839</v>
      </c>
      <c r="G442" s="64"/>
      <c r="H442" s="64" t="s">
        <v>30</v>
      </c>
      <c r="I442" s="79">
        <v>614412568</v>
      </c>
      <c r="J442" s="64" t="s">
        <v>1633</v>
      </c>
      <c r="K442" s="64"/>
      <c r="L442" s="25" t="s">
        <v>28</v>
      </c>
      <c r="M442" s="64" t="s">
        <v>15</v>
      </c>
      <c r="N442" s="64" t="s">
        <v>2295</v>
      </c>
    </row>
    <row r="443" spans="1:14" ht="15" customHeight="1">
      <c r="A443" s="64" t="s">
        <v>2218</v>
      </c>
      <c r="B443" s="64" t="s">
        <v>1618</v>
      </c>
      <c r="C443" s="64">
        <v>2016</v>
      </c>
      <c r="D443" s="64" t="s">
        <v>1631</v>
      </c>
      <c r="E443" s="64" t="s">
        <v>1634</v>
      </c>
      <c r="F443" s="64" t="s">
        <v>842</v>
      </c>
      <c r="G443" s="64" t="s">
        <v>65</v>
      </c>
      <c r="H443" s="64" t="s">
        <v>32</v>
      </c>
      <c r="I443" s="79">
        <v>28169243</v>
      </c>
      <c r="J443" s="64" t="s">
        <v>1635</v>
      </c>
      <c r="K443" s="64" t="s">
        <v>115</v>
      </c>
      <c r="L443" s="25" t="s">
        <v>28</v>
      </c>
      <c r="M443" s="64" t="s">
        <v>31</v>
      </c>
      <c r="N443" s="64"/>
    </row>
    <row r="444" spans="1:14" ht="15" customHeight="1">
      <c r="A444" s="64" t="s">
        <v>2219</v>
      </c>
      <c r="B444" s="64" t="s">
        <v>1618</v>
      </c>
      <c r="C444" s="64">
        <v>2015</v>
      </c>
      <c r="D444" s="64" t="s">
        <v>1636</v>
      </c>
      <c r="E444" s="64" t="s">
        <v>1637</v>
      </c>
      <c r="F444" s="64" t="s">
        <v>839</v>
      </c>
      <c r="G444" s="64"/>
      <c r="H444" s="64" t="s">
        <v>30</v>
      </c>
      <c r="I444" s="79">
        <v>606616590</v>
      </c>
      <c r="J444" s="64" t="s">
        <v>1638</v>
      </c>
      <c r="K444" s="64"/>
      <c r="L444" s="25" t="s">
        <v>28</v>
      </c>
      <c r="M444" s="64" t="s">
        <v>15</v>
      </c>
      <c r="N444" s="64" t="s">
        <v>2295</v>
      </c>
    </row>
    <row r="445" spans="1:14" ht="15" customHeight="1">
      <c r="A445" s="64" t="s">
        <v>2220</v>
      </c>
      <c r="B445" s="64" t="s">
        <v>1618</v>
      </c>
      <c r="C445" s="64">
        <v>2015</v>
      </c>
      <c r="D445" s="64" t="s">
        <v>1639</v>
      </c>
      <c r="E445" s="64" t="s">
        <v>1640</v>
      </c>
      <c r="F445" s="64" t="s">
        <v>842</v>
      </c>
      <c r="G445" s="64" t="s">
        <v>792</v>
      </c>
      <c r="H445" s="64" t="s">
        <v>32</v>
      </c>
      <c r="I445" s="79">
        <v>26458581</v>
      </c>
      <c r="J445" s="64" t="s">
        <v>1641</v>
      </c>
      <c r="K445" s="64"/>
      <c r="L445" s="25" t="s">
        <v>28</v>
      </c>
      <c r="M445" s="64" t="s">
        <v>31</v>
      </c>
      <c r="N445" s="64" t="s">
        <v>2313</v>
      </c>
    </row>
    <row r="446" spans="1:14" ht="15" customHeight="1">
      <c r="A446" s="64" t="s">
        <v>2221</v>
      </c>
      <c r="B446" s="64" t="s">
        <v>1642</v>
      </c>
      <c r="C446" s="64">
        <v>2002</v>
      </c>
      <c r="D446" s="64" t="s">
        <v>1643</v>
      </c>
      <c r="E446" s="64" t="s">
        <v>1644</v>
      </c>
      <c r="F446" s="64" t="s">
        <v>1645</v>
      </c>
      <c r="G446" s="64" t="s">
        <v>76</v>
      </c>
      <c r="H446" s="64" t="s">
        <v>30</v>
      </c>
      <c r="I446" s="79">
        <v>35052714</v>
      </c>
      <c r="J446" s="64" t="s">
        <v>1646</v>
      </c>
      <c r="K446" s="64"/>
      <c r="L446" s="25" t="s">
        <v>28</v>
      </c>
      <c r="M446" s="64" t="s">
        <v>3</v>
      </c>
      <c r="N446" s="64" t="s">
        <v>2267</v>
      </c>
    </row>
    <row r="447" spans="1:14" ht="15" customHeight="1">
      <c r="A447" s="64" t="s">
        <v>2222</v>
      </c>
      <c r="B447" s="64" t="s">
        <v>1647</v>
      </c>
      <c r="C447" s="64">
        <v>2003</v>
      </c>
      <c r="D447" s="64" t="s">
        <v>1648</v>
      </c>
      <c r="E447" s="64" t="s">
        <v>1649</v>
      </c>
      <c r="F447" s="64" t="s">
        <v>1650</v>
      </c>
      <c r="G447" s="64" t="s">
        <v>76</v>
      </c>
      <c r="H447" s="64" t="s">
        <v>30</v>
      </c>
      <c r="I447" s="79">
        <v>38008984</v>
      </c>
      <c r="J447" s="64"/>
      <c r="K447" s="64"/>
      <c r="L447" s="25" t="s">
        <v>28</v>
      </c>
      <c r="M447" s="64" t="s">
        <v>3</v>
      </c>
      <c r="N447" s="64" t="s">
        <v>2267</v>
      </c>
    </row>
    <row r="448" spans="1:14" ht="15" customHeight="1">
      <c r="A448" s="64" t="s">
        <v>2223</v>
      </c>
      <c r="B448" s="64" t="s">
        <v>1651</v>
      </c>
      <c r="C448" s="64">
        <v>2014</v>
      </c>
      <c r="D448" s="64" t="s">
        <v>1652</v>
      </c>
      <c r="E448" s="64" t="s">
        <v>1653</v>
      </c>
      <c r="F448" s="64" t="s">
        <v>288</v>
      </c>
      <c r="G448" s="64"/>
      <c r="H448" s="64" t="s">
        <v>30</v>
      </c>
      <c r="I448" s="79">
        <v>373155000</v>
      </c>
      <c r="J448" s="64" t="s">
        <v>1654</v>
      </c>
      <c r="K448" s="64"/>
      <c r="L448" s="25" t="s">
        <v>27</v>
      </c>
      <c r="M448" s="64"/>
      <c r="N448" s="64"/>
    </row>
    <row r="449" spans="1:14" ht="15" customHeight="1">
      <c r="A449" s="64" t="s">
        <v>2224</v>
      </c>
      <c r="B449" s="64" t="s">
        <v>1651</v>
      </c>
      <c r="C449" s="64">
        <v>2014</v>
      </c>
      <c r="D449" s="64" t="s">
        <v>1652</v>
      </c>
      <c r="E449" s="64" t="s">
        <v>1655</v>
      </c>
      <c r="F449" s="64" t="s">
        <v>292</v>
      </c>
      <c r="G449" s="64" t="s">
        <v>254</v>
      </c>
      <c r="H449" s="64" t="s">
        <v>32</v>
      </c>
      <c r="I449" s="79">
        <v>24827857</v>
      </c>
      <c r="J449" s="64" t="s">
        <v>1656</v>
      </c>
      <c r="K449" s="64" t="s">
        <v>115</v>
      </c>
      <c r="L449" s="25" t="s">
        <v>28</v>
      </c>
      <c r="M449" s="64" t="s">
        <v>31</v>
      </c>
      <c r="N449" s="64"/>
    </row>
    <row r="450" spans="1:14" ht="15" customHeight="1">
      <c r="A450" s="64" t="s">
        <v>2225</v>
      </c>
      <c r="B450" s="64" t="s">
        <v>1657</v>
      </c>
      <c r="C450" s="64">
        <v>2010</v>
      </c>
      <c r="D450" s="64" t="s">
        <v>1658</v>
      </c>
      <c r="E450" s="64" t="s">
        <v>1659</v>
      </c>
      <c r="F450" s="64" t="s">
        <v>137</v>
      </c>
      <c r="G450" s="64" t="s">
        <v>792</v>
      </c>
      <c r="H450" s="64" t="s">
        <v>32</v>
      </c>
      <c r="I450" s="79">
        <v>20332134</v>
      </c>
      <c r="J450" s="64" t="s">
        <v>1660</v>
      </c>
      <c r="K450" s="64"/>
      <c r="L450" s="25" t="s">
        <v>28</v>
      </c>
      <c r="M450" s="64" t="s">
        <v>15</v>
      </c>
      <c r="N450" s="64" t="s">
        <v>2383</v>
      </c>
    </row>
    <row r="451" spans="1:14" ht="15" customHeight="1">
      <c r="A451" s="64" t="s">
        <v>2226</v>
      </c>
      <c r="B451" s="64" t="s">
        <v>1661</v>
      </c>
      <c r="C451" s="64">
        <v>2005</v>
      </c>
      <c r="D451" s="64" t="s">
        <v>1662</v>
      </c>
      <c r="E451" s="64" t="s">
        <v>1663</v>
      </c>
      <c r="F451" s="64" t="s">
        <v>1664</v>
      </c>
      <c r="G451" s="64" t="s">
        <v>76</v>
      </c>
      <c r="H451" s="64" t="s">
        <v>30</v>
      </c>
      <c r="I451" s="79">
        <v>40979687</v>
      </c>
      <c r="J451" s="64" t="s">
        <v>1665</v>
      </c>
      <c r="K451" s="64"/>
      <c r="L451" s="25" t="s">
        <v>28</v>
      </c>
      <c r="M451" s="64" t="s">
        <v>3</v>
      </c>
      <c r="N451" s="64" t="s">
        <v>2267</v>
      </c>
    </row>
    <row r="452" spans="1:14" ht="15" customHeight="1">
      <c r="A452" s="64" t="s">
        <v>2227</v>
      </c>
      <c r="B452" s="64" t="s">
        <v>1666</v>
      </c>
      <c r="C452" s="64">
        <v>2011</v>
      </c>
      <c r="D452" s="64" t="s">
        <v>1667</v>
      </c>
      <c r="E452" s="64" t="s">
        <v>1668</v>
      </c>
      <c r="F452" s="64" t="s">
        <v>318</v>
      </c>
      <c r="G452" s="64" t="s">
        <v>76</v>
      </c>
      <c r="H452" s="64" t="s">
        <v>30</v>
      </c>
      <c r="I452" s="79">
        <v>616155800</v>
      </c>
      <c r="J452" s="64" t="s">
        <v>1669</v>
      </c>
      <c r="K452" s="64"/>
      <c r="L452" s="25" t="s">
        <v>28</v>
      </c>
      <c r="M452" s="64" t="s">
        <v>15</v>
      </c>
      <c r="N452" s="64" t="s">
        <v>2384</v>
      </c>
    </row>
    <row r="453" spans="1:14" ht="15" customHeight="1">
      <c r="A453" s="64" t="s">
        <v>2228</v>
      </c>
      <c r="B453" s="64" t="s">
        <v>1670</v>
      </c>
      <c r="C453" s="64">
        <v>2016</v>
      </c>
      <c r="D453" s="64" t="s">
        <v>1671</v>
      </c>
      <c r="E453" s="64" t="s">
        <v>1672</v>
      </c>
      <c r="F453" s="64" t="s">
        <v>1038</v>
      </c>
      <c r="G453" s="64" t="s">
        <v>65</v>
      </c>
      <c r="H453" s="64" t="s">
        <v>32</v>
      </c>
      <c r="I453" s="79">
        <v>26735544</v>
      </c>
      <c r="J453" s="64" t="s">
        <v>1673</v>
      </c>
      <c r="K453" s="64"/>
      <c r="L453" s="25" t="s">
        <v>28</v>
      </c>
      <c r="M453" s="64" t="s">
        <v>15</v>
      </c>
      <c r="N453" s="64" t="s">
        <v>2295</v>
      </c>
    </row>
    <row r="454" spans="1:14" ht="15" customHeight="1">
      <c r="A454" s="64" t="s">
        <v>2229</v>
      </c>
      <c r="B454" s="64" t="s">
        <v>1670</v>
      </c>
      <c r="C454" s="64">
        <v>2016</v>
      </c>
      <c r="D454" s="64" t="s">
        <v>1674</v>
      </c>
      <c r="E454" s="64" t="s">
        <v>1675</v>
      </c>
      <c r="F454" s="64" t="s">
        <v>119</v>
      </c>
      <c r="G454" s="64" t="s">
        <v>76</v>
      </c>
      <c r="H454" s="64" t="s">
        <v>30</v>
      </c>
      <c r="I454" s="79">
        <v>607895993</v>
      </c>
      <c r="J454" s="64" t="s">
        <v>1676</v>
      </c>
      <c r="K454" s="64"/>
      <c r="L454" s="25" t="s">
        <v>28</v>
      </c>
      <c r="M454" s="64" t="s">
        <v>31</v>
      </c>
      <c r="N454" s="64" t="s">
        <v>2310</v>
      </c>
    </row>
    <row r="455" spans="1:14" ht="15" customHeight="1">
      <c r="A455" s="64" t="s">
        <v>2230</v>
      </c>
      <c r="B455" s="64" t="s">
        <v>1670</v>
      </c>
      <c r="C455" s="64">
        <v>2016</v>
      </c>
      <c r="D455" s="64" t="s">
        <v>1677</v>
      </c>
      <c r="E455" s="64" t="s">
        <v>1678</v>
      </c>
      <c r="F455" s="64" t="s">
        <v>1679</v>
      </c>
      <c r="G455" s="64" t="s">
        <v>96</v>
      </c>
      <c r="H455" s="64" t="s">
        <v>30</v>
      </c>
      <c r="I455" s="79">
        <v>611808371</v>
      </c>
      <c r="J455" s="64" t="s">
        <v>1680</v>
      </c>
      <c r="K455" s="64"/>
      <c r="L455" s="25" t="s">
        <v>28</v>
      </c>
      <c r="M455" s="64" t="s">
        <v>3</v>
      </c>
      <c r="N455" s="64" t="s">
        <v>2262</v>
      </c>
    </row>
    <row r="456" spans="1:14" ht="15" customHeight="1">
      <c r="A456" s="64" t="s">
        <v>2231</v>
      </c>
      <c r="B456" s="64" t="s">
        <v>1681</v>
      </c>
      <c r="C456" s="64">
        <v>2017</v>
      </c>
      <c r="D456" s="64" t="s">
        <v>1682</v>
      </c>
      <c r="E456" s="64" t="s">
        <v>1683</v>
      </c>
      <c r="F456" s="64" t="s">
        <v>1012</v>
      </c>
      <c r="G456" s="64"/>
      <c r="H456" s="64" t="s">
        <v>30</v>
      </c>
      <c r="I456" s="79">
        <v>614128733</v>
      </c>
      <c r="J456" s="64" t="s">
        <v>1684</v>
      </c>
      <c r="K456" s="64"/>
      <c r="L456" s="25" t="s">
        <v>28</v>
      </c>
      <c r="M456" s="64" t="s">
        <v>15</v>
      </c>
      <c r="N456" s="64" t="s">
        <v>2295</v>
      </c>
    </row>
    <row r="457" spans="1:14" ht="15" customHeight="1">
      <c r="A457" s="64" t="s">
        <v>2232</v>
      </c>
      <c r="B457" s="64" t="s">
        <v>1681</v>
      </c>
      <c r="C457" s="64">
        <v>2017</v>
      </c>
      <c r="D457" s="64" t="s">
        <v>1685</v>
      </c>
      <c r="E457" s="64" t="s">
        <v>1683</v>
      </c>
      <c r="F457" s="64" t="s">
        <v>1012</v>
      </c>
      <c r="G457" s="64"/>
      <c r="H457" s="64" t="s">
        <v>30</v>
      </c>
      <c r="I457" s="79">
        <v>614082583</v>
      </c>
      <c r="J457" s="64"/>
      <c r="K457" s="64"/>
      <c r="L457" s="25" t="s">
        <v>28</v>
      </c>
      <c r="M457" s="64" t="s">
        <v>31</v>
      </c>
      <c r="N457" s="64" t="s">
        <v>2311</v>
      </c>
    </row>
    <row r="458" spans="1:14" ht="15" customHeight="1">
      <c r="A458" s="64" t="s">
        <v>2233</v>
      </c>
      <c r="B458" s="64" t="s">
        <v>1686</v>
      </c>
      <c r="C458" s="64">
        <v>2016</v>
      </c>
      <c r="D458" s="64" t="s">
        <v>1687</v>
      </c>
      <c r="E458" s="64" t="s">
        <v>1688</v>
      </c>
      <c r="F458" s="64" t="s">
        <v>345</v>
      </c>
      <c r="G458" s="64" t="s">
        <v>76</v>
      </c>
      <c r="H458" s="64" t="s">
        <v>30</v>
      </c>
      <c r="I458" s="79">
        <v>612861269</v>
      </c>
      <c r="J458" s="64" t="s">
        <v>1689</v>
      </c>
      <c r="K458" s="64"/>
      <c r="L458" s="25" t="s">
        <v>28</v>
      </c>
      <c r="M458" s="64" t="s">
        <v>15</v>
      </c>
      <c r="N458" s="64" t="s">
        <v>2385</v>
      </c>
    </row>
    <row r="459" spans="1:14" ht="15" customHeight="1">
      <c r="A459" s="64" t="s">
        <v>2234</v>
      </c>
      <c r="B459" s="64" t="s">
        <v>1686</v>
      </c>
      <c r="C459" s="64">
        <v>2016</v>
      </c>
      <c r="D459" s="64" t="s">
        <v>1690</v>
      </c>
      <c r="E459" s="64" t="s">
        <v>1691</v>
      </c>
      <c r="F459" s="64" t="s">
        <v>345</v>
      </c>
      <c r="G459" s="64" t="s">
        <v>76</v>
      </c>
      <c r="H459" s="64" t="s">
        <v>30</v>
      </c>
      <c r="I459" s="79">
        <v>613974647</v>
      </c>
      <c r="J459" s="64" t="s">
        <v>1692</v>
      </c>
      <c r="K459" s="64"/>
      <c r="L459" s="25" t="s">
        <v>28</v>
      </c>
      <c r="M459" s="64" t="s">
        <v>15</v>
      </c>
      <c r="N459" s="64" t="s">
        <v>2369</v>
      </c>
    </row>
    <row r="460" spans="1:14" ht="15" customHeight="1">
      <c r="A460" s="64" t="s">
        <v>2235</v>
      </c>
      <c r="B460" s="64" t="s">
        <v>1693</v>
      </c>
      <c r="C460" s="64">
        <v>2013</v>
      </c>
      <c r="D460" s="64" t="s">
        <v>1694</v>
      </c>
      <c r="E460" s="64" t="s">
        <v>1695</v>
      </c>
      <c r="F460" s="64" t="s">
        <v>1696</v>
      </c>
      <c r="G460" s="64" t="s">
        <v>76</v>
      </c>
      <c r="H460" s="64" t="s">
        <v>30</v>
      </c>
      <c r="I460" s="79">
        <v>370341383</v>
      </c>
      <c r="J460" s="64" t="s">
        <v>1697</v>
      </c>
      <c r="K460" s="64"/>
      <c r="L460" s="25" t="s">
        <v>28</v>
      </c>
      <c r="M460" s="64" t="s">
        <v>3</v>
      </c>
      <c r="N460" s="64" t="s">
        <v>2267</v>
      </c>
    </row>
    <row r="461" spans="1:14" ht="15" customHeight="1">
      <c r="A461" s="64" t="s">
        <v>2236</v>
      </c>
      <c r="B461" s="64" t="s">
        <v>1698</v>
      </c>
      <c r="C461" s="64">
        <v>2014</v>
      </c>
      <c r="D461" s="64" t="s">
        <v>1699</v>
      </c>
      <c r="E461" s="64" t="s">
        <v>1700</v>
      </c>
      <c r="F461" s="64" t="s">
        <v>304</v>
      </c>
      <c r="G461" s="64" t="s">
        <v>96</v>
      </c>
      <c r="H461" s="64" t="s">
        <v>30</v>
      </c>
      <c r="I461" s="79">
        <v>71674535</v>
      </c>
      <c r="J461" s="64" t="s">
        <v>1701</v>
      </c>
      <c r="K461" s="64"/>
      <c r="L461" s="25" t="s">
        <v>28</v>
      </c>
      <c r="M461" s="64" t="s">
        <v>3</v>
      </c>
      <c r="N461" s="64" t="s">
        <v>2262</v>
      </c>
    </row>
    <row r="462" spans="1:14" ht="15" customHeight="1">
      <c r="A462" s="64" t="s">
        <v>2237</v>
      </c>
      <c r="B462" s="64" t="s">
        <v>1702</v>
      </c>
      <c r="C462" s="64">
        <v>2014</v>
      </c>
      <c r="D462" s="64" t="s">
        <v>1703</v>
      </c>
      <c r="E462" s="64" t="s">
        <v>1704</v>
      </c>
      <c r="F462" s="64" t="s">
        <v>318</v>
      </c>
      <c r="G462" s="64" t="s">
        <v>76</v>
      </c>
      <c r="H462" s="64" t="s">
        <v>30</v>
      </c>
      <c r="I462" s="79">
        <v>620559750</v>
      </c>
      <c r="J462" s="64" t="s">
        <v>1705</v>
      </c>
      <c r="K462" s="64"/>
      <c r="L462" s="25" t="s">
        <v>27</v>
      </c>
      <c r="M462" s="64"/>
      <c r="N462" s="64"/>
    </row>
    <row r="463" spans="1:14" ht="15" customHeight="1">
      <c r="A463" s="64" t="s">
        <v>2238</v>
      </c>
      <c r="B463" s="64" t="s">
        <v>1706</v>
      </c>
      <c r="C463" s="64">
        <v>2018</v>
      </c>
      <c r="D463" s="64" t="s">
        <v>1707</v>
      </c>
      <c r="E463" s="64" t="s">
        <v>1708</v>
      </c>
      <c r="F463" s="64" t="s">
        <v>1709</v>
      </c>
      <c r="G463" s="64"/>
      <c r="H463" s="64" t="s">
        <v>32</v>
      </c>
      <c r="I463" s="79">
        <v>30040490</v>
      </c>
      <c r="J463" s="64" t="s">
        <v>1710</v>
      </c>
      <c r="K463" s="64"/>
      <c r="L463" s="25" t="s">
        <v>28</v>
      </c>
      <c r="M463" s="64" t="s">
        <v>0</v>
      </c>
      <c r="N463" s="64" t="s">
        <v>2268</v>
      </c>
    </row>
    <row r="464" spans="1:14" ht="15" customHeight="1">
      <c r="A464" s="64" t="s">
        <v>2239</v>
      </c>
      <c r="B464" s="64" t="s">
        <v>1706</v>
      </c>
      <c r="C464" s="64">
        <v>2017</v>
      </c>
      <c r="D464" s="64" t="s">
        <v>1711</v>
      </c>
      <c r="E464" s="64" t="s">
        <v>1712</v>
      </c>
      <c r="F464" s="64" t="s">
        <v>166</v>
      </c>
      <c r="G464" s="64" t="s">
        <v>96</v>
      </c>
      <c r="H464" s="64" t="s">
        <v>30</v>
      </c>
      <c r="I464" s="79">
        <v>615339096</v>
      </c>
      <c r="J464" s="64"/>
      <c r="K464" s="64"/>
      <c r="L464" s="25" t="s">
        <v>28</v>
      </c>
      <c r="M464" s="64" t="s">
        <v>3</v>
      </c>
      <c r="N464" s="64" t="s">
        <v>2262</v>
      </c>
    </row>
    <row r="465" spans="1:14" ht="15" customHeight="1">
      <c r="A465" s="64" t="s">
        <v>2240</v>
      </c>
      <c r="B465" s="64" t="s">
        <v>1713</v>
      </c>
      <c r="C465" s="64">
        <v>2013</v>
      </c>
      <c r="D465" s="64" t="s">
        <v>1714</v>
      </c>
      <c r="E465" s="64" t="s">
        <v>1715</v>
      </c>
      <c r="F465" s="64" t="s">
        <v>166</v>
      </c>
      <c r="G465" s="64" t="s">
        <v>96</v>
      </c>
      <c r="H465" s="64" t="s">
        <v>30</v>
      </c>
      <c r="I465" s="79">
        <v>71396671</v>
      </c>
      <c r="J465" s="64" t="s">
        <v>948</v>
      </c>
      <c r="K465" s="64"/>
      <c r="L465" s="25" t="s">
        <v>28</v>
      </c>
      <c r="M465" s="64" t="s">
        <v>3</v>
      </c>
      <c r="N465" s="64" t="s">
        <v>2262</v>
      </c>
    </row>
    <row r="466" spans="1:14" ht="15" customHeight="1">
      <c r="A466" s="64" t="s">
        <v>2241</v>
      </c>
      <c r="B466" s="64" t="s">
        <v>1716</v>
      </c>
      <c r="C466" s="64">
        <v>1999</v>
      </c>
      <c r="D466" s="64" t="s">
        <v>1717</v>
      </c>
      <c r="E466" s="64" t="s">
        <v>1718</v>
      </c>
      <c r="F466" s="64" t="s">
        <v>389</v>
      </c>
      <c r="G466" s="64" t="s">
        <v>192</v>
      </c>
      <c r="H466" s="64" t="s">
        <v>30</v>
      </c>
      <c r="I466" s="79">
        <v>29507879</v>
      </c>
      <c r="J466" s="64" t="s">
        <v>1719</v>
      </c>
      <c r="K466" s="64"/>
      <c r="L466" s="25" t="s">
        <v>28</v>
      </c>
      <c r="M466" s="64" t="s">
        <v>3</v>
      </c>
      <c r="N466" s="64" t="s">
        <v>2262</v>
      </c>
    </row>
    <row r="467" spans="1:14" ht="15" customHeight="1">
      <c r="A467" s="64" t="s">
        <v>2242</v>
      </c>
      <c r="B467" s="64" t="s">
        <v>1720</v>
      </c>
      <c r="C467" s="64">
        <v>2015</v>
      </c>
      <c r="D467" s="64" t="s">
        <v>1721</v>
      </c>
      <c r="E467" s="64" t="s">
        <v>1722</v>
      </c>
      <c r="F467" s="64" t="s">
        <v>839</v>
      </c>
      <c r="G467" s="64"/>
      <c r="H467" s="64" t="s">
        <v>30</v>
      </c>
      <c r="I467" s="79">
        <v>605917855</v>
      </c>
      <c r="J467" s="64" t="s">
        <v>1723</v>
      </c>
      <c r="K467" s="64"/>
      <c r="L467" s="25" t="s">
        <v>28</v>
      </c>
      <c r="M467" s="64" t="s">
        <v>15</v>
      </c>
      <c r="N467" s="64" t="s">
        <v>2295</v>
      </c>
    </row>
    <row r="468" spans="1:14" ht="15" customHeight="1">
      <c r="A468" s="64" t="s">
        <v>2243</v>
      </c>
      <c r="B468" s="64" t="s">
        <v>1720</v>
      </c>
      <c r="C468" s="64">
        <v>2015</v>
      </c>
      <c r="D468" s="64" t="s">
        <v>1721</v>
      </c>
      <c r="E468" s="64" t="s">
        <v>1724</v>
      </c>
      <c r="F468" s="64" t="s">
        <v>842</v>
      </c>
      <c r="G468" s="64" t="s">
        <v>640</v>
      </c>
      <c r="H468" s="64" t="s">
        <v>32</v>
      </c>
      <c r="I468" s="79">
        <v>26323909</v>
      </c>
      <c r="J468" s="64" t="s">
        <v>1725</v>
      </c>
      <c r="K468" s="64" t="s">
        <v>115</v>
      </c>
      <c r="L468" s="25" t="s">
        <v>28</v>
      </c>
      <c r="M468" s="64" t="s">
        <v>31</v>
      </c>
      <c r="N468" s="64"/>
    </row>
    <row r="469" spans="1:14" ht="15" customHeight="1">
      <c r="A469" s="64" t="s">
        <v>2244</v>
      </c>
      <c r="B469" s="64" t="s">
        <v>1720</v>
      </c>
      <c r="C469" s="64">
        <v>2014</v>
      </c>
      <c r="D469" s="64" t="s">
        <v>1726</v>
      </c>
      <c r="E469" s="64" t="s">
        <v>1727</v>
      </c>
      <c r="F469" s="64" t="s">
        <v>304</v>
      </c>
      <c r="G469" s="64" t="s">
        <v>96</v>
      </c>
      <c r="H469" s="64" t="s">
        <v>30</v>
      </c>
      <c r="I469" s="79">
        <v>71487875</v>
      </c>
      <c r="J469" s="64" t="s">
        <v>1728</v>
      </c>
      <c r="K469" s="64"/>
      <c r="L469" s="25" t="s">
        <v>28</v>
      </c>
      <c r="M469" s="64" t="s">
        <v>3</v>
      </c>
      <c r="N469" s="64" t="s">
        <v>2262</v>
      </c>
    </row>
    <row r="470" spans="1:14" ht="15" customHeight="1">
      <c r="A470" s="64" t="s">
        <v>2245</v>
      </c>
      <c r="B470" s="64" t="s">
        <v>1720</v>
      </c>
      <c r="C470" s="64">
        <v>2017</v>
      </c>
      <c r="D470" s="64" t="s">
        <v>1729</v>
      </c>
      <c r="E470" s="64" t="s">
        <v>1730</v>
      </c>
      <c r="F470" s="64" t="s">
        <v>1731</v>
      </c>
      <c r="G470" s="64"/>
      <c r="H470" s="64" t="s">
        <v>30</v>
      </c>
      <c r="I470" s="79">
        <v>619849210</v>
      </c>
      <c r="J470" s="64" t="s">
        <v>1732</v>
      </c>
      <c r="K470" s="64"/>
      <c r="L470" s="25" t="s">
        <v>28</v>
      </c>
      <c r="M470" s="64" t="s">
        <v>15</v>
      </c>
      <c r="N470" s="64" t="s">
        <v>2386</v>
      </c>
    </row>
    <row r="471" spans="1:14" ht="15" customHeight="1">
      <c r="A471" s="64" t="s">
        <v>2246</v>
      </c>
      <c r="B471" s="64" t="s">
        <v>1733</v>
      </c>
      <c r="C471" s="64">
        <v>2016</v>
      </c>
      <c r="D471" s="64" t="s">
        <v>1734</v>
      </c>
      <c r="E471" s="64" t="s">
        <v>1735</v>
      </c>
      <c r="F471" s="64" t="s">
        <v>1736</v>
      </c>
      <c r="G471" s="64"/>
      <c r="H471" s="64" t="s">
        <v>30</v>
      </c>
      <c r="I471" s="79">
        <v>608833734</v>
      </c>
      <c r="J471" s="64" t="s">
        <v>1737</v>
      </c>
      <c r="K471" s="64"/>
      <c r="L471" s="25" t="s">
        <v>28</v>
      </c>
      <c r="M471" s="64" t="s">
        <v>15</v>
      </c>
      <c r="N471" s="64" t="s">
        <v>2295</v>
      </c>
    </row>
    <row r="472" spans="1:14" ht="15" customHeight="1">
      <c r="A472" s="64" t="s">
        <v>2247</v>
      </c>
      <c r="B472" s="64" t="s">
        <v>1733</v>
      </c>
      <c r="C472" s="64">
        <v>2016</v>
      </c>
      <c r="D472" s="64" t="s">
        <v>1734</v>
      </c>
      <c r="E472" s="64" t="s">
        <v>1738</v>
      </c>
      <c r="F472" s="64" t="s">
        <v>1736</v>
      </c>
      <c r="G472" s="64" t="s">
        <v>792</v>
      </c>
      <c r="H472" s="64" t="s">
        <v>32</v>
      </c>
      <c r="I472" s="79">
        <v>26960377</v>
      </c>
      <c r="J472" s="64" t="s">
        <v>1739</v>
      </c>
      <c r="K472" s="64" t="s">
        <v>115</v>
      </c>
      <c r="L472" s="25" t="s">
        <v>28</v>
      </c>
      <c r="M472" s="64" t="s">
        <v>31</v>
      </c>
      <c r="N472" s="64"/>
    </row>
    <row r="473" spans="1:14" ht="15" customHeight="1">
      <c r="A473" s="64" t="s">
        <v>2248</v>
      </c>
      <c r="B473" s="64" t="s">
        <v>1733</v>
      </c>
      <c r="C473" s="64">
        <v>2014</v>
      </c>
      <c r="D473" s="64" t="s">
        <v>1740</v>
      </c>
      <c r="E473" s="64" t="s">
        <v>1741</v>
      </c>
      <c r="F473" s="64" t="s">
        <v>1731</v>
      </c>
      <c r="G473" s="64"/>
      <c r="H473" s="64" t="s">
        <v>30</v>
      </c>
      <c r="I473" s="79">
        <v>603596463</v>
      </c>
      <c r="J473" s="64" t="s">
        <v>1742</v>
      </c>
      <c r="K473" s="64"/>
      <c r="L473" s="25" t="s">
        <v>27</v>
      </c>
      <c r="M473" s="64"/>
      <c r="N473" s="64" t="s">
        <v>2387</v>
      </c>
    </row>
    <row r="474" spans="1:14" ht="15" customHeight="1">
      <c r="A474" s="64" t="s">
        <v>2249</v>
      </c>
      <c r="B474" s="64" t="s">
        <v>1743</v>
      </c>
      <c r="C474" s="64">
        <v>2017</v>
      </c>
      <c r="D474" s="64" t="s">
        <v>1744</v>
      </c>
      <c r="E474" s="64" t="s">
        <v>1745</v>
      </c>
      <c r="F474" s="64" t="s">
        <v>1746</v>
      </c>
      <c r="G474" s="64" t="s">
        <v>76</v>
      </c>
      <c r="H474" s="64" t="s">
        <v>30</v>
      </c>
      <c r="I474" s="79">
        <v>614157410</v>
      </c>
      <c r="J474" s="64" t="s">
        <v>1747</v>
      </c>
      <c r="K474" s="64"/>
      <c r="L474" s="25" t="s">
        <v>28</v>
      </c>
      <c r="M474" s="64" t="s">
        <v>15</v>
      </c>
      <c r="N474" s="64" t="s">
        <v>2295</v>
      </c>
    </row>
    <row r="475" spans="1:14" ht="15" customHeight="1">
      <c r="A475" s="64" t="s">
        <v>2250</v>
      </c>
      <c r="B475" s="64" t="s">
        <v>1748</v>
      </c>
      <c r="C475" s="64">
        <v>2011</v>
      </c>
      <c r="D475" s="64" t="s">
        <v>1749</v>
      </c>
      <c r="E475" s="64" t="s">
        <v>1750</v>
      </c>
      <c r="F475" s="64" t="s">
        <v>166</v>
      </c>
      <c r="G475" s="64" t="s">
        <v>96</v>
      </c>
      <c r="H475" s="64" t="s">
        <v>30</v>
      </c>
      <c r="I475" s="79">
        <v>71234948</v>
      </c>
      <c r="J475" s="64"/>
      <c r="K475" s="64"/>
      <c r="L475" s="25" t="s">
        <v>28</v>
      </c>
      <c r="M475" s="64" t="s">
        <v>3</v>
      </c>
      <c r="N475" s="64" t="s">
        <v>2262</v>
      </c>
    </row>
    <row r="476" spans="1:14" ht="15" customHeight="1">
      <c r="A476" s="64" t="s">
        <v>2251</v>
      </c>
      <c r="B476" s="64" t="s">
        <v>1751</v>
      </c>
      <c r="C476" s="64">
        <v>2016</v>
      </c>
      <c r="D476" s="64" t="s">
        <v>1752</v>
      </c>
      <c r="E476" s="64" t="s">
        <v>1753</v>
      </c>
      <c r="F476" s="64" t="s">
        <v>1012</v>
      </c>
      <c r="G476" s="64"/>
      <c r="H476" s="64" t="s">
        <v>30</v>
      </c>
      <c r="I476" s="79">
        <v>613930594</v>
      </c>
      <c r="J476" s="64"/>
      <c r="K476" s="64"/>
      <c r="L476" s="25" t="s">
        <v>28</v>
      </c>
      <c r="M476" s="64" t="s">
        <v>15</v>
      </c>
      <c r="N476" s="64" t="s">
        <v>2312</v>
      </c>
    </row>
    <row r="477" spans="1:14" ht="15" customHeight="1">
      <c r="A477" s="64" t="s">
        <v>2252</v>
      </c>
      <c r="B477" s="64" t="s">
        <v>1751</v>
      </c>
      <c r="C477" s="64">
        <v>2015</v>
      </c>
      <c r="D477" s="64" t="s">
        <v>1754</v>
      </c>
      <c r="E477" s="64" t="s">
        <v>1755</v>
      </c>
      <c r="F477" s="64" t="s">
        <v>147</v>
      </c>
      <c r="G477" s="64"/>
      <c r="H477" s="64" t="s">
        <v>30</v>
      </c>
      <c r="I477" s="79">
        <v>604965366</v>
      </c>
      <c r="J477" s="64" t="s">
        <v>1756</v>
      </c>
      <c r="K477" s="64"/>
      <c r="L477" s="25" t="s">
        <v>28</v>
      </c>
      <c r="M477" s="64" t="s">
        <v>15</v>
      </c>
      <c r="N477" s="64" t="s">
        <v>2354</v>
      </c>
    </row>
    <row r="478" spans="1:14" ht="15" customHeight="1">
      <c r="A478" s="64" t="s">
        <v>2253</v>
      </c>
      <c r="B478" s="64" t="s">
        <v>1751</v>
      </c>
      <c r="C478" s="64">
        <v>2015</v>
      </c>
      <c r="D478" s="64" t="s">
        <v>1754</v>
      </c>
      <c r="E478" s="64" t="s">
        <v>1757</v>
      </c>
      <c r="F478" s="64" t="s">
        <v>147</v>
      </c>
      <c r="G478" s="64" t="s">
        <v>65</v>
      </c>
      <c r="H478" s="64" t="s">
        <v>32</v>
      </c>
      <c r="I478" s="79">
        <v>26115839</v>
      </c>
      <c r="J478" s="64" t="s">
        <v>1758</v>
      </c>
      <c r="K478" s="64" t="s">
        <v>115</v>
      </c>
      <c r="L478" s="25" t="s">
        <v>28</v>
      </c>
      <c r="M478" s="64" t="s">
        <v>31</v>
      </c>
      <c r="N478" s="64"/>
    </row>
    <row r="479" spans="1:14" ht="15" customHeight="1">
      <c r="A479" s="64" t="s">
        <v>2254</v>
      </c>
      <c r="B479" s="64" t="s">
        <v>1751</v>
      </c>
      <c r="C479" s="64">
        <v>2015</v>
      </c>
      <c r="D479" s="64" t="s">
        <v>1759</v>
      </c>
      <c r="E479" s="64" t="s">
        <v>1760</v>
      </c>
      <c r="F479" s="64" t="s">
        <v>1761</v>
      </c>
      <c r="G479" s="64" t="s">
        <v>76</v>
      </c>
      <c r="H479" s="64" t="s">
        <v>30</v>
      </c>
      <c r="I479" s="79">
        <v>604492540</v>
      </c>
      <c r="J479" s="64" t="s">
        <v>1762</v>
      </c>
      <c r="K479" s="64"/>
      <c r="L479" s="25" t="s">
        <v>28</v>
      </c>
      <c r="M479" s="64" t="s">
        <v>15</v>
      </c>
      <c r="N479" s="64" t="s">
        <v>2388</v>
      </c>
    </row>
    <row r="480" spans="1:14" ht="15" customHeight="1">
      <c r="A480" s="64" t="s">
        <v>2255</v>
      </c>
      <c r="B480" s="64" t="s">
        <v>1751</v>
      </c>
      <c r="C480" s="64">
        <v>2016</v>
      </c>
      <c r="D480" s="64" t="s">
        <v>1763</v>
      </c>
      <c r="E480" s="64" t="s">
        <v>1764</v>
      </c>
      <c r="F480" s="64" t="s">
        <v>422</v>
      </c>
      <c r="G480" s="64"/>
      <c r="H480" s="64" t="s">
        <v>30</v>
      </c>
      <c r="I480" s="79">
        <v>609304053</v>
      </c>
      <c r="J480" s="64" t="s">
        <v>1765</v>
      </c>
      <c r="K480" s="64"/>
      <c r="L480" s="25" t="s">
        <v>27</v>
      </c>
      <c r="M480" s="64"/>
      <c r="N480" s="64"/>
    </row>
    <row r="481" spans="1:14" ht="15" customHeight="1">
      <c r="A481" s="64" t="s">
        <v>2256</v>
      </c>
      <c r="B481" s="64" t="s">
        <v>1751</v>
      </c>
      <c r="C481" s="64">
        <v>2016</v>
      </c>
      <c r="D481" s="64" t="s">
        <v>1763</v>
      </c>
      <c r="E481" s="64" t="s">
        <v>1764</v>
      </c>
      <c r="F481" s="64" t="s">
        <v>422</v>
      </c>
      <c r="G481" s="64"/>
      <c r="H481" s="64" t="s">
        <v>30</v>
      </c>
      <c r="I481" s="79">
        <v>609304053</v>
      </c>
      <c r="J481" s="64" t="s">
        <v>1765</v>
      </c>
      <c r="K481" s="64" t="s">
        <v>115</v>
      </c>
      <c r="L481" s="25" t="s">
        <v>28</v>
      </c>
      <c r="M481" s="64" t="s">
        <v>31</v>
      </c>
      <c r="N481" s="64"/>
    </row>
    <row r="482" spans="1:14" ht="15" customHeight="1">
      <c r="A482" s="64" t="s">
        <v>2257</v>
      </c>
      <c r="B482" s="64" t="s">
        <v>1766</v>
      </c>
      <c r="C482" s="64">
        <v>2017</v>
      </c>
      <c r="D482" s="64" t="s">
        <v>1767</v>
      </c>
      <c r="E482" s="64" t="s">
        <v>1768</v>
      </c>
      <c r="F482" s="64" t="s">
        <v>318</v>
      </c>
      <c r="G482" s="64" t="s">
        <v>76</v>
      </c>
      <c r="H482" s="64" t="s">
        <v>30</v>
      </c>
      <c r="I482" s="79">
        <v>619720754</v>
      </c>
      <c r="J482" s="64" t="s">
        <v>1769</v>
      </c>
      <c r="K482" s="64"/>
      <c r="L482" s="25" t="s">
        <v>28</v>
      </c>
      <c r="M482" s="64" t="s">
        <v>0</v>
      </c>
      <c r="N482" s="64" t="s">
        <v>2268</v>
      </c>
    </row>
    <row r="483" spans="1:14" ht="15" customHeight="1">
      <c r="A483" s="64" t="s">
        <v>2258</v>
      </c>
      <c r="B483" s="64" t="s">
        <v>1770</v>
      </c>
      <c r="C483" s="64">
        <v>2011</v>
      </c>
      <c r="D483" s="64" t="s">
        <v>1771</v>
      </c>
      <c r="E483" s="64" t="s">
        <v>1772</v>
      </c>
      <c r="F483" s="64" t="s">
        <v>1773</v>
      </c>
      <c r="G483" s="64" t="s">
        <v>76</v>
      </c>
      <c r="H483" s="64" t="s">
        <v>30</v>
      </c>
      <c r="I483" s="79">
        <v>361442598</v>
      </c>
      <c r="J483" s="64" t="s">
        <v>1774</v>
      </c>
      <c r="K483" s="64"/>
      <c r="L483" s="25" t="s">
        <v>28</v>
      </c>
      <c r="M483" s="64" t="s">
        <v>0</v>
      </c>
      <c r="N483" s="64" t="s">
        <v>2378</v>
      </c>
    </row>
    <row r="484" spans="1:14" ht="15" customHeight="1">
      <c r="A484" s="64" t="s">
        <v>2259</v>
      </c>
      <c r="B484" s="64" t="s">
        <v>1770</v>
      </c>
      <c r="C484" s="64">
        <v>2011</v>
      </c>
      <c r="D484" s="64" t="s">
        <v>1771</v>
      </c>
      <c r="E484" s="64" t="s">
        <v>1775</v>
      </c>
      <c r="F484" s="64" t="s">
        <v>1773</v>
      </c>
      <c r="G484" s="64" t="s">
        <v>236</v>
      </c>
      <c r="H484" s="64" t="s">
        <v>32</v>
      </c>
      <c r="I484" s="79">
        <v>21029268</v>
      </c>
      <c r="J484" s="64" t="s">
        <v>1776</v>
      </c>
      <c r="K484" s="64" t="s">
        <v>115</v>
      </c>
      <c r="L484" s="25" t="s">
        <v>28</v>
      </c>
      <c r="M484" s="64" t="s">
        <v>31</v>
      </c>
      <c r="N484" s="64"/>
    </row>
    <row r="485" spans="1:14" ht="15" customHeight="1">
      <c r="A485" s="64" t="s">
        <v>2260</v>
      </c>
      <c r="B485" s="64" t="s">
        <v>1777</v>
      </c>
      <c r="C485" s="64">
        <v>2001</v>
      </c>
      <c r="D485" s="64" t="s">
        <v>1778</v>
      </c>
      <c r="E485" s="64" t="s">
        <v>1779</v>
      </c>
      <c r="F485" s="64" t="s">
        <v>1780</v>
      </c>
      <c r="G485" s="64" t="s">
        <v>76</v>
      </c>
      <c r="H485" s="64" t="s">
        <v>30</v>
      </c>
      <c r="I485" s="79">
        <v>34071266</v>
      </c>
      <c r="J485" s="64"/>
      <c r="K485" s="64"/>
      <c r="L485" s="25" t="s">
        <v>28</v>
      </c>
      <c r="M485" s="64" t="s">
        <v>0</v>
      </c>
      <c r="N485" s="64" t="s">
        <v>2268</v>
      </c>
    </row>
  </sheetData>
  <autoFilter ref="A4:N485" xr:uid="{00000000-0009-0000-0000-00000A000000}"/>
  <dataValidations count="2">
    <dataValidation type="list" allowBlank="1" showInputMessage="1" showErrorMessage="1" sqref="M5:M1048576 M1:M3" xr:uid="{00000000-0002-0000-0A00-000000000000}">
      <formula1>"Study design, Population, Intervention, Other, Duplicate publication"</formula1>
    </dataValidation>
    <dataValidation type="list" allowBlank="1" showInputMessage="1" showErrorMessage="1" sqref="L5:L1048576" xr:uid="{00000000-0002-0000-0A00-000002000000}">
      <formula1>"Included, Excluded"</formula1>
    </dataValidation>
  </dataValidations>
  <hyperlinks>
    <hyperlink ref="N29" r:id="rId1" xr:uid="{00000000-0004-0000-0A00-000000000000}"/>
    <hyperlink ref="N117" r:id="rId2" xr:uid="{00000000-0004-0000-0A00-000001000000}"/>
  </hyperlinks>
  <pageMargins left="0.7" right="0.7" top="0.75" bottom="0.75" header="0.3" footer="0.3"/>
  <pageSetup orientation="portrait" horizontalDpi="4294967292" verticalDpi="4294967292"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28D97179E4C244DBB5AB456C4308656" ma:contentTypeVersion="4" ma:contentTypeDescription="Create a new document." ma:contentTypeScope="" ma:versionID="55c42af206d8e2404429120ef051ad30">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47121F-5C43-43A5-867F-4852B68F22DB}">
  <ds:schemaRefs>
    <ds:schemaRef ds:uri="http://purl.org/dc/terms/"/>
    <ds:schemaRef ds:uri="http://schemas.microsoft.com/office/infopath/2007/PartnerControls"/>
    <ds:schemaRef ds:uri="http://www.w3.org/XML/1998/namespace"/>
    <ds:schemaRef ds:uri="http://schemas.microsoft.com/office/2006/documentManagement/types"/>
    <ds:schemaRef ds:uri="http://purl.org/dc/dcmitype/"/>
    <ds:schemaRef ds:uri="http://schemas.openxmlformats.org/package/2006/metadata/core-propertie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E0E1D9B0-69FB-4E03-A1D8-D5E11B4635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01331F3A-8195-4BF6-9C0C-5F73A41ED91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Title</vt:lpstr>
      <vt:lpstr>PICOS</vt:lpstr>
      <vt:lpstr>Legend</vt:lpstr>
      <vt:lpstr>Reasons</vt:lpstr>
      <vt:lpstr>Utilities-Embase July 30, 2018</vt:lpstr>
      <vt:lpstr>Utilities-Medline July 30, 2018</vt:lpstr>
      <vt:lpstr>HERC-Aug 9, 2018</vt:lpstr>
      <vt:lpstr>ScHARRHUD-Aug 9, 2018</vt:lpstr>
      <vt:lpstr>Abstract Screening</vt:lpstr>
      <vt:lpstr>Full Text Screening</vt:lpstr>
      <vt:lpstr>Added Materials</vt:lpstr>
      <vt:lpstr>Included Publications</vt:lpstr>
      <vt:lpstr>'Abstract Screening'!IVI120_EGFR__NSCLC_Database_Results___Utilities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dc:creator>
  <cp:keywords/>
  <dc:description/>
  <cp:lastModifiedBy>Jeroen Jansen</cp:lastModifiedBy>
  <dcterms:created xsi:type="dcterms:W3CDTF">2013-12-24T18:22:20Z</dcterms:created>
  <dcterms:modified xsi:type="dcterms:W3CDTF">2019-01-29T22:59:00Z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0x010100928D97179E4C244DBB5AB456C4308656</vt:lpwstr>
  </property>
</Properties>
</file>