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dre\Dropbox (Personale)\UoN\MATLAB\tunnel_pile_structure_int_finiteelement(TUST2017)\ContinuumNEP_Group\"/>
    </mc:Choice>
  </mc:AlternateContent>
  <xr:revisionPtr revIDLastSave="0" documentId="13_ncr:1_{B53A2766-1AC1-4256-9363-43F24891DB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p_Lp15" sheetId="30" r:id="rId1"/>
    <sheet name="Inp" sheetId="28" r:id="rId2"/>
    <sheet name="Inp_zt30" sheetId="29" r:id="rId3"/>
    <sheet name="Inp_plastic" sheetId="2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30" l="1"/>
  <c r="P4" i="30"/>
  <c r="G4" i="30"/>
  <c r="P6" i="30" s="1"/>
  <c r="L3" i="30"/>
  <c r="G3" i="30"/>
  <c r="F3" i="30"/>
  <c r="A3" i="30"/>
  <c r="C3" i="30" s="1"/>
  <c r="L6" i="30" l="1"/>
  <c r="F3" i="28"/>
  <c r="G5" i="29" l="1"/>
  <c r="P4" i="29"/>
  <c r="L3" i="29"/>
  <c r="G3" i="29"/>
  <c r="F3" i="29"/>
  <c r="A3" i="29"/>
  <c r="C3" i="29" s="1"/>
  <c r="G4" i="29" l="1"/>
  <c r="P6" i="29" s="1"/>
  <c r="L6" i="29" l="1"/>
  <c r="E5" i="25"/>
  <c r="E2" i="25"/>
  <c r="G3" i="28" l="1"/>
  <c r="G4" i="28"/>
  <c r="P6" i="28" s="1"/>
  <c r="G5" i="28"/>
  <c r="P4" i="28"/>
  <c r="L3" i="28"/>
  <c r="A3" i="28"/>
  <c r="C3" i="28" s="1"/>
  <c r="E3" i="25"/>
  <c r="L6" i="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</author>
  </authors>
  <commentList>
    <comment ref="G2" authorId="0" shapeId="0" xr:uid="{084BE19C-55B0-49E7-99F1-8138F2430E30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 shapeId="0" xr:uid="{07ADB8EE-454F-4F36-822F-251476807E8F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</author>
  </authors>
  <commentList>
    <comment ref="G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</author>
  </authors>
  <commentList>
    <comment ref="G2" authorId="0" shapeId="0" xr:uid="{D370E3AF-1B28-4C38-9087-F895003FF28C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 shapeId="0" xr:uid="{92C49F23-0B67-49BF-B280-73932527BDDB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sharedStrings.xml><?xml version="1.0" encoding="utf-8"?>
<sst xmlns="http://schemas.openxmlformats.org/spreadsheetml/2006/main" count="129" uniqueCount="53">
  <si>
    <t>df</t>
  </si>
  <si>
    <t>bf</t>
  </si>
  <si>
    <t>db</t>
  </si>
  <si>
    <t>bb</t>
  </si>
  <si>
    <t>dc</t>
  </si>
  <si>
    <t>bc</t>
  </si>
  <si>
    <t>Zmaster  [m]</t>
  </si>
  <si>
    <t>spanz_frame</t>
  </si>
  <si>
    <t>Ymaster  [m]</t>
  </si>
  <si>
    <t>spanx_frame</t>
  </si>
  <si>
    <t>Xmaster  [m]</t>
  </si>
  <si>
    <t># Storeys</t>
  </si>
  <si>
    <t>Vlt [%]</t>
  </si>
  <si>
    <t>D [m]</t>
  </si>
  <si>
    <t>Efr [Pa]</t>
  </si>
  <si>
    <t>R [m]</t>
  </si>
  <si>
    <t>L [m]</t>
  </si>
  <si>
    <t>0 - no</t>
  </si>
  <si>
    <t>1 - yes</t>
  </si>
  <si>
    <t>Found beam</t>
  </si>
  <si>
    <t>H [m]</t>
  </si>
  <si>
    <t>E [Pa]</t>
  </si>
  <si>
    <r>
      <t>b</t>
    </r>
    <r>
      <rPr>
        <sz val="10"/>
        <rFont val="Arial"/>
        <family val="2"/>
      </rPr>
      <t xml:space="preserve"> [°]</t>
    </r>
  </si>
  <si>
    <r>
      <t xml:space="preserve">a </t>
    </r>
    <r>
      <rPr>
        <sz val="10"/>
        <rFont val="Arial"/>
        <family val="2"/>
      </rPr>
      <t>[°]</t>
    </r>
  </si>
  <si>
    <t>Y</t>
  </si>
  <si>
    <t>X</t>
  </si>
  <si>
    <t>Passo sublayers</t>
  </si>
  <si>
    <t>nib</t>
  </si>
  <si>
    <t>Eb</t>
  </si>
  <si>
    <t>nis</t>
  </si>
  <si>
    <t>Es</t>
  </si>
  <si>
    <t>Caratteristiche struttura</t>
  </si>
  <si>
    <t>Caratteristiche Tunnel</t>
  </si>
  <si>
    <t>Caratteristiche palo</t>
  </si>
  <si>
    <t>Coordinate pali</t>
  </si>
  <si>
    <t>Proprietà terreno</t>
  </si>
  <si>
    <t>SETSF</t>
  </si>
  <si>
    <t>Alpha</t>
  </si>
  <si>
    <t>alpha_cu</t>
  </si>
  <si>
    <t>beta</t>
  </si>
  <si>
    <t>gammap</t>
  </si>
  <si>
    <t>k0_coeff</t>
  </si>
  <si>
    <t>Cesolution</t>
  </si>
  <si>
    <t>inputarray</t>
  </si>
  <si>
    <t>SF0</t>
  </si>
  <si>
    <t>SF</t>
  </si>
  <si>
    <t>cu0 [Pa]</t>
  </si>
  <si>
    <t>cuslope [Pa/m]</t>
  </si>
  <si>
    <t>qb [Pa]</t>
  </si>
  <si>
    <t>Rs</t>
  </si>
  <si>
    <t>Rb</t>
  </si>
  <si>
    <t>P71N</t>
  </si>
  <si>
    <t>c 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</si>
</sst>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i/>
      <sz val="10"/>
      <name val="Symbol"/>
      <family val="1"/>
      <charset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1" fillId="0" borderId="0" xfId="1"/>
    <xf numFmtId="0" fontId="1" fillId="0" borderId="3" xfId="1" applyBorder="1"/>
    <xf numFmtId="0" fontId="1" fillId="0" borderId="0" xfId="1" applyBorder="1"/>
    <xf numFmtId="0" fontId="1" fillId="0" borderId="2" xfId="1" applyBorder="1"/>
    <xf numFmtId="0" fontId="1" fillId="0" borderId="0" xfId="1" applyFill="1" applyBorder="1"/>
    <xf numFmtId="0" fontId="1" fillId="0" borderId="1" xfId="1" applyBorder="1"/>
    <xf numFmtId="0" fontId="2" fillId="2" borderId="5" xfId="1" applyFont="1" applyFill="1" applyBorder="1" applyAlignment="1">
      <alignment horizontal="left"/>
    </xf>
    <xf numFmtId="0" fontId="1" fillId="3" borderId="1" xfId="1" applyFill="1" applyBorder="1"/>
    <xf numFmtId="0" fontId="1" fillId="3" borderId="1" xfId="1" applyNumberFormat="1" applyFill="1" applyBorder="1"/>
    <xf numFmtId="2" fontId="1" fillId="0" borderId="0" xfId="1" applyNumberFormat="1"/>
    <xf numFmtId="11" fontId="1" fillId="0" borderId="1" xfId="1" applyNumberFormat="1" applyBorder="1"/>
    <xf numFmtId="0" fontId="1" fillId="0" borderId="1" xfId="1" applyNumberFormat="1" applyBorder="1"/>
    <xf numFmtId="11" fontId="1" fillId="0" borderId="0" xfId="1" applyNumberForma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5" borderId="0" xfId="1" applyFill="1"/>
    <xf numFmtId="11" fontId="1" fillId="0" borderId="4" xfId="1" applyNumberFormat="1" applyBorder="1"/>
    <xf numFmtId="0" fontId="1" fillId="0" borderId="4" xfId="1" applyBorder="1"/>
    <xf numFmtId="0" fontId="1" fillId="0" borderId="7" xfId="1" applyBorder="1"/>
    <xf numFmtId="11" fontId="1" fillId="0" borderId="7" xfId="1" applyNumberFormat="1" applyBorder="1"/>
    <xf numFmtId="0" fontId="4" fillId="0" borderId="7" xfId="1" applyFont="1" applyFill="1" applyBorder="1" applyAlignment="1">
      <alignment horizontal="center"/>
    </xf>
    <xf numFmtId="49" fontId="1" fillId="0" borderId="3" xfId="1" quotePrefix="1" applyNumberFormat="1" applyBorder="1"/>
    <xf numFmtId="0" fontId="4" fillId="4" borderId="1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</cellXfs>
  <cellStyles count="2">
    <cellStyle name="Normal 2" xfId="1" xr:uid="{00000000-0005-0000-0000-000001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387350</xdr:colOff>
      <xdr:row>10</xdr:row>
      <xdr:rowOff>57150</xdr:rowOff>
    </xdr:from>
    <xdr:to>
      <xdr:col>4</xdr:col>
      <xdr:colOff>234950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7C0E47A-B467-4791-8400-9A722D68F500}"/>
            </a:ext>
          </a:extLst>
        </xdr:cNvPr>
        <xdr:cNvGrpSpPr/>
      </xdr:nvGrpSpPr>
      <xdr:grpSpPr>
        <a:xfrm>
          <a:off x="1028700" y="1676400"/>
          <a:ext cx="205740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65FB8986-D825-48B1-BC15-07B24045376E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id="{7CC3416C-1230-4B6C-AF4B-2A87DE45602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id="{758AB48C-2B44-428C-8DC5-3534D366585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id="{0C01E447-0D99-4BDC-AF5B-577893F5B59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id="{2798D41B-54A7-4FE6-941A-CB4972A944A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id="{9994B515-C6AB-4892-A0F0-41AAE88BE39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id="{16415F3B-3800-4404-A1AF-CB313E9CC5A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id="{0A515479-1D68-45D7-8DD9-A7628E98D2D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id="{896BF3B1-AA6B-4973-A652-BEAC6707DD1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id="{B5067277-0024-4C43-A507-46A57A499D0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id="{0CEE8F5B-5E24-41CE-A8CE-E876BF0D2A3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id="{FDCF76AF-DDA2-48FC-9C89-5691DE32A6E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id="{652522AA-FABF-4CCF-81F4-0E19935FA6E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id="{D07D97B4-964F-456D-A298-6D3E2EA7F23D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id="{53FC32D7-B648-405D-98B7-A14EB835C0E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id="{5A5F82B2-ACE2-4031-8B52-BBB8CE35890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id="{FA49085A-16E2-42F5-8FE7-27BCE19CDE3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id="{2A565AB2-7858-4DF1-90FE-2330698E1E9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id="{FEC6ED69-F0F5-4BE6-8D29-5DB60E4F0C1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id="{9A4AB5EB-372E-4CD4-9047-9B8B7BF9F0D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id="{D835FCBB-942B-424E-9067-412D76D398E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id="{B038F22B-ABEB-4583-A4DA-C509205FFB8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id="{294B8066-FF0B-4F97-8E46-D237A269D04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245BD990-153D-4535-82C0-742B04E9C8BB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id="{8A33079C-2F61-4224-AD8E-37E02B065D5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id="{17A12BA4-248E-4D54-90B6-C260258826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id="{7A2411EF-4A6F-43AC-AEE1-34DB90FE787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id="{0F4D3F2F-C9AC-4577-9EF1-5864A28ACCC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id="{66EDB6B4-0243-4313-99FE-B22315FE948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id="{1D10ECBF-3EE8-416A-B58A-989EECE1773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id="{DD532A42-AFDE-4D6A-AA19-C312F3C69DA5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id="{7A8B650F-B381-463A-87F3-81A8ECFB006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id="{855C0503-1C45-44CD-ABEE-D1E1C01A446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id="{6FACA98E-9DD5-4110-8305-480B8EB9649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id="{5C88F467-2D6B-4299-ACE0-E0F92F002EE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id="{744714B7-0515-489C-B7A7-F061CFEE393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id="{B59BE2AD-7385-40EE-9507-4FEA890EBBB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id="{490A88F5-EB33-44A4-AE7D-F297F1F5CA6C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id="{EAB94EA8-6BD3-4F9D-9EBF-9ACA90CC69A5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id="{50126282-B3EA-492E-A98B-F8A616AE4D68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id="{37B50A53-D86D-4050-9C1A-A9744CEA0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0225" y="3016250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57150</xdr:rowOff>
    </xdr:from>
    <xdr:to>
      <xdr:col>4</xdr:col>
      <xdr:colOff>238125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C79939C-E621-4E84-B85F-D259A40B9DEB}"/>
            </a:ext>
          </a:extLst>
        </xdr:cNvPr>
        <xdr:cNvGrpSpPr/>
      </xdr:nvGrpSpPr>
      <xdr:grpSpPr>
        <a:xfrm>
          <a:off x="1025525" y="1676400"/>
          <a:ext cx="205740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A44774BD-AC15-44B5-A98B-D144C90A8AE0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id="{DB5156C0-B430-4583-89EA-5ECB9CB0893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id="{3629247D-EBF4-4771-A605-922EB444759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id="{F4F7CBE6-AA11-4BFD-AD7B-151086EF402D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id="{1C3FA26C-E763-4BC4-9257-A369BEE63186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id="{96BF7A89-0BB2-4436-9F0D-4B8FA19E3B2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id="{BC97C18A-9A3C-4132-A514-53484D344EE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id="{B6D80B75-A944-4CE9-80C3-8D47C94465B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id="{AE2BEDF1-4177-468B-8C87-0E800CC081FA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id="{4090C4E9-8B95-4C8C-BFAB-C2CAB6166F0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id="{C13911B8-E919-430B-B8CA-79C563794082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id="{3F959ED6-47AD-47B9-B076-9C03E7243FF2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id="{345ADF36-60DE-46DD-A847-669B165838F9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id="{EBDBC4D6-96AA-44FF-B0CF-8FDEBA31FA41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id="{75FF12F4-1FBB-4EEB-BC7C-8C4125E1C5D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id="{68F875E5-95C5-4A82-9901-4057E7CA9BE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id="{26CA14EC-2634-40E0-A9E3-7988F31EC16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id="{456B5887-D17D-4294-AD1B-CD3C402F49A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id="{55333E2D-01BA-4047-BA91-7C57A1354BB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id="{AA0859FD-4934-4B44-952D-A140585930E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id="{90232D11-6E7A-4F5C-997A-3827BAE8A88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id="{AC0F2F1F-39FB-46F3-90DF-78BD4B72735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id="{7922573B-5CE0-45B8-B166-3B2330E8782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D80AD90B-6A10-4622-9966-D442E211C290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id="{76471537-D705-408E-98BF-8621D9474D0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id="{E2C60112-2D76-4EDA-A7D4-85DED415CC4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id="{E0CC9E39-E461-4C16-8CF6-65A6EA74A64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id="{E90CB2AB-70B3-4FFE-83B8-7B966612123C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id="{FE7E0DDB-8FBA-42D8-B9FD-7E746064F705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id="{CD113A1D-A6FA-4BC3-BCF8-9CDC6F0EDDA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id="{7B953250-35B7-4CEE-B36F-B9518AE0F7CF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id="{6D356B42-4A7E-45E2-8364-F64213CC95F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id="{68242084-E1B4-4882-BCDC-F580A1EC6538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id="{1BB183F1-4F43-41CF-85BD-C64F8332FEA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id="{E8B09E69-2BEE-4214-A5F2-AC35A614097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id="{D97BA998-6813-45F8-AA93-7942C580E051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id="{0A2EF176-D220-45C9-B4F0-B766C28CC21A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id="{E40ADC2B-14BF-40FA-80A9-E684B60F2469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id="{2BE05268-9A73-4CED-BCFD-C11BE5AF5847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id="{3ED26278-88C9-4690-9524-6AACD9201C77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id="{9FE26C22-7FFF-4A92-909A-001F2E35F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3019425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57150</xdr:rowOff>
    </xdr:from>
    <xdr:to>
      <xdr:col>4</xdr:col>
      <xdr:colOff>238125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81E8116-8DCC-44BB-9BF7-723D2EB58346}"/>
            </a:ext>
          </a:extLst>
        </xdr:cNvPr>
        <xdr:cNvGrpSpPr/>
      </xdr:nvGrpSpPr>
      <xdr:grpSpPr>
        <a:xfrm>
          <a:off x="1025525" y="1676400"/>
          <a:ext cx="205740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9B77B5B-4AF9-4FE4-BD79-144204006DFE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id="{E00C6BC5-6B92-4644-83F3-DFCD6D0274C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id="{CB6E17F1-AB5C-40F3-A0DA-57CFF6EBD983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id="{805322E4-6F80-4BE1-898B-3C9BACBF8991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id="{6C2382EF-E83E-4AC8-97E3-9DD306B2616F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id="{84192D8F-BC22-4EEC-8729-D566060F932C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id="{3EA5BC6F-4FE5-49EA-969E-FACF2A9D0D3C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id="{C9EDDDEB-F4D9-45B1-9D7C-2CBF339D7E04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id="{9D8FB288-23E9-4773-8D1C-D3AEE2BC99C7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id="{3A16D4E3-74AD-48E0-9685-32EF143662B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id="{BFF773CF-25BB-4597-8D45-E9A3277AD954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id="{A8D0958E-031D-40F2-AAA4-8E6A676F51C4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id="{67104A9B-C3FE-43D8-94C8-E3404E1BBEB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id="{4DA4C4BE-F841-48B0-8614-024AB667E939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id="{674146C5-57C0-4D8E-97B8-C6573E4AF73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id="{5C7D8F03-A3A9-469A-91BC-61C876DDD42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id="{D2F10B0F-CC36-45B4-9C34-05A3356BFFE6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id="{B114F91A-5814-4775-8BB5-D1A73CB119E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id="{AA54D262-4A49-44D1-BA17-420FB19104C2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id="{6668EE4A-BB50-4912-A6D8-D94C7242295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id="{55895DC1-AC4B-43C4-9A74-C5733FA3EB7C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id="{549567BF-60AC-4229-BE95-6902EAF2FA7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id="{1B84E5CD-DCFC-4EAE-A483-DC1B44C959B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4EA90B66-2B4D-42A5-80CA-F74F227873BC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id="{2D3ECFCE-67D4-4FE7-AD83-ABF5DAE3B04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id="{415FEDE8-9476-43D8-A153-01B67F9E3DB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id="{8364965B-EE6E-4B93-988A-4E1F87C0AA61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id="{9C987669-0CD4-4EFA-A9CB-510B4B17243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id="{6F3204AB-6E67-48B8-9772-F9922F9EAC7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id="{5D149ACE-4C8E-49AC-8E37-307CCA997BC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id="{60862D5E-A1FC-4343-9878-150A3B0BC1C2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id="{0D59CC34-95C1-43A5-BB10-41AE0CBF6E3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id="{8B06A0BC-3CA0-44F8-84B6-75BE55ABF36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id="{9E30DAD3-98C6-498C-94AE-625E7FA4858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id="{275FC468-200F-4A81-B0F9-7A75864439D4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id="{75B658A0-E5C8-4738-8027-11BD6FA50F0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id="{3F82D347-7246-4862-82AF-B14FE8D00D4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id="{7BA901DC-4528-4768-AC23-71EC384696DE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id="{EF4A6CC2-C2BA-481B-85B8-FC574379BCA3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id="{6DD2C63D-7427-4DD1-B1BE-26BC763D3ADD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id="{FC226F10-EDA9-4CCB-996E-9191452D3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6100" y="3057525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D5FA-A67E-4794-9F02-17D5701360A3}">
  <sheetPr>
    <tabColor rgb="FF92D050"/>
  </sheetPr>
  <dimension ref="A1:T35"/>
  <sheetViews>
    <sheetView tabSelected="1" workbookViewId="0">
      <selection activeCell="V14" sqref="V14"/>
    </sheetView>
  </sheetViews>
  <sheetFormatPr defaultColWidth="9.1796875" defaultRowHeight="12.5" x14ac:dyDescent="0.25"/>
  <cols>
    <col min="1" max="2" width="9.1796875" style="1"/>
    <col min="3" max="3" width="8.7265625" style="1" customWidth="1"/>
    <col min="4" max="4" width="13.81640625" style="1" customWidth="1"/>
    <col min="5" max="5" width="14.26953125" style="1" customWidth="1"/>
    <col min="6" max="6" width="14.81640625" style="2" customWidth="1"/>
    <col min="7" max="7" width="10.81640625" style="4" customWidth="1"/>
    <col min="8" max="9" width="9.1796875" style="3"/>
    <col min="10" max="10" width="9.1796875" style="2"/>
    <col min="11" max="11" width="11.7265625" style="1" customWidth="1"/>
    <col min="12" max="12" width="12.81640625" style="2" customWidth="1"/>
    <col min="13" max="13" width="9.1796875" style="1"/>
    <col min="14" max="14" width="13" style="1" customWidth="1"/>
    <col min="15" max="16" width="12.54296875" style="1" customWidth="1"/>
    <col min="17" max="16384" width="9.1796875" style="1"/>
  </cols>
  <sheetData>
    <row r="1" spans="1:20" ht="13" x14ac:dyDescent="0.3">
      <c r="A1" s="27" t="s">
        <v>35</v>
      </c>
      <c r="B1" s="27"/>
      <c r="C1" s="27"/>
      <c r="D1" s="27"/>
      <c r="E1" s="27"/>
      <c r="F1" s="27"/>
      <c r="G1" s="28" t="s">
        <v>34</v>
      </c>
      <c r="H1" s="29"/>
      <c r="I1" s="29"/>
      <c r="J1" s="30"/>
      <c r="K1" s="28" t="s">
        <v>33</v>
      </c>
      <c r="L1" s="30"/>
      <c r="M1" s="28" t="s">
        <v>32</v>
      </c>
      <c r="N1" s="30"/>
      <c r="O1" s="28" t="s">
        <v>31</v>
      </c>
      <c r="P1" s="30"/>
    </row>
    <row r="2" spans="1:20" ht="13" x14ac:dyDescent="0.3">
      <c r="A2" s="19" t="s">
        <v>30</v>
      </c>
      <c r="B2" s="18" t="s">
        <v>29</v>
      </c>
      <c r="C2" s="18" t="s">
        <v>28</v>
      </c>
      <c r="D2" s="18" t="s">
        <v>27</v>
      </c>
      <c r="E2" s="18"/>
      <c r="F2" s="17" t="s">
        <v>26</v>
      </c>
      <c r="G2" s="17" t="s">
        <v>25</v>
      </c>
      <c r="H2" s="16" t="s">
        <v>24</v>
      </c>
      <c r="I2" s="15" t="s">
        <v>23</v>
      </c>
      <c r="J2" s="14" t="s">
        <v>22</v>
      </c>
      <c r="N2" s="2"/>
      <c r="P2" s="2"/>
    </row>
    <row r="3" spans="1:20" ht="13" x14ac:dyDescent="0.3">
      <c r="A3" s="13">
        <f>800*30*10^3</f>
        <v>24000000</v>
      </c>
      <c r="B3" s="1">
        <v>0.5</v>
      </c>
      <c r="C3" s="13">
        <f>A3</f>
        <v>24000000</v>
      </c>
      <c r="D3" s="1">
        <v>0.5</v>
      </c>
      <c r="F3" s="2">
        <f>25/20</f>
        <v>1.25</v>
      </c>
      <c r="G3" s="9">
        <f>4.5+0</f>
        <v>4.5</v>
      </c>
      <c r="H3" s="8">
        <v>-1.2</v>
      </c>
      <c r="I3" s="8">
        <v>0</v>
      </c>
      <c r="J3" s="8">
        <v>0</v>
      </c>
      <c r="K3" s="7" t="s">
        <v>21</v>
      </c>
      <c r="L3" s="11">
        <f>30*10^9</f>
        <v>30000000000</v>
      </c>
      <c r="M3" s="7" t="s">
        <v>20</v>
      </c>
      <c r="N3" s="12">
        <v>20</v>
      </c>
      <c r="O3" s="7" t="s">
        <v>19</v>
      </c>
      <c r="P3" s="2">
        <v>0</v>
      </c>
      <c r="Q3" s="1" t="s">
        <v>18</v>
      </c>
      <c r="R3" s="1" t="s">
        <v>17</v>
      </c>
      <c r="S3" s="20" t="s">
        <v>36</v>
      </c>
      <c r="T3" s="2"/>
    </row>
    <row r="4" spans="1:20" ht="13" x14ac:dyDescent="0.3">
      <c r="A4" s="10"/>
      <c r="G4" s="9">
        <f>3*L5+G3</f>
        <v>6.9</v>
      </c>
      <c r="H4" s="8">
        <v>-1.2</v>
      </c>
      <c r="I4" s="8">
        <v>0</v>
      </c>
      <c r="J4" s="8">
        <v>0</v>
      </c>
      <c r="K4" s="7" t="s">
        <v>16</v>
      </c>
      <c r="L4" s="6">
        <v>15</v>
      </c>
      <c r="M4" s="7" t="s">
        <v>15</v>
      </c>
      <c r="N4" s="6">
        <v>3</v>
      </c>
      <c r="O4" s="7" t="s">
        <v>14</v>
      </c>
      <c r="P4" s="11">
        <f>100*10^-9</f>
        <v>1.0000000000000001E-7</v>
      </c>
      <c r="T4" s="11"/>
    </row>
    <row r="5" spans="1:20" ht="13" x14ac:dyDescent="0.3">
      <c r="A5" s="10"/>
      <c r="G5" s="9">
        <f>4.5+0</f>
        <v>4.5</v>
      </c>
      <c r="H5" s="8">
        <v>1.2</v>
      </c>
      <c r="I5" s="8">
        <v>0</v>
      </c>
      <c r="J5" s="8">
        <v>0</v>
      </c>
      <c r="K5" s="7" t="s">
        <v>13</v>
      </c>
      <c r="L5" s="6">
        <v>0.8</v>
      </c>
      <c r="M5" s="7" t="s">
        <v>12</v>
      </c>
      <c r="N5" s="6">
        <v>2.5</v>
      </c>
      <c r="O5" s="7" t="s">
        <v>11</v>
      </c>
      <c r="P5" s="6">
        <v>1</v>
      </c>
      <c r="T5" s="6"/>
    </row>
    <row r="6" spans="1:20" ht="13" x14ac:dyDescent="0.3">
      <c r="A6" s="10"/>
      <c r="G6" s="9">
        <v>6.9</v>
      </c>
      <c r="H6" s="8">
        <v>1.2</v>
      </c>
      <c r="I6" s="8">
        <v>0</v>
      </c>
      <c r="J6" s="8">
        <v>0</v>
      </c>
      <c r="K6" s="7" t="s">
        <v>10</v>
      </c>
      <c r="L6" s="6">
        <f>G3/2+G4/2</f>
        <v>5.7</v>
      </c>
      <c r="O6" s="7" t="s">
        <v>9</v>
      </c>
      <c r="P6" s="6">
        <f>G4-G3</f>
        <v>2.4000000000000004</v>
      </c>
      <c r="T6" s="6"/>
    </row>
    <row r="7" spans="1:20" ht="13" x14ac:dyDescent="0.3">
      <c r="A7" s="10"/>
      <c r="G7" s="9"/>
      <c r="H7" s="8"/>
      <c r="I7" s="8"/>
      <c r="J7" s="8"/>
      <c r="K7" s="7" t="s">
        <v>8</v>
      </c>
      <c r="L7" s="6">
        <v>0</v>
      </c>
      <c r="O7" s="7" t="s">
        <v>7</v>
      </c>
      <c r="P7" s="6">
        <v>0.01</v>
      </c>
      <c r="T7" s="6"/>
    </row>
    <row r="8" spans="1:20" ht="13" x14ac:dyDescent="0.3">
      <c r="A8" s="10"/>
      <c r="G8" s="8"/>
      <c r="H8" s="8"/>
      <c r="I8" s="8"/>
      <c r="J8" s="8"/>
      <c r="K8" s="7" t="s">
        <v>6</v>
      </c>
      <c r="L8" s="6">
        <v>0</v>
      </c>
      <c r="O8" s="7" t="s">
        <v>5</v>
      </c>
      <c r="P8" s="6">
        <v>0.1</v>
      </c>
      <c r="T8" s="6"/>
    </row>
    <row r="9" spans="1:20" ht="13" x14ac:dyDescent="0.3">
      <c r="A9" s="10"/>
      <c r="G9" s="9"/>
      <c r="H9" s="8"/>
      <c r="I9" s="8"/>
      <c r="J9" s="8"/>
      <c r="O9" s="7" t="s">
        <v>4</v>
      </c>
      <c r="P9" s="6">
        <v>0.1</v>
      </c>
      <c r="T9" s="6"/>
    </row>
    <row r="10" spans="1:20" ht="13" x14ac:dyDescent="0.3">
      <c r="A10" s="10"/>
      <c r="G10" s="8"/>
      <c r="H10" s="8"/>
      <c r="I10" s="8"/>
      <c r="J10" s="8"/>
      <c r="O10" s="7" t="s">
        <v>3</v>
      </c>
      <c r="P10" s="6">
        <v>0.1</v>
      </c>
      <c r="T10" s="6"/>
    </row>
    <row r="11" spans="1:20" ht="13" x14ac:dyDescent="0.3">
      <c r="A11" s="10"/>
      <c r="G11" s="9"/>
      <c r="H11" s="8"/>
      <c r="I11" s="8"/>
      <c r="J11" s="8"/>
      <c r="O11" s="7" t="s">
        <v>2</v>
      </c>
      <c r="P11" s="6">
        <v>0.1</v>
      </c>
      <c r="T11" s="6"/>
    </row>
    <row r="12" spans="1:20" ht="13" x14ac:dyDescent="0.3">
      <c r="G12" s="8"/>
      <c r="H12" s="8"/>
      <c r="I12" s="8"/>
      <c r="J12" s="8"/>
      <c r="O12" s="7" t="s">
        <v>1</v>
      </c>
      <c r="P12" s="6">
        <v>0.1</v>
      </c>
      <c r="T12" s="6"/>
    </row>
    <row r="13" spans="1:20" ht="13" x14ac:dyDescent="0.3">
      <c r="G13" s="9"/>
      <c r="H13" s="8"/>
      <c r="I13" s="8"/>
      <c r="J13" s="8"/>
      <c r="O13" s="7" t="s">
        <v>0</v>
      </c>
      <c r="P13" s="6">
        <v>0.1</v>
      </c>
      <c r="T13" s="6"/>
    </row>
    <row r="14" spans="1:20" ht="13" x14ac:dyDescent="0.3">
      <c r="O14" s="7"/>
      <c r="P14" s="6"/>
    </row>
    <row r="15" spans="1:20" ht="13" x14ac:dyDescent="0.3">
      <c r="O15" s="7"/>
      <c r="P15" s="6"/>
    </row>
    <row r="24" spans="14:17" x14ac:dyDescent="0.25">
      <c r="N24" s="3"/>
    </row>
    <row r="25" spans="14:17" x14ac:dyDescent="0.25">
      <c r="N25" s="3"/>
    </row>
    <row r="26" spans="14:17" x14ac:dyDescent="0.25">
      <c r="N26" s="3"/>
    </row>
    <row r="27" spans="14:17" x14ac:dyDescent="0.25">
      <c r="N27" s="3"/>
    </row>
    <row r="28" spans="14:17" x14ac:dyDescent="0.25">
      <c r="N28" s="3"/>
      <c r="Q28" s="3"/>
    </row>
    <row r="29" spans="14:17" x14ac:dyDescent="0.25">
      <c r="N29" s="3"/>
      <c r="O29" s="3"/>
      <c r="P29" s="3"/>
      <c r="Q29" s="3"/>
    </row>
    <row r="30" spans="14:17" x14ac:dyDescent="0.25">
      <c r="N30" s="3"/>
      <c r="O30" s="3"/>
      <c r="P30" s="3"/>
      <c r="Q30" s="3"/>
    </row>
    <row r="31" spans="14:17" x14ac:dyDescent="0.25">
      <c r="O31" s="5"/>
      <c r="P31" s="3"/>
      <c r="Q31" s="3"/>
    </row>
    <row r="32" spans="14:17" x14ac:dyDescent="0.25">
      <c r="O32" s="5"/>
      <c r="P32" s="3"/>
      <c r="Q32" s="3"/>
    </row>
    <row r="33" spans="15:17" x14ac:dyDescent="0.25">
      <c r="O33" s="5"/>
      <c r="P33" s="3"/>
      <c r="Q33" s="3"/>
    </row>
    <row r="34" spans="15:17" x14ac:dyDescent="0.25">
      <c r="O34" s="3"/>
      <c r="P34" s="3"/>
      <c r="Q34" s="3"/>
    </row>
    <row r="35" spans="15:17" x14ac:dyDescent="0.25">
      <c r="O35" s="3"/>
      <c r="P35" s="3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T35"/>
  <sheetViews>
    <sheetView workbookViewId="0">
      <selection activeCell="N5" sqref="N5"/>
    </sheetView>
  </sheetViews>
  <sheetFormatPr defaultColWidth="9.1796875" defaultRowHeight="12.5" x14ac:dyDescent="0.25"/>
  <cols>
    <col min="1" max="2" width="9.1796875" style="1"/>
    <col min="3" max="3" width="8.7265625" style="1" customWidth="1"/>
    <col min="4" max="4" width="13.81640625" style="1" customWidth="1"/>
    <col min="5" max="5" width="14.26953125" style="1" customWidth="1"/>
    <col min="6" max="6" width="14.81640625" style="2" customWidth="1"/>
    <col min="7" max="7" width="10.81640625" style="4" customWidth="1"/>
    <col min="8" max="9" width="9.1796875" style="3"/>
    <col min="10" max="10" width="9.1796875" style="2"/>
    <col min="11" max="11" width="11.7265625" style="1" customWidth="1"/>
    <col min="12" max="12" width="12.81640625" style="2" customWidth="1"/>
    <col min="13" max="13" width="9.1796875" style="1"/>
    <col min="14" max="14" width="13" style="1" customWidth="1"/>
    <col min="15" max="16" width="12.54296875" style="1" customWidth="1"/>
    <col min="17" max="16384" width="9.1796875" style="1"/>
  </cols>
  <sheetData>
    <row r="1" spans="1:20" ht="13" x14ac:dyDescent="0.3">
      <c r="A1" s="27" t="s">
        <v>35</v>
      </c>
      <c r="B1" s="27"/>
      <c r="C1" s="27"/>
      <c r="D1" s="27"/>
      <c r="E1" s="27"/>
      <c r="F1" s="27"/>
      <c r="G1" s="28" t="s">
        <v>34</v>
      </c>
      <c r="H1" s="29"/>
      <c r="I1" s="29"/>
      <c r="J1" s="30"/>
      <c r="K1" s="28" t="s">
        <v>33</v>
      </c>
      <c r="L1" s="30"/>
      <c r="M1" s="28" t="s">
        <v>32</v>
      </c>
      <c r="N1" s="30"/>
      <c r="O1" s="28" t="s">
        <v>31</v>
      </c>
      <c r="P1" s="30"/>
    </row>
    <row r="2" spans="1:20" ht="13" x14ac:dyDescent="0.3">
      <c r="A2" s="19" t="s">
        <v>30</v>
      </c>
      <c r="B2" s="18" t="s">
        <v>29</v>
      </c>
      <c r="C2" s="18" t="s">
        <v>28</v>
      </c>
      <c r="D2" s="18" t="s">
        <v>27</v>
      </c>
      <c r="E2" s="18"/>
      <c r="F2" s="17" t="s">
        <v>26</v>
      </c>
      <c r="G2" s="17" t="s">
        <v>25</v>
      </c>
      <c r="H2" s="16" t="s">
        <v>24</v>
      </c>
      <c r="I2" s="15" t="s">
        <v>23</v>
      </c>
      <c r="J2" s="14" t="s">
        <v>22</v>
      </c>
      <c r="N2" s="2"/>
      <c r="P2" s="2"/>
    </row>
    <row r="3" spans="1:20" ht="13" x14ac:dyDescent="0.3">
      <c r="A3" s="13">
        <f>800*30*10^3</f>
        <v>24000000</v>
      </c>
      <c r="B3" s="1">
        <v>0.5</v>
      </c>
      <c r="C3" s="13">
        <f>A3</f>
        <v>24000000</v>
      </c>
      <c r="D3" s="1">
        <v>0.5</v>
      </c>
      <c r="F3" s="2">
        <f>25/20</f>
        <v>1.25</v>
      </c>
      <c r="G3" s="9">
        <f>4.5+0</f>
        <v>4.5</v>
      </c>
      <c r="H3" s="8">
        <v>-1.2</v>
      </c>
      <c r="I3" s="8">
        <v>0</v>
      </c>
      <c r="J3" s="8">
        <v>0</v>
      </c>
      <c r="K3" s="7" t="s">
        <v>21</v>
      </c>
      <c r="L3" s="11">
        <f>30*10^9</f>
        <v>30000000000</v>
      </c>
      <c r="M3" s="7" t="s">
        <v>20</v>
      </c>
      <c r="N3" s="12">
        <v>20</v>
      </c>
      <c r="O3" s="7" t="s">
        <v>19</v>
      </c>
      <c r="P3" s="2">
        <v>0</v>
      </c>
      <c r="Q3" s="1" t="s">
        <v>18</v>
      </c>
      <c r="R3" s="1" t="s">
        <v>17</v>
      </c>
      <c r="S3" s="20" t="s">
        <v>36</v>
      </c>
      <c r="T3" s="2"/>
    </row>
    <row r="4" spans="1:20" ht="13" x14ac:dyDescent="0.3">
      <c r="A4" s="10"/>
      <c r="G4" s="9">
        <f>3*L5+G3</f>
        <v>6.9</v>
      </c>
      <c r="H4" s="8">
        <v>-1.2</v>
      </c>
      <c r="I4" s="8">
        <v>0</v>
      </c>
      <c r="J4" s="8">
        <v>0</v>
      </c>
      <c r="K4" s="7" t="s">
        <v>16</v>
      </c>
      <c r="L4" s="6">
        <v>25</v>
      </c>
      <c r="M4" s="7" t="s">
        <v>15</v>
      </c>
      <c r="N4" s="6">
        <v>3</v>
      </c>
      <c r="O4" s="7" t="s">
        <v>14</v>
      </c>
      <c r="P4" s="11">
        <f>100*10^-9</f>
        <v>1.0000000000000001E-7</v>
      </c>
      <c r="T4" s="11"/>
    </row>
    <row r="5" spans="1:20" ht="13" x14ac:dyDescent="0.3">
      <c r="A5" s="10"/>
      <c r="G5" s="9">
        <f>4.5+0</f>
        <v>4.5</v>
      </c>
      <c r="H5" s="8">
        <v>1.2</v>
      </c>
      <c r="I5" s="8">
        <v>0</v>
      </c>
      <c r="J5" s="8">
        <v>0</v>
      </c>
      <c r="K5" s="7" t="s">
        <v>13</v>
      </c>
      <c r="L5" s="6">
        <v>0.8</v>
      </c>
      <c r="M5" s="7" t="s">
        <v>12</v>
      </c>
      <c r="N5" s="6">
        <v>2.5</v>
      </c>
      <c r="O5" s="7" t="s">
        <v>11</v>
      </c>
      <c r="P5" s="6">
        <v>1</v>
      </c>
      <c r="T5" s="6"/>
    </row>
    <row r="6" spans="1:20" ht="13" x14ac:dyDescent="0.3">
      <c r="A6" s="10"/>
      <c r="G6" s="9">
        <v>6.9</v>
      </c>
      <c r="H6" s="8">
        <v>1.2</v>
      </c>
      <c r="I6" s="8">
        <v>0</v>
      </c>
      <c r="J6" s="8">
        <v>0</v>
      </c>
      <c r="K6" s="7" t="s">
        <v>10</v>
      </c>
      <c r="L6" s="6">
        <f>G3/2+G4/2</f>
        <v>5.7</v>
      </c>
      <c r="O6" s="7" t="s">
        <v>9</v>
      </c>
      <c r="P6" s="6">
        <f>G4-G3</f>
        <v>2.4000000000000004</v>
      </c>
      <c r="T6" s="6"/>
    </row>
    <row r="7" spans="1:20" ht="13" x14ac:dyDescent="0.3">
      <c r="A7" s="10"/>
      <c r="G7" s="9"/>
      <c r="H7" s="8"/>
      <c r="I7" s="8"/>
      <c r="J7" s="8"/>
      <c r="K7" s="7" t="s">
        <v>8</v>
      </c>
      <c r="L7" s="6">
        <v>0</v>
      </c>
      <c r="O7" s="7" t="s">
        <v>7</v>
      </c>
      <c r="P7" s="6">
        <v>0.01</v>
      </c>
      <c r="T7" s="6"/>
    </row>
    <row r="8" spans="1:20" ht="13" x14ac:dyDescent="0.3">
      <c r="A8" s="10"/>
      <c r="G8" s="8"/>
      <c r="H8" s="8"/>
      <c r="I8" s="8"/>
      <c r="J8" s="8"/>
      <c r="K8" s="7" t="s">
        <v>6</v>
      </c>
      <c r="L8" s="6">
        <v>0</v>
      </c>
      <c r="O8" s="7" t="s">
        <v>5</v>
      </c>
      <c r="P8" s="6">
        <v>0.1</v>
      </c>
      <c r="T8" s="6"/>
    </row>
    <row r="9" spans="1:20" ht="13" x14ac:dyDescent="0.3">
      <c r="A9" s="10"/>
      <c r="G9" s="9"/>
      <c r="H9" s="8"/>
      <c r="I9" s="8"/>
      <c r="J9" s="8"/>
      <c r="O9" s="7" t="s">
        <v>4</v>
      </c>
      <c r="P9" s="6">
        <v>0.1</v>
      </c>
      <c r="T9" s="6"/>
    </row>
    <row r="10" spans="1:20" ht="13" x14ac:dyDescent="0.3">
      <c r="A10" s="10"/>
      <c r="G10" s="8"/>
      <c r="H10" s="8"/>
      <c r="I10" s="8"/>
      <c r="J10" s="8"/>
      <c r="O10" s="7" t="s">
        <v>3</v>
      </c>
      <c r="P10" s="6">
        <v>0.1</v>
      </c>
      <c r="T10" s="6"/>
    </row>
    <row r="11" spans="1:20" ht="13" x14ac:dyDescent="0.3">
      <c r="A11" s="10"/>
      <c r="G11" s="9"/>
      <c r="H11" s="8"/>
      <c r="I11" s="8"/>
      <c r="J11" s="8"/>
      <c r="O11" s="7" t="s">
        <v>2</v>
      </c>
      <c r="P11" s="6">
        <v>0.1</v>
      </c>
      <c r="T11" s="6"/>
    </row>
    <row r="12" spans="1:20" ht="13" x14ac:dyDescent="0.3">
      <c r="G12" s="8"/>
      <c r="H12" s="8"/>
      <c r="I12" s="8"/>
      <c r="J12" s="8"/>
      <c r="O12" s="7" t="s">
        <v>1</v>
      </c>
      <c r="P12" s="6">
        <v>0.1</v>
      </c>
      <c r="T12" s="6"/>
    </row>
    <row r="13" spans="1:20" ht="13" x14ac:dyDescent="0.3">
      <c r="G13" s="9"/>
      <c r="H13" s="8"/>
      <c r="I13" s="8"/>
      <c r="J13" s="8"/>
      <c r="O13" s="7" t="s">
        <v>0</v>
      </c>
      <c r="P13" s="6">
        <v>0.1</v>
      </c>
      <c r="T13" s="6"/>
    </row>
    <row r="14" spans="1:20" ht="13" x14ac:dyDescent="0.3">
      <c r="O14" s="7"/>
      <c r="P14" s="6"/>
    </row>
    <row r="15" spans="1:20" ht="13" x14ac:dyDescent="0.3">
      <c r="O15" s="7"/>
      <c r="P15" s="6"/>
    </row>
    <row r="24" spans="14:17" x14ac:dyDescent="0.25">
      <c r="N24" s="3"/>
    </row>
    <row r="25" spans="14:17" x14ac:dyDescent="0.25">
      <c r="N25" s="3"/>
    </row>
    <row r="26" spans="14:17" x14ac:dyDescent="0.25">
      <c r="N26" s="3"/>
    </row>
    <row r="27" spans="14:17" x14ac:dyDescent="0.25">
      <c r="N27" s="3"/>
    </row>
    <row r="28" spans="14:17" x14ac:dyDescent="0.25">
      <c r="N28" s="3"/>
      <c r="Q28" s="3"/>
    </row>
    <row r="29" spans="14:17" x14ac:dyDescent="0.25">
      <c r="N29" s="3"/>
      <c r="O29" s="3"/>
      <c r="P29" s="3"/>
      <c r="Q29" s="3"/>
    </row>
    <row r="30" spans="14:17" x14ac:dyDescent="0.25">
      <c r="N30" s="3"/>
      <c r="O30" s="3"/>
      <c r="P30" s="3"/>
      <c r="Q30" s="3"/>
    </row>
    <row r="31" spans="14:17" x14ac:dyDescent="0.25">
      <c r="O31" s="5"/>
      <c r="P31" s="3"/>
      <c r="Q31" s="3"/>
    </row>
    <row r="32" spans="14:17" x14ac:dyDescent="0.25">
      <c r="O32" s="5"/>
      <c r="P32" s="3"/>
      <c r="Q32" s="3"/>
    </row>
    <row r="33" spans="15:17" x14ac:dyDescent="0.25">
      <c r="O33" s="5"/>
      <c r="P33" s="3"/>
      <c r="Q33" s="3"/>
    </row>
    <row r="34" spans="15:17" x14ac:dyDescent="0.25">
      <c r="O34" s="3"/>
      <c r="P34" s="3"/>
      <c r="Q34" s="3"/>
    </row>
    <row r="35" spans="15:17" x14ac:dyDescent="0.25">
      <c r="O35" s="3"/>
      <c r="P35" s="3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6867-A0A8-47F2-A81D-0528FB10A468}">
  <sheetPr>
    <tabColor rgb="FF92D050"/>
  </sheetPr>
  <dimension ref="A1:T35"/>
  <sheetViews>
    <sheetView workbookViewId="0">
      <selection activeCell="N3" sqref="N3"/>
    </sheetView>
  </sheetViews>
  <sheetFormatPr defaultColWidth="9.1796875" defaultRowHeight="12.5" x14ac:dyDescent="0.25"/>
  <cols>
    <col min="1" max="2" width="9.1796875" style="1"/>
    <col min="3" max="3" width="8.7265625" style="1" customWidth="1"/>
    <col min="4" max="4" width="13.81640625" style="1" customWidth="1"/>
    <col min="5" max="5" width="14.26953125" style="1" customWidth="1"/>
    <col min="6" max="6" width="14.81640625" style="2" customWidth="1"/>
    <col min="7" max="7" width="10.81640625" style="4" customWidth="1"/>
    <col min="8" max="9" width="9.1796875" style="3"/>
    <col min="10" max="10" width="9.1796875" style="2"/>
    <col min="11" max="11" width="11.7265625" style="1" customWidth="1"/>
    <col min="12" max="12" width="12.81640625" style="2" customWidth="1"/>
    <col min="13" max="13" width="9.1796875" style="1"/>
    <col min="14" max="14" width="13" style="1" customWidth="1"/>
    <col min="15" max="16" width="12.54296875" style="1" customWidth="1"/>
    <col min="17" max="16384" width="9.1796875" style="1"/>
  </cols>
  <sheetData>
    <row r="1" spans="1:20" ht="13" x14ac:dyDescent="0.3">
      <c r="A1" s="27" t="s">
        <v>35</v>
      </c>
      <c r="B1" s="27"/>
      <c r="C1" s="27"/>
      <c r="D1" s="27"/>
      <c r="E1" s="27"/>
      <c r="F1" s="27"/>
      <c r="G1" s="28" t="s">
        <v>34</v>
      </c>
      <c r="H1" s="29"/>
      <c r="I1" s="29"/>
      <c r="J1" s="30"/>
      <c r="K1" s="28" t="s">
        <v>33</v>
      </c>
      <c r="L1" s="30"/>
      <c r="M1" s="28" t="s">
        <v>32</v>
      </c>
      <c r="N1" s="30"/>
      <c r="O1" s="28" t="s">
        <v>31</v>
      </c>
      <c r="P1" s="30"/>
    </row>
    <row r="2" spans="1:20" ht="13" x14ac:dyDescent="0.3">
      <c r="A2" s="19" t="s">
        <v>30</v>
      </c>
      <c r="B2" s="18" t="s">
        <v>29</v>
      </c>
      <c r="C2" s="18" t="s">
        <v>28</v>
      </c>
      <c r="D2" s="18" t="s">
        <v>27</v>
      </c>
      <c r="E2" s="18"/>
      <c r="F2" s="17" t="s">
        <v>26</v>
      </c>
      <c r="G2" s="17" t="s">
        <v>25</v>
      </c>
      <c r="H2" s="16" t="s">
        <v>24</v>
      </c>
      <c r="I2" s="15" t="s">
        <v>23</v>
      </c>
      <c r="J2" s="14" t="s">
        <v>22</v>
      </c>
      <c r="N2" s="2"/>
      <c r="P2" s="2"/>
    </row>
    <row r="3" spans="1:20" ht="13" x14ac:dyDescent="0.3">
      <c r="A3" s="13">
        <f>800*30*10^3</f>
        <v>24000000</v>
      </c>
      <c r="B3" s="1">
        <v>0.5</v>
      </c>
      <c r="C3" s="13">
        <f>A3</f>
        <v>24000000</v>
      </c>
      <c r="D3" s="1">
        <v>0.5</v>
      </c>
      <c r="F3" s="2">
        <f>25/20</f>
        <v>1.25</v>
      </c>
      <c r="G3" s="9">
        <f>4.5+0</f>
        <v>4.5</v>
      </c>
      <c r="H3" s="8">
        <v>-1.2</v>
      </c>
      <c r="I3" s="8">
        <v>0</v>
      </c>
      <c r="J3" s="8">
        <v>0</v>
      </c>
      <c r="K3" s="7" t="s">
        <v>21</v>
      </c>
      <c r="L3" s="11">
        <f>30*10^9</f>
        <v>30000000000</v>
      </c>
      <c r="M3" s="7" t="s">
        <v>20</v>
      </c>
      <c r="N3" s="12">
        <v>30</v>
      </c>
      <c r="O3" s="7" t="s">
        <v>19</v>
      </c>
      <c r="P3" s="2">
        <v>0</v>
      </c>
      <c r="Q3" s="1" t="s">
        <v>18</v>
      </c>
      <c r="R3" s="1" t="s">
        <v>17</v>
      </c>
      <c r="S3" s="20" t="s">
        <v>36</v>
      </c>
      <c r="T3" s="2"/>
    </row>
    <row r="4" spans="1:20" ht="13" x14ac:dyDescent="0.3">
      <c r="A4" s="10"/>
      <c r="G4" s="9">
        <f>3*L5+G3</f>
        <v>6.9</v>
      </c>
      <c r="H4" s="8">
        <v>-1.2</v>
      </c>
      <c r="I4" s="8">
        <v>0</v>
      </c>
      <c r="J4" s="8">
        <v>0</v>
      </c>
      <c r="K4" s="7" t="s">
        <v>16</v>
      </c>
      <c r="L4" s="6">
        <v>25</v>
      </c>
      <c r="M4" s="7" t="s">
        <v>15</v>
      </c>
      <c r="N4" s="6">
        <v>3</v>
      </c>
      <c r="O4" s="7" t="s">
        <v>14</v>
      </c>
      <c r="P4" s="11">
        <f>100*10^-9</f>
        <v>1.0000000000000001E-7</v>
      </c>
      <c r="T4" s="11"/>
    </row>
    <row r="5" spans="1:20" ht="13" x14ac:dyDescent="0.3">
      <c r="A5" s="10"/>
      <c r="G5" s="9">
        <f>4.5+0</f>
        <v>4.5</v>
      </c>
      <c r="H5" s="8">
        <v>1.2</v>
      </c>
      <c r="I5" s="8">
        <v>0</v>
      </c>
      <c r="J5" s="8">
        <v>0</v>
      </c>
      <c r="K5" s="7" t="s">
        <v>13</v>
      </c>
      <c r="L5" s="6">
        <v>0.8</v>
      </c>
      <c r="M5" s="7" t="s">
        <v>12</v>
      </c>
      <c r="N5" s="6">
        <v>2.5</v>
      </c>
      <c r="O5" s="7" t="s">
        <v>11</v>
      </c>
      <c r="P5" s="6">
        <v>1</v>
      </c>
      <c r="T5" s="6"/>
    </row>
    <row r="6" spans="1:20" ht="13" x14ac:dyDescent="0.3">
      <c r="A6" s="10"/>
      <c r="G6" s="9">
        <v>6.9</v>
      </c>
      <c r="H6" s="8">
        <v>1.2</v>
      </c>
      <c r="I6" s="8">
        <v>0</v>
      </c>
      <c r="J6" s="8">
        <v>0</v>
      </c>
      <c r="K6" s="7" t="s">
        <v>10</v>
      </c>
      <c r="L6" s="6">
        <f>G3/2+G4/2</f>
        <v>5.7</v>
      </c>
      <c r="O6" s="7" t="s">
        <v>9</v>
      </c>
      <c r="P6" s="6">
        <f>G4-G3</f>
        <v>2.4000000000000004</v>
      </c>
      <c r="T6" s="6"/>
    </row>
    <row r="7" spans="1:20" ht="13" x14ac:dyDescent="0.3">
      <c r="A7" s="10"/>
      <c r="G7" s="9"/>
      <c r="H7" s="8"/>
      <c r="I7" s="8"/>
      <c r="J7" s="8"/>
      <c r="K7" s="7" t="s">
        <v>8</v>
      </c>
      <c r="L7" s="6">
        <v>0</v>
      </c>
      <c r="O7" s="7" t="s">
        <v>7</v>
      </c>
      <c r="P7" s="6">
        <v>0.01</v>
      </c>
      <c r="T7" s="6"/>
    </row>
    <row r="8" spans="1:20" ht="13" x14ac:dyDescent="0.3">
      <c r="A8" s="10"/>
      <c r="G8" s="8"/>
      <c r="H8" s="8"/>
      <c r="I8" s="8"/>
      <c r="J8" s="8"/>
      <c r="K8" s="7" t="s">
        <v>6</v>
      </c>
      <c r="L8" s="6">
        <v>0</v>
      </c>
      <c r="O8" s="7" t="s">
        <v>5</v>
      </c>
      <c r="P8" s="6">
        <v>0.1</v>
      </c>
      <c r="T8" s="6"/>
    </row>
    <row r="9" spans="1:20" ht="13" x14ac:dyDescent="0.3">
      <c r="A9" s="10"/>
      <c r="G9" s="9"/>
      <c r="H9" s="8"/>
      <c r="I9" s="8"/>
      <c r="J9" s="8"/>
      <c r="O9" s="7" t="s">
        <v>4</v>
      </c>
      <c r="P9" s="6">
        <v>0.1</v>
      </c>
      <c r="T9" s="6"/>
    </row>
    <row r="10" spans="1:20" ht="13" x14ac:dyDescent="0.3">
      <c r="A10" s="10"/>
      <c r="G10" s="8"/>
      <c r="H10" s="8"/>
      <c r="I10" s="8"/>
      <c r="J10" s="8"/>
      <c r="O10" s="7" t="s">
        <v>3</v>
      </c>
      <c r="P10" s="6">
        <v>0.1</v>
      </c>
      <c r="T10" s="6"/>
    </row>
    <row r="11" spans="1:20" ht="13" x14ac:dyDescent="0.3">
      <c r="A11" s="10"/>
      <c r="G11" s="9"/>
      <c r="H11" s="8"/>
      <c r="I11" s="8"/>
      <c r="J11" s="8"/>
      <c r="O11" s="7" t="s">
        <v>2</v>
      </c>
      <c r="P11" s="6">
        <v>0.1</v>
      </c>
      <c r="T11" s="6"/>
    </row>
    <row r="12" spans="1:20" ht="13" x14ac:dyDescent="0.3">
      <c r="G12" s="8"/>
      <c r="H12" s="8"/>
      <c r="I12" s="8"/>
      <c r="J12" s="8"/>
      <c r="O12" s="7" t="s">
        <v>1</v>
      </c>
      <c r="P12" s="6">
        <v>0.1</v>
      </c>
      <c r="T12" s="6"/>
    </row>
    <row r="13" spans="1:20" ht="13" x14ac:dyDescent="0.3">
      <c r="G13" s="9"/>
      <c r="H13" s="8"/>
      <c r="I13" s="8"/>
      <c r="J13" s="8"/>
      <c r="O13" s="7" t="s">
        <v>0</v>
      </c>
      <c r="P13" s="6">
        <v>0.1</v>
      </c>
      <c r="T13" s="6"/>
    </row>
    <row r="14" spans="1:20" ht="13" x14ac:dyDescent="0.3">
      <c r="O14" s="7"/>
      <c r="P14" s="6"/>
    </row>
    <row r="15" spans="1:20" ht="13" x14ac:dyDescent="0.3">
      <c r="O15" s="7"/>
      <c r="P15" s="6"/>
    </row>
    <row r="24" spans="14:17" x14ac:dyDescent="0.25">
      <c r="N24" s="3"/>
    </row>
    <row r="25" spans="14:17" x14ac:dyDescent="0.25">
      <c r="N25" s="3"/>
    </row>
    <row r="26" spans="14:17" x14ac:dyDescent="0.25">
      <c r="N26" s="3"/>
    </row>
    <row r="27" spans="14:17" x14ac:dyDescent="0.25">
      <c r="N27" s="3"/>
    </row>
    <row r="28" spans="14:17" x14ac:dyDescent="0.25">
      <c r="N28" s="3"/>
      <c r="Q28" s="3"/>
    </row>
    <row r="29" spans="14:17" x14ac:dyDescent="0.25">
      <c r="N29" s="3"/>
      <c r="O29" s="3"/>
      <c r="P29" s="3"/>
      <c r="Q29" s="3"/>
    </row>
    <row r="30" spans="14:17" x14ac:dyDescent="0.25">
      <c r="N30" s="3"/>
      <c r="O30" s="3"/>
      <c r="P30" s="3"/>
      <c r="Q30" s="3"/>
    </row>
    <row r="31" spans="14:17" x14ac:dyDescent="0.25">
      <c r="O31" s="5"/>
      <c r="P31" s="3"/>
      <c r="Q31" s="3"/>
    </row>
    <row r="32" spans="14:17" x14ac:dyDescent="0.25">
      <c r="O32" s="5"/>
      <c r="P32" s="3"/>
      <c r="Q32" s="3"/>
    </row>
    <row r="33" spans="15:17" x14ac:dyDescent="0.25">
      <c r="O33" s="5"/>
      <c r="P33" s="3"/>
      <c r="Q33" s="3"/>
    </row>
    <row r="34" spans="15:17" x14ac:dyDescent="0.25">
      <c r="O34" s="3"/>
      <c r="P34" s="3"/>
      <c r="Q34" s="3"/>
    </row>
    <row r="35" spans="15:17" x14ac:dyDescent="0.25">
      <c r="O35" s="3"/>
      <c r="P35" s="3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"/>
  <sheetViews>
    <sheetView workbookViewId="0">
      <selection activeCell="B3" sqref="B3"/>
    </sheetView>
  </sheetViews>
  <sheetFormatPr defaultRowHeight="14.5" x14ac:dyDescent="0.35"/>
  <cols>
    <col min="4" max="4" width="13.81640625" customWidth="1"/>
    <col min="5" max="5" width="12" bestFit="1" customWidth="1"/>
    <col min="7" max="7" width="14.1796875" customWidth="1"/>
    <col min="10" max="10" width="14" customWidth="1"/>
  </cols>
  <sheetData>
    <row r="1" spans="1:11" x14ac:dyDescent="0.35">
      <c r="A1" s="28" t="s">
        <v>45</v>
      </c>
      <c r="B1" s="29"/>
      <c r="D1" s="28" t="s">
        <v>37</v>
      </c>
      <c r="E1" s="29"/>
      <c r="F1" s="25"/>
      <c r="G1" s="29" t="s">
        <v>39</v>
      </c>
      <c r="H1" s="30"/>
      <c r="J1" s="29" t="s">
        <v>42</v>
      </c>
      <c r="K1" s="30"/>
    </row>
    <row r="2" spans="1:11" x14ac:dyDescent="0.35">
      <c r="A2" s="7" t="s">
        <v>44</v>
      </c>
      <c r="B2" s="3">
        <v>2</v>
      </c>
      <c r="D2" s="7" t="s">
        <v>46</v>
      </c>
      <c r="E2" s="3">
        <f>48*10^3</f>
        <v>48000</v>
      </c>
      <c r="F2" s="23"/>
      <c r="G2" s="7" t="s">
        <v>41</v>
      </c>
      <c r="H2" s="2">
        <v>0</v>
      </c>
      <c r="J2" s="7" t="s">
        <v>43</v>
      </c>
      <c r="K2" s="26" t="s">
        <v>51</v>
      </c>
    </row>
    <row r="3" spans="1:11" x14ac:dyDescent="0.35">
      <c r="A3" t="s">
        <v>49</v>
      </c>
      <c r="B3">
        <v>0.999</v>
      </c>
      <c r="D3" s="7" t="s">
        <v>47</v>
      </c>
      <c r="E3" s="21">
        <f>0</f>
        <v>0</v>
      </c>
      <c r="F3" s="24"/>
      <c r="G3" s="7" t="s">
        <v>40</v>
      </c>
      <c r="H3" s="11">
        <v>0</v>
      </c>
      <c r="J3" s="7"/>
      <c r="K3" s="11"/>
    </row>
    <row r="4" spans="1:11" x14ac:dyDescent="0.35">
      <c r="A4" t="s">
        <v>50</v>
      </c>
      <c r="B4">
        <v>0.999</v>
      </c>
      <c r="D4" s="7" t="s">
        <v>38</v>
      </c>
      <c r="E4" s="22">
        <v>1</v>
      </c>
      <c r="F4" s="23"/>
      <c r="G4" s="7" t="s">
        <v>39</v>
      </c>
      <c r="H4" s="6">
        <v>0</v>
      </c>
      <c r="J4" s="7"/>
      <c r="K4" s="6"/>
    </row>
    <row r="5" spans="1:11" x14ac:dyDescent="0.35">
      <c r="D5" s="7" t="s">
        <v>48</v>
      </c>
      <c r="E5" s="21">
        <f>9*60*1000</f>
        <v>540000</v>
      </c>
      <c r="F5" s="23"/>
      <c r="G5" s="7" t="s">
        <v>48</v>
      </c>
      <c r="H5" s="11">
        <v>0</v>
      </c>
      <c r="J5" s="7"/>
      <c r="K5" s="6"/>
    </row>
    <row r="6" spans="1:11" x14ac:dyDescent="0.35">
      <c r="D6" s="7"/>
      <c r="E6" s="22"/>
      <c r="F6" s="23"/>
      <c r="G6" s="7" t="s">
        <v>52</v>
      </c>
      <c r="H6" s="6">
        <v>2</v>
      </c>
      <c r="J6" s="7"/>
      <c r="K6" s="6"/>
    </row>
    <row r="7" spans="1:11" x14ac:dyDescent="0.35">
      <c r="D7" s="7"/>
      <c r="E7" s="22"/>
      <c r="F7" s="23"/>
      <c r="G7" s="7"/>
      <c r="H7" s="6"/>
      <c r="J7" s="7"/>
      <c r="K7" s="6"/>
    </row>
    <row r="8" spans="1:11" x14ac:dyDescent="0.35">
      <c r="D8" s="7"/>
      <c r="E8" s="22"/>
      <c r="F8" s="23"/>
      <c r="G8" s="7"/>
      <c r="H8" s="6"/>
      <c r="J8" s="7"/>
      <c r="K8" s="6"/>
    </row>
    <row r="9" spans="1:11" x14ac:dyDescent="0.35">
      <c r="D9" s="7"/>
      <c r="E9" s="22"/>
      <c r="F9" s="23"/>
      <c r="G9" s="7"/>
      <c r="H9" s="6"/>
      <c r="J9" s="7"/>
      <c r="K9" s="6"/>
    </row>
    <row r="10" spans="1:11" x14ac:dyDescent="0.35">
      <c r="D10" s="7"/>
      <c r="E10" s="22"/>
      <c r="F10" s="23"/>
      <c r="G10" s="7"/>
      <c r="H10" s="6"/>
      <c r="J10" s="7"/>
      <c r="K10" s="6"/>
    </row>
    <row r="11" spans="1:11" x14ac:dyDescent="0.35">
      <c r="D11" s="7"/>
      <c r="E11" s="22"/>
      <c r="F11" s="23"/>
      <c r="G11" s="7"/>
      <c r="H11" s="6"/>
      <c r="J11" s="7"/>
      <c r="K11" s="6"/>
    </row>
    <row r="12" spans="1:11" x14ac:dyDescent="0.35">
      <c r="D12" s="7"/>
      <c r="E12" s="22"/>
      <c r="F12" s="23"/>
      <c r="G12" s="7"/>
      <c r="H12" s="6"/>
      <c r="J12" s="7"/>
      <c r="K12" s="6"/>
    </row>
  </sheetData>
  <mergeCells count="4">
    <mergeCell ref="D1:E1"/>
    <mergeCell ref="G1:H1"/>
    <mergeCell ref="J1:K1"/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Inp_Lp15</vt:lpstr>
      <vt:lpstr>Inp</vt:lpstr>
      <vt:lpstr>Inp_zt30</vt:lpstr>
      <vt:lpstr>Inp_plastic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Franza Andrea</dc:creator>
  <cp:lastModifiedBy>Andrea Franza</cp:lastModifiedBy>
  <dcterms:created xsi:type="dcterms:W3CDTF">2015-04-21T11:21:25Z</dcterms:created>
  <dcterms:modified xsi:type="dcterms:W3CDTF">2020-03-26T12:44:00Z</dcterms:modified>
</cp:coreProperties>
</file>