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ocuments\uni\Bicocca\Magistrale\1 anno\Metodi del calcolo scientifico\Progetto\1\TEMPI\"/>
    </mc:Choice>
  </mc:AlternateContent>
  <xr:revisionPtr revIDLastSave="0" documentId="13_ncr:1_{2984680A-6911-4D6C-8682-D29F29D580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4" i="1"/>
  <c r="H33" i="1"/>
  <c r="H37" i="1"/>
  <c r="L37" i="1"/>
  <c r="L36" i="1"/>
  <c r="L40" i="1"/>
  <c r="H39" i="1"/>
  <c r="L38" i="1"/>
  <c r="H35" i="1"/>
  <c r="L33" i="1"/>
  <c r="H29" i="1"/>
  <c r="H28" i="1"/>
  <c r="H27" i="1"/>
  <c r="H26" i="1"/>
  <c r="H25" i="1"/>
  <c r="H24" i="1"/>
  <c r="H23" i="1"/>
  <c r="H38" i="1"/>
  <c r="L39" i="1"/>
  <c r="H36" i="1"/>
  <c r="L35" i="1"/>
  <c r="L34" i="1"/>
  <c r="L23" i="1"/>
  <c r="L24" i="1"/>
  <c r="L25" i="1"/>
  <c r="L26" i="1"/>
  <c r="L27" i="1"/>
  <c r="L28" i="1"/>
  <c r="L29" i="1"/>
  <c r="G3" i="1"/>
  <c r="H16" i="1"/>
  <c r="H17" i="1"/>
  <c r="H18" i="1"/>
  <c r="H19" i="1"/>
  <c r="H15" i="1"/>
  <c r="H14" i="1"/>
  <c r="H13" i="1"/>
</calcChain>
</file>

<file path=xl/sharedStrings.xml><?xml version="1.0" encoding="utf-8"?>
<sst xmlns="http://schemas.openxmlformats.org/spreadsheetml/2006/main" count="148" uniqueCount="36">
  <si>
    <t>MATRICE</t>
  </si>
  <si>
    <t>Dimensione</t>
  </si>
  <si>
    <t>GT01R</t>
  </si>
  <si>
    <t>TSC_OPF_1047</t>
  </si>
  <si>
    <t>ns3Da</t>
  </si>
  <si>
    <t>G3_circuit</t>
  </si>
  <si>
    <t>ifiss_mat</t>
  </si>
  <si>
    <t>bunle_adj</t>
  </si>
  <si>
    <t>nd24k</t>
  </si>
  <si>
    <t>Hook_1498</t>
  </si>
  <si>
    <t>Cholesky</t>
  </si>
  <si>
    <t>12MB</t>
  </si>
  <si>
    <t>31MB</t>
  </si>
  <si>
    <t>51MB</t>
  </si>
  <si>
    <t>103MB</t>
  </si>
  <si>
    <t>309MB</t>
  </si>
  <si>
    <t>339MB</t>
  </si>
  <si>
    <t>814MB</t>
  </si>
  <si>
    <t>117MB</t>
  </si>
  <si>
    <t>SI</t>
  </si>
  <si>
    <t>NO</t>
  </si>
  <si>
    <t xml:space="preserve">C++ - UBUNTU </t>
  </si>
  <si>
    <t>C++ - WINDOWS</t>
  </si>
  <si>
    <t>Load (s)</t>
  </si>
  <si>
    <t xml:space="preserve">Python - UBUNTU </t>
  </si>
  <si>
    <t>PythonPython - WINDOWS</t>
  </si>
  <si>
    <t xml:space="preserve">R - UBUNTU </t>
  </si>
  <si>
    <t>R - WINDOWS</t>
  </si>
  <si>
    <t xml:space="preserve">MATLAB - UBUNTU </t>
  </si>
  <si>
    <t>MATLAB - WINDOWS</t>
  </si>
  <si>
    <t>Windows (s)</t>
  </si>
  <si>
    <t>Ubuntu (s)</t>
  </si>
  <si>
    <t>RAM peak Ubuntu (MB)</t>
  </si>
  <si>
    <t>RAM peak Windows (MB)</t>
  </si>
  <si>
    <t>Err Windows</t>
  </si>
  <si>
    <t>Err Ubuntu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</si>
</sst>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 applyFill="1" applyBorder="1" applyAlignment="1"/>
    <xf numFmtId="0" fontId="0" fillId="0" borderId="1" xfId="0" applyNumberFormat="1" applyBorder="1"/>
    <xf numFmtId="0" fontId="0" fillId="0" borderId="4" xfId="0" applyNumberFormat="1" applyFill="1" applyBorder="1" applyAlignment="1"/>
    <xf numFmtId="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 applyFill="1" applyBorder="1" applyAlignment="1"/>
    <xf numFmtId="164" fontId="0" fillId="0" borderId="2" xfId="0" applyNumberFormat="1" applyBorder="1"/>
    <xf numFmtId="164" fontId="0" fillId="0" borderId="7" xfId="0" applyNumberFormat="1" applyFill="1" applyBorder="1" applyAlignment="1"/>
    <xf numFmtId="164" fontId="0" fillId="0" borderId="0" xfId="0" applyNumberForma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Foglio1!$F$12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Foglio1!$F$13:$F$19</c:f>
              <c:numCache>
                <c:formatCode>General</c:formatCode>
                <c:ptCount val="7"/>
                <c:pt idx="0">
                  <c:v>0.96499999999999997</c:v>
                </c:pt>
                <c:pt idx="1">
                  <c:v>1</c:v>
                </c:pt>
                <c:pt idx="2">
                  <c:v>5.38</c:v>
                </c:pt>
                <c:pt idx="3">
                  <c:v>1.59</c:v>
                </c:pt>
                <c:pt idx="4">
                  <c:v>3.6</c:v>
                </c:pt>
                <c:pt idx="5">
                  <c:v>3.2109999999999999</c:v>
                </c:pt>
                <c:pt idx="6">
                  <c:v>24.376999999999999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34D-B9D5-86070C14F872}"/>
            </c:ext>
          </c:extLst>
        </c:ser>
        <c:ser>
          <c:idx val="1"/>
          <c:order val="1"/>
          <c:tx>
            <c:strRef>
              <c:f>Foglio1!$J$12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Foglio1!$J$13:$J$19</c:f>
              <c:numCache>
                <c:formatCode>General</c:formatCode>
                <c:ptCount val="7"/>
                <c:pt idx="0">
                  <c:v>0.873</c:v>
                </c:pt>
                <c:pt idx="1">
                  <c:v>4</c:v>
                </c:pt>
                <c:pt idx="2">
                  <c:v>34.58</c:v>
                </c:pt>
                <c:pt idx="3">
                  <c:v>903</c:v>
                </c:pt>
                <c:pt idx="4">
                  <c:v>6.87</c:v>
                </c:pt>
                <c:pt idx="5">
                  <c:v>1007.9</c:v>
                </c:pt>
                <c:pt idx="6">
                  <c:v>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34D-B9D5-86070C14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046976"/>
        <c:axId val="2029044896"/>
      </c:lineChart>
      <c:catAx>
        <c:axId val="202904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4896"/>
        <c:crosses val="autoZero"/>
        <c:auto val="1"/>
        <c:lblAlgn val="ctr"/>
        <c:lblOffset val="100"/>
        <c:noMultiLvlLbl val="0"/>
      </c:catAx>
      <c:valAx>
        <c:axId val="202904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Time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Foglio1!$F$32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Foglio1!$F$33:$F$40</c:f>
              <c:numCache>
                <c:formatCode>General</c:formatCode>
                <c:ptCount val="8"/>
                <c:pt idx="0">
                  <c:v>0.145652</c:v>
                </c:pt>
                <c:pt idx="1">
                  <c:v>0.419437</c:v>
                </c:pt>
                <c:pt idx="2">
                  <c:v>1.119775</c:v>
                </c:pt>
                <c:pt idx="3">
                  <c:v>8.1559869999999997</c:v>
                </c:pt>
                <c:pt idx="4">
                  <c:v>1.59745</c:v>
                </c:pt>
                <c:pt idx="5">
                  <c:v>1.8173779999999999</c:v>
                </c:pt>
                <c:pt idx="6">
                  <c:v>47.19</c:v>
                </c:pt>
                <c:pt idx="7">
                  <c:v>403.65339999999998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3-4200-8F50-2708A717F9F5}"/>
            </c:ext>
          </c:extLst>
        </c:ser>
        <c:ser>
          <c:idx val="1"/>
          <c:order val="1"/>
          <c:tx>
            <c:strRef>
              <c:f>Foglio1!$J$32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Foglio1!$J$33:$J$40</c:f>
              <c:numCache>
                <c:formatCode>General</c:formatCode>
                <c:ptCount val="8"/>
                <c:pt idx="0">
                  <c:v>0.15243290000000001</c:v>
                </c:pt>
                <c:pt idx="1">
                  <c:v>0.46740730000000003</c:v>
                </c:pt>
                <c:pt idx="2">
                  <c:v>1.1116926</c:v>
                </c:pt>
                <c:pt idx="3" formatCode="#,##0.0000">
                  <c:v>15.3186938</c:v>
                </c:pt>
                <c:pt idx="4">
                  <c:v>1.188299</c:v>
                </c:pt>
                <c:pt idx="5">
                  <c:v>1.7905690000000001</c:v>
                </c:pt>
                <c:pt idx="6">
                  <c:v>119.77851</c:v>
                </c:pt>
                <c:pt idx="7">
                  <c:v>410.98694760000001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3-4200-8F50-2708A717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82063"/>
        <c:axId val="515289551"/>
      </c:lineChart>
      <c:catAx>
        <c:axId val="51528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9551"/>
        <c:crosses val="autoZero"/>
        <c:auto val="1"/>
        <c:lblAlgn val="ctr"/>
        <c:lblOffset val="100"/>
        <c:noMultiLvlLbl val="0"/>
      </c:catAx>
      <c:valAx>
        <c:axId val="51528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Foglio1!$H$32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Foglio1!$H$33:$H$40</c:f>
              <c:numCache>
                <c:formatCode>General</c:formatCode>
                <c:ptCount val="8"/>
                <c:pt idx="0">
                  <c:v>79.861000000000004</c:v>
                </c:pt>
                <c:pt idx="1">
                  <c:v>82.525000000000006</c:v>
                </c:pt>
                <c:pt idx="2">
                  <c:v>402.24799999999999</c:v>
                </c:pt>
                <c:pt idx="3">
                  <c:v>1584.64</c:v>
                </c:pt>
                <c:pt idx="4">
                  <c:v>1853.4390000000001</c:v>
                </c:pt>
                <c:pt idx="5">
                  <c:v>506.88</c:v>
                </c:pt>
                <c:pt idx="6">
                  <c:v>6261.2280000000001</c:v>
                </c:pt>
                <c:pt idx="7">
                  <c:v>10821.608249999999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E-457C-A512-E7D7C82B2A1E}"/>
            </c:ext>
          </c:extLst>
        </c:ser>
        <c:ser>
          <c:idx val="1"/>
          <c:order val="1"/>
          <c:tx>
            <c:strRef>
              <c:f>Foglio1!$L$32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Foglio1!$L$33:$L$40</c:f>
              <c:numCache>
                <c:formatCode>General</c:formatCode>
                <c:ptCount val="8"/>
                <c:pt idx="0">
                  <c:v>360.44799999999998</c:v>
                </c:pt>
                <c:pt idx="1">
                  <c:v>1684.48</c:v>
                </c:pt>
                <c:pt idx="2">
                  <c:v>107.52</c:v>
                </c:pt>
                <c:pt idx="3">
                  <c:v>16490.004000000001</c:v>
                </c:pt>
                <c:pt idx="4">
                  <c:v>2141.1840000000002</c:v>
                </c:pt>
                <c:pt idx="5">
                  <c:v>517.952</c:v>
                </c:pt>
                <c:pt idx="6">
                  <c:v>5506.56</c:v>
                </c:pt>
                <c:pt idx="7">
                  <c:v>11653.983249999999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E-457C-A512-E7D7C82B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3471"/>
        <c:axId val="542115135"/>
      </c:lineChart>
      <c:catAx>
        <c:axId val="5421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5135"/>
        <c:crosses val="autoZero"/>
        <c:auto val="1"/>
        <c:lblAlgn val="ctr"/>
        <c:lblOffset val="100"/>
        <c:noMultiLvlLbl val="0"/>
      </c:catAx>
      <c:valAx>
        <c:axId val="542115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Error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Foglio1!$G$32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Foglio1!$G$33:$G$40</c:f>
              <c:numCache>
                <c:formatCode>0.0000000000000000</c:formatCode>
                <c:ptCount val="8"/>
                <c:pt idx="0">
                  <c:v>3.80985793527588E-15</c:v>
                </c:pt>
                <c:pt idx="1">
                  <c:v>2.4303331893609901E-11</c:v>
                </c:pt>
                <c:pt idx="2">
                  <c:v>9.3890062432155104E-16</c:v>
                </c:pt>
                <c:pt idx="3">
                  <c:v>3.5748490751662501E-12</c:v>
                </c:pt>
                <c:pt idx="4">
                  <c:v>3.3311170240323398E-14</c:v>
                </c:pt>
                <c:pt idx="5">
                  <c:v>1.12101483800396E-5</c:v>
                </c:pt>
                <c:pt idx="6">
                  <c:v>4.5005772771062001E-11</c:v>
                </c:pt>
                <c:pt idx="7">
                  <c:v>7.4255806455859999E-14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2-4917-9661-04F68C7FF528}"/>
            </c:ext>
          </c:extLst>
        </c:ser>
        <c:ser>
          <c:idx val="1"/>
          <c:order val="1"/>
          <c:tx>
            <c:strRef>
              <c:f>Foglio1!$K$32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Foglio1!$K$33:$K$40</c:f>
              <c:numCache>
                <c:formatCode>0.0000000000000000</c:formatCode>
                <c:ptCount val="8"/>
                <c:pt idx="0">
                  <c:v>2.9397180965246298E-15</c:v>
                </c:pt>
                <c:pt idx="1">
                  <c:v>9.0033229699293208E-12</c:v>
                </c:pt>
                <c:pt idx="2">
                  <c:v>1.00261813528709E-15</c:v>
                </c:pt>
                <c:pt idx="3">
                  <c:v>3.6443317842199404E-12</c:v>
                </c:pt>
                <c:pt idx="4">
                  <c:v>1.8669288796037999E-14</c:v>
                </c:pt>
                <c:pt idx="5">
                  <c:v>1.12101483800396E-5</c:v>
                </c:pt>
                <c:pt idx="6">
                  <c:v>1.5309867878809401E-11</c:v>
                </c:pt>
                <c:pt idx="7">
                  <c:v>9.2864206564558601E-14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4917-9661-04F68C7F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40367"/>
        <c:axId val="546849935"/>
      </c:lineChart>
      <c:catAx>
        <c:axId val="54684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9935"/>
        <c:crosses val="autoZero"/>
        <c:auto val="1"/>
        <c:lblAlgn val="ctr"/>
        <c:lblOffset val="100"/>
        <c:noMultiLvlLbl val="0"/>
      </c:catAx>
      <c:valAx>
        <c:axId val="5468499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(Foglio1!$F$3:$F$7,Foglio1!$F$9)</c:f>
              <c:numCache>
                <c:formatCode>General</c:formatCode>
                <c:ptCount val="6"/>
                <c:pt idx="0">
                  <c:v>73</c:v>
                </c:pt>
                <c:pt idx="1">
                  <c:v>38</c:v>
                </c:pt>
                <c:pt idx="2">
                  <c:v>222</c:v>
                </c:pt>
                <c:pt idx="3">
                  <c:v>867</c:v>
                </c:pt>
                <c:pt idx="4">
                  <c:v>277</c:v>
                </c:pt>
                <c:pt idx="5">
                  <c:v>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4-4120-ABCD-52567059A4FE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(Foglio1!$J$3:$J$7,Foglio1!$J$9)</c:f>
              <c:numCache>
                <c:formatCode>General</c:formatCode>
                <c:ptCount val="6"/>
                <c:pt idx="0">
                  <c:v>67</c:v>
                </c:pt>
                <c:pt idx="1">
                  <c:v>34</c:v>
                </c:pt>
                <c:pt idx="2">
                  <c:v>202</c:v>
                </c:pt>
                <c:pt idx="3">
                  <c:v>711</c:v>
                </c:pt>
                <c:pt idx="4">
                  <c:v>255</c:v>
                </c:pt>
                <c:pt idx="5">
                  <c:v>20151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4-4120-ABCD-52567059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Foglio1!$H$12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Foglio1!$H$13:$H$19</c:f>
              <c:numCache>
                <c:formatCode>General</c:formatCode>
                <c:ptCount val="7"/>
                <c:pt idx="0">
                  <c:v>176.12800000000001</c:v>
                </c:pt>
                <c:pt idx="1">
                  <c:v>258.048</c:v>
                </c:pt>
                <c:pt idx="2">
                  <c:v>536.57600000000002</c:v>
                </c:pt>
                <c:pt idx="3">
                  <c:v>1540.096</c:v>
                </c:pt>
                <c:pt idx="4">
                  <c:v>860.16</c:v>
                </c:pt>
                <c:pt idx="5">
                  <c:v>901.12</c:v>
                </c:pt>
                <c:pt idx="6">
                  <c:v>5013.5039999999999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4C8F-99C3-D0DD0690A7F2}"/>
            </c:ext>
          </c:extLst>
        </c:ser>
        <c:ser>
          <c:idx val="1"/>
          <c:order val="1"/>
          <c:tx>
            <c:strRef>
              <c:f>Foglio1!$L$12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Foglio1!$L$13:$L$19</c:f>
              <c:numCache>
                <c:formatCode>General</c:formatCode>
                <c:ptCount val="7"/>
                <c:pt idx="0">
                  <c:v>139</c:v>
                </c:pt>
                <c:pt idx="1">
                  <c:v>175</c:v>
                </c:pt>
                <c:pt idx="2">
                  <c:v>429</c:v>
                </c:pt>
                <c:pt idx="3">
                  <c:v>9568</c:v>
                </c:pt>
                <c:pt idx="4">
                  <c:v>755</c:v>
                </c:pt>
                <c:pt idx="5">
                  <c:v>13117</c:v>
                </c:pt>
                <c:pt idx="6">
                  <c:v>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9-4C8F-99C3-D0DD0690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13136"/>
        <c:axId val="239619376"/>
      </c:lineChart>
      <c:catAx>
        <c:axId val="23961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9376"/>
        <c:crosses val="autoZero"/>
        <c:auto val="1"/>
        <c:lblAlgn val="ctr"/>
        <c:lblOffset val="100"/>
        <c:noMultiLvlLbl val="0"/>
      </c:catAx>
      <c:valAx>
        <c:axId val="239619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(Foglio1!$H$3:$H$7,Foglio1!$H$9)</c:f>
              <c:numCache>
                <c:formatCode>General</c:formatCode>
                <c:ptCount val="6"/>
                <c:pt idx="0">
                  <c:v>107</c:v>
                </c:pt>
                <c:pt idx="1">
                  <c:v>142</c:v>
                </c:pt>
                <c:pt idx="2">
                  <c:v>413</c:v>
                </c:pt>
                <c:pt idx="3">
                  <c:v>2335</c:v>
                </c:pt>
                <c:pt idx="4">
                  <c:v>752</c:v>
                </c:pt>
                <c:pt idx="5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7-46A4-8BB5-531743CBD9B5}"/>
            </c:ext>
          </c:extLst>
        </c:ser>
        <c:ser>
          <c:idx val="1"/>
          <c:order val="1"/>
          <c:tx>
            <c:strRef>
              <c:f>Foglio1!$L$2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(Foglio1!$L$3:$L$7,Foglio1!$L$9)</c:f>
              <c:numCache>
                <c:formatCode>General</c:formatCode>
                <c:ptCount val="6"/>
                <c:pt idx="0">
                  <c:v>107</c:v>
                </c:pt>
                <c:pt idx="1">
                  <c:v>143</c:v>
                </c:pt>
                <c:pt idx="2">
                  <c:v>405</c:v>
                </c:pt>
                <c:pt idx="3">
                  <c:v>2331</c:v>
                </c:pt>
                <c:pt idx="4">
                  <c:v>753</c:v>
                </c:pt>
                <c:pt idx="5">
                  <c:v>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7-46A4-8BB5-531743CB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18496"/>
        <c:axId val="247720576"/>
      </c:lineChart>
      <c:catAx>
        <c:axId val="2477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0576"/>
        <c:crosses val="autoZero"/>
        <c:auto val="1"/>
        <c:lblAlgn val="ctr"/>
        <c:lblOffset val="100"/>
        <c:noMultiLvlLbl val="0"/>
      </c:catAx>
      <c:valAx>
        <c:axId val="2477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Error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Foglio1!$G$13:$G$19</c:f>
              <c:numCache>
                <c:formatCode>0.0000000000000000</c:formatCode>
                <c:ptCount val="7"/>
                <c:pt idx="0">
                  <c:v>5.5421964438401398E-13</c:v>
                </c:pt>
                <c:pt idx="1">
                  <c:v>1.66696719991457E-11</c:v>
                </c:pt>
                <c:pt idx="2">
                  <c:v>8.4898639616557602E-15</c:v>
                </c:pt>
                <c:pt idx="3">
                  <c:v>3.0146065635240301E-12</c:v>
                </c:pt>
                <c:pt idx="4">
                  <c:v>5.3564967382118697E-14</c:v>
                </c:pt>
                <c:pt idx="5">
                  <c:v>1.32264230605292E-5</c:v>
                </c:pt>
                <c:pt idx="6">
                  <c:v>9.1640007644011202E-10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8-4D11-91E7-018BD908ACA3}"/>
            </c:ext>
          </c:extLst>
        </c:ser>
        <c:ser>
          <c:idx val="1"/>
          <c:order val="1"/>
          <c:tx>
            <c:strRef>
              <c:f>Foglio1!$K$12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Foglio1!$K$13:$K$19</c:f>
              <c:numCache>
                <c:formatCode>0.0000000000000000</c:formatCode>
                <c:ptCount val="7"/>
                <c:pt idx="0">
                  <c:v>6.5821788946940697E-13</c:v>
                </c:pt>
                <c:pt idx="1">
                  <c:v>8.3118777017690903E-12</c:v>
                </c:pt>
                <c:pt idx="2">
                  <c:v>9.0140190702148793E-15</c:v>
                </c:pt>
                <c:pt idx="3">
                  <c:v>8.74728146389044E-13</c:v>
                </c:pt>
                <c:pt idx="4">
                  <c:v>3.8685055523265301E-14</c:v>
                </c:pt>
                <c:pt idx="5">
                  <c:v>2.4601358707804E-2</c:v>
                </c:pt>
                <c:pt idx="6">
                  <c:v>9.7722985753059694E-9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D11-91E7-018BD908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29728"/>
        <c:axId val="247711840"/>
      </c:lineChart>
      <c:catAx>
        <c:axId val="2477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1840"/>
        <c:crosses val="autoZero"/>
        <c:auto val="1"/>
        <c:lblAlgn val="ctr"/>
        <c:lblOffset val="100"/>
        <c:noMultiLvlLbl val="0"/>
      </c:catAx>
      <c:valAx>
        <c:axId val="24771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Error</a:t>
            </a:r>
            <a:endParaRPr lang="it-I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(Foglio1!$G$3:$G$7,Foglio1!$G$9)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8-418F-9474-AEF410D7A599}"/>
            </c:ext>
          </c:extLst>
        </c:ser>
        <c:ser>
          <c:idx val="1"/>
          <c:order val="1"/>
          <c:tx>
            <c:strRef>
              <c:f>Foglio1!$K$2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(Foglio1!$K$3:$K$7,Foglio1!$K$9)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8-418F-9474-AEF410D7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13120"/>
        <c:axId val="253913952"/>
      </c:lineChart>
      <c:catAx>
        <c:axId val="2539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952"/>
        <c:crosses val="autoZero"/>
        <c:auto val="1"/>
        <c:lblAlgn val="ctr"/>
        <c:lblOffset val="100"/>
        <c:noMultiLvlLbl val="0"/>
      </c:catAx>
      <c:valAx>
        <c:axId val="2539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Foglio1!$H$23:$H$29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A7B-AC2A-352F7660B1E8}"/>
            </c:ext>
          </c:extLst>
        </c:ser>
        <c:ser>
          <c:idx val="1"/>
          <c:order val="1"/>
          <c:tx>
            <c:strRef>
              <c:f>Foglio1!$L$22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Foglio1!$L$23:$L$29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0-4A7B-AC2A-352F7660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40591"/>
        <c:axId val="558829775"/>
      </c:lineChart>
      <c:catAx>
        <c:axId val="55884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29775"/>
        <c:crosses val="autoZero"/>
        <c:auto val="1"/>
        <c:lblAlgn val="ctr"/>
        <c:lblOffset val="100"/>
        <c:noMultiLvlLbl val="0"/>
      </c:catAx>
      <c:valAx>
        <c:axId val="558829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Foglio1!$G$23:$G$29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B-4D7B-968A-EE4AB3B821A8}"/>
            </c:ext>
          </c:extLst>
        </c:ser>
        <c:ser>
          <c:idx val="1"/>
          <c:order val="1"/>
          <c:tx>
            <c:strRef>
              <c:f>Foglio1!$K$22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Foglio1!$K$23:$K$29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B-4D7B-968A-EE4AB3B8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98047"/>
        <c:axId val="564590975"/>
      </c:lineChart>
      <c:catAx>
        <c:axId val="5645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0975"/>
        <c:crosses val="autoZero"/>
        <c:auto val="1"/>
        <c:lblAlgn val="ctr"/>
        <c:lblOffset val="100"/>
        <c:noMultiLvlLbl val="0"/>
      </c:catAx>
      <c:valAx>
        <c:axId val="56459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Foglio1!$F$23:$F$29</c:f>
              <c:numCache>
                <c:formatCode>General</c:formatCode>
                <c:ptCount val="7"/>
                <c:pt idx="0">
                  <c:v>1.3906400000000001</c:v>
                </c:pt>
                <c:pt idx="1">
                  <c:v>17.41</c:v>
                </c:pt>
                <c:pt idx="2">
                  <c:v>61.929000000000002</c:v>
                </c:pt>
                <c:pt idx="3">
                  <c:v>88.35</c:v>
                </c:pt>
                <c:pt idx="4">
                  <c:v>15.499000000000001</c:v>
                </c:pt>
                <c:pt idx="5">
                  <c:v>1.6359999999999999</c:v>
                </c:pt>
                <c:pt idx="6">
                  <c:v>1871.466075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9-457D-9693-88071EBBF8E0}"/>
            </c:ext>
          </c:extLst>
        </c:ser>
        <c:ser>
          <c:idx val="1"/>
          <c:order val="1"/>
          <c:tx>
            <c:strRef>
              <c:f>Foglio1!$J$22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Foglio1!$J$23:$J$29</c:f>
              <c:numCache>
                <c:formatCode>General</c:formatCode>
                <c:ptCount val="7"/>
                <c:pt idx="0">
                  <c:v>1.5047999999999999</c:v>
                </c:pt>
                <c:pt idx="1">
                  <c:v>15.87</c:v>
                </c:pt>
                <c:pt idx="2">
                  <c:v>59.84</c:v>
                </c:pt>
                <c:pt idx="3">
                  <c:v>86.47</c:v>
                </c:pt>
                <c:pt idx="4">
                  <c:v>16.908000000000001</c:v>
                </c:pt>
                <c:pt idx="5">
                  <c:v>1.7102900000000001</c:v>
                </c:pt>
                <c:pt idx="6">
                  <c:v>1869.1179999999999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9-457D-9693-88071EBB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9519"/>
        <c:axId val="566701183"/>
      </c:lineChart>
      <c:catAx>
        <c:axId val="56669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701183"/>
        <c:crosses val="autoZero"/>
        <c:auto val="1"/>
        <c:lblAlgn val="ctr"/>
        <c:lblOffset val="100"/>
        <c:noMultiLvlLbl val="0"/>
      </c:catAx>
      <c:valAx>
        <c:axId val="566701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6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16</xdr:row>
      <xdr:rowOff>52387</xdr:rowOff>
    </xdr:from>
    <xdr:to>
      <xdr:col>20</xdr:col>
      <xdr:colOff>338137</xdr:colOff>
      <xdr:row>30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B8402E-7631-49F6-A33C-099BCBA5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0</xdr:row>
      <xdr:rowOff>100012</xdr:rowOff>
    </xdr:from>
    <xdr:to>
      <xdr:col>20</xdr:col>
      <xdr:colOff>309562</xdr:colOff>
      <xdr:row>14</xdr:row>
      <xdr:rowOff>128587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06313E-EB58-4FA6-8A15-B910ECB1D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128587</xdr:colOff>
      <xdr:row>16</xdr:row>
      <xdr:rowOff>42862</xdr:rowOff>
    </xdr:from>
    <xdr:to>
      <xdr:col>28</xdr:col>
      <xdr:colOff>433387</xdr:colOff>
      <xdr:row>30</xdr:row>
      <xdr:rowOff>80962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8A8D7D-8DFC-4E98-A917-F61C6982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23812</xdr:colOff>
      <xdr:row>0</xdr:row>
      <xdr:rowOff>128587</xdr:rowOff>
    </xdr:from>
    <xdr:to>
      <xdr:col>28</xdr:col>
      <xdr:colOff>328612</xdr:colOff>
      <xdr:row>14</xdr:row>
      <xdr:rowOff>157162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EE311AB-02F2-4041-841B-1DB2056B1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119062</xdr:colOff>
      <xdr:row>16</xdr:row>
      <xdr:rowOff>71437</xdr:rowOff>
    </xdr:from>
    <xdr:to>
      <xdr:col>36</xdr:col>
      <xdr:colOff>423862</xdr:colOff>
      <xdr:row>30</xdr:row>
      <xdr:rowOff>109537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3356B4C-775D-4BDC-AB23-E1D8315A5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61912</xdr:colOff>
      <xdr:row>1</xdr:row>
      <xdr:rowOff>4762</xdr:rowOff>
    </xdr:from>
    <xdr:to>
      <xdr:col>36</xdr:col>
      <xdr:colOff>366712</xdr:colOff>
      <xdr:row>15</xdr:row>
      <xdr:rowOff>42862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F5D969B-66C5-442D-B8A3-67E94F79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</xdr:colOff>
      <xdr:row>31</xdr:row>
      <xdr:rowOff>71437</xdr:rowOff>
    </xdr:from>
    <xdr:to>
      <xdr:col>28</xdr:col>
      <xdr:colOff>342900</xdr:colOff>
      <xdr:row>45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1D1920-FFE0-4EF8-A1A0-D634FB69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57150</xdr:colOff>
      <xdr:row>31</xdr:row>
      <xdr:rowOff>4762</xdr:rowOff>
    </xdr:from>
    <xdr:to>
      <xdr:col>36</xdr:col>
      <xdr:colOff>361950</xdr:colOff>
      <xdr:row>45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E2FA8A-CCB5-41C1-96DC-6C5E3BE1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31</xdr:row>
      <xdr:rowOff>71437</xdr:rowOff>
    </xdr:from>
    <xdr:to>
      <xdr:col>20</xdr:col>
      <xdr:colOff>304800</xdr:colOff>
      <xdr:row>45</xdr:row>
      <xdr:rowOff>128587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A591A21-61DB-42B4-84BA-219A6031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600075</xdr:colOff>
      <xdr:row>47</xdr:row>
      <xdr:rowOff>61912</xdr:rowOff>
    </xdr:from>
    <xdr:to>
      <xdr:col>20</xdr:col>
      <xdr:colOff>295275</xdr:colOff>
      <xdr:row>61</xdr:row>
      <xdr:rowOff>138112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71117AF-852F-4472-8C63-F2AC7A95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257175</xdr:colOff>
      <xdr:row>47</xdr:row>
      <xdr:rowOff>4762</xdr:rowOff>
    </xdr:from>
    <xdr:to>
      <xdr:col>28</xdr:col>
      <xdr:colOff>561975</xdr:colOff>
      <xdr:row>61</xdr:row>
      <xdr:rowOff>80962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24430F0-B340-4C0E-B6F2-FC7B2412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290512</xdr:colOff>
      <xdr:row>46</xdr:row>
      <xdr:rowOff>52387</xdr:rowOff>
    </xdr:from>
    <xdr:to>
      <xdr:col>36</xdr:col>
      <xdr:colOff>595312</xdr:colOff>
      <xdr:row>60</xdr:row>
      <xdr:rowOff>128587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CF3230B-8FFA-4D5E-B557-706CD651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0"/>
  <sheetViews>
    <sheetView tabSelected="1" topLeftCell="L28" zoomScaleNormal="100" workbookViewId="0">
      <selection activeCell="J50" sqref="J50"/>
    </sheetView>
  </sheetViews>
  <sheetFormatPr defaultColWidth="8.85546875" defaultRowHeight="15" x14ac:dyDescent="0.25"/>
  <cols>
    <col min="2" max="2" width="14.7109375" customWidth="1"/>
    <col min="3" max="3" width="12.42578125" customWidth="1"/>
    <col min="5" max="5" width="7.7109375" style="27" customWidth="1"/>
    <col min="6" max="6" width="11.140625" customWidth="1"/>
    <col min="7" max="7" width="21.85546875" style="33" customWidth="1"/>
    <col min="8" max="8" width="14.85546875" customWidth="1"/>
    <col min="9" max="9" width="8" customWidth="1"/>
    <col min="10" max="10" width="10.42578125" customWidth="1"/>
    <col min="11" max="11" width="24.28515625" style="33" customWidth="1"/>
    <col min="12" max="12" width="23.42578125" customWidth="1"/>
  </cols>
  <sheetData>
    <row r="1" spans="2:12" ht="15.75" thickBot="1" x14ac:dyDescent="0.3">
      <c r="B1" s="16"/>
      <c r="C1" s="17"/>
      <c r="D1" s="18"/>
      <c r="E1" s="43" t="s">
        <v>21</v>
      </c>
      <c r="F1" s="44"/>
      <c r="G1" s="44"/>
      <c r="H1" s="45"/>
      <c r="I1" s="43" t="s">
        <v>22</v>
      </c>
      <c r="J1" s="44"/>
      <c r="K1" s="44"/>
      <c r="L1" s="45"/>
    </row>
    <row r="2" spans="2:12" ht="15.75" thickBot="1" x14ac:dyDescent="0.3">
      <c r="B2" s="16" t="s">
        <v>0</v>
      </c>
      <c r="C2" s="17" t="s">
        <v>1</v>
      </c>
      <c r="D2" s="18" t="s">
        <v>10</v>
      </c>
      <c r="E2" s="22" t="s">
        <v>23</v>
      </c>
      <c r="F2" s="17" t="s">
        <v>31</v>
      </c>
      <c r="G2" s="28" t="s">
        <v>35</v>
      </c>
      <c r="H2" s="18" t="s">
        <v>32</v>
      </c>
      <c r="I2" s="16" t="s">
        <v>23</v>
      </c>
      <c r="J2" s="17" t="s">
        <v>30</v>
      </c>
      <c r="K2" s="28" t="s">
        <v>34</v>
      </c>
      <c r="L2" s="18" t="s">
        <v>33</v>
      </c>
    </row>
    <row r="3" spans="2:12" x14ac:dyDescent="0.25">
      <c r="B3" s="1" t="s">
        <v>2</v>
      </c>
      <c r="C3" s="2" t="s">
        <v>11</v>
      </c>
      <c r="D3" s="3" t="s">
        <v>20</v>
      </c>
      <c r="E3" s="23">
        <v>1</v>
      </c>
      <c r="F3" s="2">
        <v>73</v>
      </c>
      <c r="G3" s="29">
        <f>0.000000000000904047</f>
        <v>9.0404699999999995E-13</v>
      </c>
      <c r="H3" s="3">
        <v>107</v>
      </c>
      <c r="I3" s="1">
        <v>2</v>
      </c>
      <c r="J3" s="2">
        <v>67</v>
      </c>
      <c r="K3" s="29">
        <v>9.0404699999999995E-13</v>
      </c>
      <c r="L3" s="3">
        <v>107</v>
      </c>
    </row>
    <row r="4" spans="2:12" x14ac:dyDescent="0.25">
      <c r="B4" s="1" t="s">
        <v>3</v>
      </c>
      <c r="C4" s="2" t="s">
        <v>12</v>
      </c>
      <c r="D4" s="3" t="s">
        <v>20</v>
      </c>
      <c r="E4" s="23">
        <v>1</v>
      </c>
      <c r="F4" s="2">
        <v>38</v>
      </c>
      <c r="G4" s="29">
        <v>1.1203000000000001E-11</v>
      </c>
      <c r="H4" s="3">
        <v>142</v>
      </c>
      <c r="I4" s="1">
        <v>5</v>
      </c>
      <c r="J4" s="2">
        <v>34</v>
      </c>
      <c r="K4" s="29">
        <v>1.1203000000000001E-11</v>
      </c>
      <c r="L4" s="3">
        <v>143</v>
      </c>
    </row>
    <row r="5" spans="2:12" x14ac:dyDescent="0.25">
      <c r="B5" s="1" t="s">
        <v>4</v>
      </c>
      <c r="C5" s="2" t="s">
        <v>13</v>
      </c>
      <c r="D5" s="3" t="s">
        <v>20</v>
      </c>
      <c r="E5" s="23">
        <v>2</v>
      </c>
      <c r="F5" s="2">
        <v>222</v>
      </c>
      <c r="G5" s="29">
        <v>7.7767700000000003E-15</v>
      </c>
      <c r="H5" s="3">
        <v>413</v>
      </c>
      <c r="I5" s="1">
        <v>9</v>
      </c>
      <c r="J5" s="2">
        <v>202</v>
      </c>
      <c r="K5" s="29">
        <v>7.7767700000000003E-15</v>
      </c>
      <c r="L5" s="3">
        <v>405</v>
      </c>
    </row>
    <row r="6" spans="2:12" x14ac:dyDescent="0.25">
      <c r="B6" s="1" t="s">
        <v>5</v>
      </c>
      <c r="C6" s="2" t="s">
        <v>14</v>
      </c>
      <c r="D6" s="3" t="s">
        <v>19</v>
      </c>
      <c r="E6" s="23">
        <v>7</v>
      </c>
      <c r="F6" s="2">
        <v>867</v>
      </c>
      <c r="G6" s="29">
        <v>6.2565100000000004E-12</v>
      </c>
      <c r="H6" s="3">
        <v>2335</v>
      </c>
      <c r="I6" s="1">
        <v>24</v>
      </c>
      <c r="J6" s="2">
        <v>711</v>
      </c>
      <c r="K6" s="29">
        <v>6.2565100000000004E-12</v>
      </c>
      <c r="L6" s="3">
        <v>2331</v>
      </c>
    </row>
    <row r="7" spans="2:12" x14ac:dyDescent="0.25">
      <c r="B7" s="1" t="s">
        <v>6</v>
      </c>
      <c r="C7" s="2" t="s">
        <v>18</v>
      </c>
      <c r="D7" s="3" t="s">
        <v>20</v>
      </c>
      <c r="E7" s="23">
        <v>5</v>
      </c>
      <c r="F7" s="2">
        <v>277</v>
      </c>
      <c r="G7" s="29">
        <v>4.2928900000000002E-14</v>
      </c>
      <c r="H7" s="3">
        <v>752</v>
      </c>
      <c r="I7" s="1">
        <v>19</v>
      </c>
      <c r="J7" s="2">
        <v>255</v>
      </c>
      <c r="K7" s="29">
        <v>4.2928900000000002E-14</v>
      </c>
      <c r="L7" s="3">
        <v>753</v>
      </c>
    </row>
    <row r="8" spans="2:12" x14ac:dyDescent="0.25">
      <c r="B8" s="1" t="s">
        <v>7</v>
      </c>
      <c r="C8" s="2" t="s">
        <v>15</v>
      </c>
      <c r="D8" s="3" t="s">
        <v>19</v>
      </c>
      <c r="E8" s="46"/>
      <c r="F8" s="47"/>
      <c r="G8" s="47"/>
      <c r="H8" s="48"/>
      <c r="I8" s="46"/>
      <c r="J8" s="47"/>
      <c r="K8" s="47"/>
      <c r="L8" s="48"/>
    </row>
    <row r="9" spans="2:12" x14ac:dyDescent="0.25">
      <c r="B9" s="1" t="s">
        <v>8</v>
      </c>
      <c r="C9" s="2" t="s">
        <v>16</v>
      </c>
      <c r="D9" s="3" t="s">
        <v>19</v>
      </c>
      <c r="E9" s="23">
        <v>22</v>
      </c>
      <c r="F9" s="2">
        <v>21938</v>
      </c>
      <c r="G9" s="29">
        <v>5.4031100000000001E-8</v>
      </c>
      <c r="H9" s="3">
        <v>7057</v>
      </c>
      <c r="I9" s="1">
        <v>77</v>
      </c>
      <c r="J9" s="2">
        <v>20151</v>
      </c>
      <c r="K9" s="29">
        <v>5.4031100000000001E-8</v>
      </c>
      <c r="L9" s="3">
        <v>6337</v>
      </c>
    </row>
    <row r="10" spans="2:12" ht="15.75" thickBot="1" x14ac:dyDescent="0.3">
      <c r="B10" s="1" t="s">
        <v>9</v>
      </c>
      <c r="C10" s="2" t="s">
        <v>17</v>
      </c>
      <c r="D10" s="3" t="s">
        <v>19</v>
      </c>
      <c r="E10" s="46"/>
      <c r="F10" s="47"/>
      <c r="G10" s="47"/>
      <c r="H10" s="48"/>
      <c r="I10" s="46"/>
      <c r="J10" s="47"/>
      <c r="K10" s="47"/>
      <c r="L10" s="48"/>
    </row>
    <row r="11" spans="2:12" ht="15.75" thickBot="1" x14ac:dyDescent="0.3">
      <c r="B11" s="10"/>
      <c r="C11" s="11"/>
      <c r="D11" s="12"/>
      <c r="E11" s="37" t="s">
        <v>24</v>
      </c>
      <c r="F11" s="38"/>
      <c r="G11" s="38"/>
      <c r="H11" s="39"/>
      <c r="I11" s="37" t="s">
        <v>25</v>
      </c>
      <c r="J11" s="38"/>
      <c r="K11" s="38"/>
      <c r="L11" s="39"/>
    </row>
    <row r="12" spans="2:12" ht="15.75" thickBot="1" x14ac:dyDescent="0.3">
      <c r="B12" s="16" t="s">
        <v>0</v>
      </c>
      <c r="C12" s="17" t="s">
        <v>1</v>
      </c>
      <c r="D12" s="18" t="s">
        <v>10</v>
      </c>
      <c r="E12" s="22" t="s">
        <v>23</v>
      </c>
      <c r="F12" s="17" t="s">
        <v>31</v>
      </c>
      <c r="G12" s="28" t="s">
        <v>35</v>
      </c>
      <c r="H12" s="18" t="s">
        <v>32</v>
      </c>
      <c r="I12" s="16" t="s">
        <v>23</v>
      </c>
      <c r="J12" s="17" t="s">
        <v>30</v>
      </c>
      <c r="K12" s="28" t="s">
        <v>34</v>
      </c>
      <c r="L12" s="18" t="s">
        <v>33</v>
      </c>
    </row>
    <row r="13" spans="2:12" x14ac:dyDescent="0.25">
      <c r="B13" s="1" t="s">
        <v>2</v>
      </c>
      <c r="C13" s="2" t="s">
        <v>11</v>
      </c>
      <c r="D13" s="3" t="s">
        <v>20</v>
      </c>
      <c r="E13" s="23">
        <v>0.62880000000000003</v>
      </c>
      <c r="F13" s="2">
        <v>0.96499999999999997</v>
      </c>
      <c r="G13" s="29">
        <v>5.5421964438401398E-13</v>
      </c>
      <c r="H13" s="3">
        <f>43*4.096</f>
        <v>176.12800000000001</v>
      </c>
      <c r="I13" s="1">
        <v>0.57399999999999995</v>
      </c>
      <c r="J13" s="19">
        <v>0.873</v>
      </c>
      <c r="K13" s="29">
        <v>6.5821788946940697E-13</v>
      </c>
      <c r="L13" s="3">
        <v>139</v>
      </c>
    </row>
    <row r="14" spans="2:12" x14ac:dyDescent="0.25">
      <c r="B14" s="1" t="s">
        <v>3</v>
      </c>
      <c r="C14" s="2" t="s">
        <v>12</v>
      </c>
      <c r="D14" s="3" t="s">
        <v>20</v>
      </c>
      <c r="E14" s="23">
        <v>1.5</v>
      </c>
      <c r="F14" s="2">
        <v>1</v>
      </c>
      <c r="G14" s="29">
        <v>1.66696719991457E-11</v>
      </c>
      <c r="H14" s="3">
        <f>63*4.096</f>
        <v>258.048</v>
      </c>
      <c r="I14" s="1">
        <v>1.522</v>
      </c>
      <c r="J14" s="19">
        <v>4</v>
      </c>
      <c r="K14" s="29">
        <v>8.3118777017690903E-12</v>
      </c>
      <c r="L14" s="3">
        <v>175</v>
      </c>
    </row>
    <row r="15" spans="2:12" x14ac:dyDescent="0.25">
      <c r="B15" s="1" t="s">
        <v>4</v>
      </c>
      <c r="C15" s="2" t="s">
        <v>13</v>
      </c>
      <c r="D15" s="3" t="s">
        <v>20</v>
      </c>
      <c r="E15" s="23">
        <v>2.4900000000000002</v>
      </c>
      <c r="F15" s="2">
        <v>5.38</v>
      </c>
      <c r="G15" s="29">
        <v>8.4898639616557602E-15</v>
      </c>
      <c r="H15" s="3">
        <f>131*4.096</f>
        <v>536.57600000000002</v>
      </c>
      <c r="I15" s="1">
        <v>2.39</v>
      </c>
      <c r="J15" s="19">
        <v>34.58</v>
      </c>
      <c r="K15" s="29">
        <v>9.0140190702148793E-15</v>
      </c>
      <c r="L15" s="3">
        <v>429</v>
      </c>
    </row>
    <row r="16" spans="2:12" x14ac:dyDescent="0.25">
      <c r="B16" s="1" t="s">
        <v>5</v>
      </c>
      <c r="C16" s="2" t="s">
        <v>14</v>
      </c>
      <c r="D16" s="3" t="s">
        <v>19</v>
      </c>
      <c r="E16" s="23">
        <v>6</v>
      </c>
      <c r="F16" s="19">
        <v>1.59</v>
      </c>
      <c r="G16" s="29">
        <v>3.0146065635240301E-12</v>
      </c>
      <c r="H16" s="3">
        <f>376*4.096</f>
        <v>1540.096</v>
      </c>
      <c r="I16" s="20">
        <v>5.9</v>
      </c>
      <c r="J16" s="19">
        <v>903</v>
      </c>
      <c r="K16" s="33">
        <v>8.74728146389044E-13</v>
      </c>
      <c r="L16" s="21">
        <v>9568</v>
      </c>
    </row>
    <row r="17" spans="2:12" x14ac:dyDescent="0.25">
      <c r="B17" s="1" t="s">
        <v>6</v>
      </c>
      <c r="C17" s="2" t="s">
        <v>18</v>
      </c>
      <c r="D17" s="3" t="s">
        <v>20</v>
      </c>
      <c r="E17" s="23">
        <v>5.48</v>
      </c>
      <c r="F17" s="19">
        <v>3.6</v>
      </c>
      <c r="G17" s="29">
        <v>5.3564967382118697E-14</v>
      </c>
      <c r="H17" s="3">
        <f>210*4.096</f>
        <v>860.16</v>
      </c>
      <c r="I17" s="1">
        <v>5.3</v>
      </c>
      <c r="J17" s="2">
        <v>6.87</v>
      </c>
      <c r="K17" s="29">
        <v>3.8685055523265301E-14</v>
      </c>
      <c r="L17" s="3">
        <v>755</v>
      </c>
    </row>
    <row r="18" spans="2:12" x14ac:dyDescent="0.25">
      <c r="B18" s="1" t="s">
        <v>7</v>
      </c>
      <c r="C18" s="2" t="s">
        <v>15</v>
      </c>
      <c r="D18" s="3" t="s">
        <v>19</v>
      </c>
      <c r="E18" s="24">
        <v>15.39</v>
      </c>
      <c r="F18" s="5">
        <v>3.2109999999999999</v>
      </c>
      <c r="G18" s="30">
        <v>1.32264230605292E-5</v>
      </c>
      <c r="H18" s="6">
        <f>220*4.096</f>
        <v>901.12</v>
      </c>
      <c r="I18" s="1">
        <v>14.41</v>
      </c>
      <c r="J18" s="19">
        <v>1007.9</v>
      </c>
      <c r="K18" s="29">
        <v>2.4601358707804E-2</v>
      </c>
      <c r="L18" s="6">
        <v>13117</v>
      </c>
    </row>
    <row r="19" spans="2:12" x14ac:dyDescent="0.25">
      <c r="B19" s="1" t="s">
        <v>8</v>
      </c>
      <c r="C19" s="2" t="s">
        <v>16</v>
      </c>
      <c r="D19" s="3" t="s">
        <v>19</v>
      </c>
      <c r="E19" s="23">
        <v>19.139500000000002</v>
      </c>
      <c r="F19" s="5">
        <v>24.376999999999999</v>
      </c>
      <c r="G19" s="29">
        <v>9.1640007644011202E-10</v>
      </c>
      <c r="H19" s="3">
        <f>1224*4.096</f>
        <v>5013.5039999999999</v>
      </c>
      <c r="I19" s="1">
        <v>18.25</v>
      </c>
      <c r="J19" s="19">
        <v>4356</v>
      </c>
      <c r="K19" s="29">
        <v>9.7722985753059694E-9</v>
      </c>
      <c r="L19" s="3">
        <v>9603</v>
      </c>
    </row>
    <row r="20" spans="2:12" ht="15.75" thickBot="1" x14ac:dyDescent="0.3">
      <c r="B20" s="13" t="s">
        <v>9</v>
      </c>
      <c r="C20" s="14" t="s">
        <v>17</v>
      </c>
      <c r="D20" s="15" t="s">
        <v>19</v>
      </c>
      <c r="E20" s="40"/>
      <c r="F20" s="41"/>
      <c r="G20" s="41"/>
      <c r="H20" s="42"/>
      <c r="I20" s="40"/>
      <c r="J20" s="41"/>
      <c r="K20" s="41"/>
      <c r="L20" s="42"/>
    </row>
    <row r="21" spans="2:12" ht="15.75" thickBot="1" x14ac:dyDescent="0.3">
      <c r="B21" s="16"/>
      <c r="C21" s="17"/>
      <c r="D21" s="18"/>
      <c r="E21" s="43" t="s">
        <v>26</v>
      </c>
      <c r="F21" s="44"/>
      <c r="G21" s="44"/>
      <c r="H21" s="45"/>
      <c r="I21" s="43" t="s">
        <v>27</v>
      </c>
      <c r="J21" s="44"/>
      <c r="K21" s="44"/>
      <c r="L21" s="45"/>
    </row>
    <row r="22" spans="2:12" ht="15.75" thickBot="1" x14ac:dyDescent="0.3">
      <c r="B22" s="1" t="s">
        <v>0</v>
      </c>
      <c r="C22" s="2" t="s">
        <v>1</v>
      </c>
      <c r="D22" s="3" t="s">
        <v>10</v>
      </c>
      <c r="E22" s="22" t="s">
        <v>23</v>
      </c>
      <c r="F22" s="17" t="s">
        <v>31</v>
      </c>
      <c r="G22" s="28" t="s">
        <v>35</v>
      </c>
      <c r="H22" s="18" t="s">
        <v>32</v>
      </c>
      <c r="I22" s="16" t="s">
        <v>23</v>
      </c>
      <c r="J22" s="17" t="s">
        <v>30</v>
      </c>
      <c r="K22" s="28" t="s">
        <v>34</v>
      </c>
      <c r="L22" s="18" t="s">
        <v>33</v>
      </c>
    </row>
    <row r="23" spans="2:12" x14ac:dyDescent="0.25">
      <c r="B23" s="10" t="s">
        <v>2</v>
      </c>
      <c r="C23" s="11" t="s">
        <v>11</v>
      </c>
      <c r="D23" s="12" t="s">
        <v>20</v>
      </c>
      <c r="E23" s="23">
        <v>0.17100000000000001</v>
      </c>
      <c r="F23" s="11">
        <v>1.3906400000000001</v>
      </c>
      <c r="G23" s="31">
        <v>7.7931218627444002E-13</v>
      </c>
      <c r="H23" s="12">
        <f xml:space="preserve"> 21863080/1000000</f>
        <v>21.86308</v>
      </c>
      <c r="I23" s="25">
        <v>0.64680000000000004</v>
      </c>
      <c r="J23" s="11">
        <v>1.5047999999999999</v>
      </c>
      <c r="K23" s="31">
        <v>7.7931218627444002E-13</v>
      </c>
      <c r="L23" s="12">
        <f xml:space="preserve"> 21863080/1000000</f>
        <v>21.86308</v>
      </c>
    </row>
    <row r="24" spans="2:12" x14ac:dyDescent="0.25">
      <c r="B24" s="1" t="s">
        <v>3</v>
      </c>
      <c r="C24" s="2" t="s">
        <v>12</v>
      </c>
      <c r="D24" s="3" t="s">
        <v>20</v>
      </c>
      <c r="E24" s="23">
        <v>0.47749999999999998</v>
      </c>
      <c r="F24" s="2">
        <v>17.41</v>
      </c>
      <c r="G24" s="29">
        <v>3.0046500697320201E-11</v>
      </c>
      <c r="H24" s="3">
        <f>26548803/1000000</f>
        <v>26.548802999999999</v>
      </c>
      <c r="I24" s="23">
        <v>0.69710000000000005</v>
      </c>
      <c r="J24" s="2">
        <v>15.87</v>
      </c>
      <c r="K24" s="29">
        <v>3.0046500697320201E-11</v>
      </c>
      <c r="L24" s="3">
        <f>26548803/1000000</f>
        <v>26.548802999999999</v>
      </c>
    </row>
    <row r="25" spans="2:12" x14ac:dyDescent="0.25">
      <c r="B25" s="1" t="s">
        <v>4</v>
      </c>
      <c r="C25" s="2" t="s">
        <v>13</v>
      </c>
      <c r="D25" s="3" t="s">
        <v>20</v>
      </c>
      <c r="E25" s="27">
        <v>0.83784499999999995</v>
      </c>
      <c r="F25" s="2">
        <v>61.929000000000002</v>
      </c>
      <c r="G25" s="29">
        <v>2.0191779216228101E-14</v>
      </c>
      <c r="H25" s="3">
        <f>163571480/1000000</f>
        <v>163.57148000000001</v>
      </c>
      <c r="I25" s="23">
        <v>1.14438</v>
      </c>
      <c r="J25" s="2">
        <v>59.84</v>
      </c>
      <c r="K25" s="29">
        <v>2.0191779216228101E-14</v>
      </c>
      <c r="L25" s="3">
        <f>163571480/1000000</f>
        <v>163.57148000000001</v>
      </c>
    </row>
    <row r="26" spans="2:12" x14ac:dyDescent="0.25">
      <c r="B26" s="1" t="s">
        <v>5</v>
      </c>
      <c r="C26" s="2" t="s">
        <v>14</v>
      </c>
      <c r="D26" s="3" t="s">
        <v>19</v>
      </c>
      <c r="E26" s="27">
        <v>1.8741000000000001</v>
      </c>
      <c r="F26" s="19">
        <v>88.35</v>
      </c>
      <c r="G26" s="33">
        <v>2.4129522772949801E-12</v>
      </c>
      <c r="H26" s="3">
        <f>1988883264/1000000</f>
        <v>1988.8832640000001</v>
      </c>
      <c r="I26" s="23">
        <v>2.68</v>
      </c>
      <c r="J26" s="19">
        <v>86.47</v>
      </c>
      <c r="K26" s="33">
        <v>2.4129522772949801E-12</v>
      </c>
      <c r="L26" s="3">
        <f>1988883264/1000000</f>
        <v>1988.8832640000001</v>
      </c>
    </row>
    <row r="27" spans="2:12" x14ac:dyDescent="0.25">
      <c r="B27" s="1" t="s">
        <v>6</v>
      </c>
      <c r="C27" s="2" t="s">
        <v>18</v>
      </c>
      <c r="D27" s="3" t="s">
        <v>20</v>
      </c>
      <c r="E27" s="27">
        <v>2.028</v>
      </c>
      <c r="F27" s="2">
        <v>15.499000000000001</v>
      </c>
      <c r="G27" s="29">
        <v>4.2939988823147899E-14</v>
      </c>
      <c r="H27" s="3">
        <f>274942080/1000000</f>
        <v>274.94207999999998</v>
      </c>
      <c r="I27" s="23">
        <v>2.6556999999999999</v>
      </c>
      <c r="J27" s="19">
        <v>16.908000000000001</v>
      </c>
      <c r="K27" s="29">
        <v>4.2939988823147899E-14</v>
      </c>
      <c r="L27" s="3">
        <f>274942080/1000000</f>
        <v>274.94207999999998</v>
      </c>
    </row>
    <row r="28" spans="2:12" x14ac:dyDescent="0.25">
      <c r="B28" s="1" t="s">
        <v>7</v>
      </c>
      <c r="C28" s="2" t="s">
        <v>15</v>
      </c>
      <c r="D28" s="3" t="s">
        <v>19</v>
      </c>
      <c r="E28" s="27">
        <v>5.0549999999999997</v>
      </c>
      <c r="F28" s="5">
        <v>1.6359999999999999</v>
      </c>
      <c r="G28" s="30">
        <v>8.6267756992300603E-6</v>
      </c>
      <c r="H28" s="6">
        <f>85275336/1000000</f>
        <v>85.275335999999996</v>
      </c>
      <c r="I28" s="26">
        <v>7.25</v>
      </c>
      <c r="J28" s="5">
        <v>1.7102900000000001</v>
      </c>
      <c r="K28" s="30">
        <v>8.6267756992300603E-6</v>
      </c>
      <c r="L28" s="6">
        <f>85275336/1000000</f>
        <v>85.275335999999996</v>
      </c>
    </row>
    <row r="29" spans="2:12" x14ac:dyDescent="0.25">
      <c r="B29" s="1" t="s">
        <v>8</v>
      </c>
      <c r="C29" s="2" t="s">
        <v>16</v>
      </c>
      <c r="D29" s="3" t="s">
        <v>19</v>
      </c>
      <c r="E29" s="27">
        <v>6.1639999999999997</v>
      </c>
      <c r="F29" s="5">
        <v>1871.466075</v>
      </c>
      <c r="G29" s="29">
        <v>1.50249542234088E-8</v>
      </c>
      <c r="H29" s="3">
        <f>1418606480/1000000</f>
        <v>1418.6064799999999</v>
      </c>
      <c r="I29" s="23">
        <v>8.49</v>
      </c>
      <c r="J29" s="5">
        <v>1869.1179999999999</v>
      </c>
      <c r="K29" s="29">
        <v>1.50249542234088E-8</v>
      </c>
      <c r="L29" s="3">
        <f>1418606480/1000000</f>
        <v>1418.6064799999999</v>
      </c>
    </row>
    <row r="30" spans="2:12" ht="15.75" thickBot="1" x14ac:dyDescent="0.3">
      <c r="B30" s="13" t="s">
        <v>9</v>
      </c>
      <c r="C30" s="14" t="s">
        <v>17</v>
      </c>
      <c r="D30" s="15" t="s">
        <v>19</v>
      </c>
      <c r="E30" s="40"/>
      <c r="F30" s="41"/>
      <c r="G30" s="41"/>
      <c r="H30" s="42"/>
      <c r="I30" s="34">
        <v>19.13</v>
      </c>
      <c r="J30" s="35"/>
      <c r="K30" s="35"/>
      <c r="L30" s="36"/>
    </row>
    <row r="31" spans="2:12" ht="15.75" thickBot="1" x14ac:dyDescent="0.3">
      <c r="B31" s="10"/>
      <c r="C31" s="11"/>
      <c r="D31" s="12"/>
      <c r="E31" s="37" t="s">
        <v>28</v>
      </c>
      <c r="F31" s="38"/>
      <c r="G31" s="38"/>
      <c r="H31" s="39"/>
      <c r="I31" s="37" t="s">
        <v>29</v>
      </c>
      <c r="J31" s="38"/>
      <c r="K31" s="38"/>
      <c r="L31" s="39"/>
    </row>
    <row r="32" spans="2:12" ht="15.75" thickBot="1" x14ac:dyDescent="0.3">
      <c r="B32" s="10" t="s">
        <v>0</v>
      </c>
      <c r="C32" s="11" t="s">
        <v>1</v>
      </c>
      <c r="D32" s="12" t="s">
        <v>10</v>
      </c>
      <c r="E32" s="22" t="s">
        <v>23</v>
      </c>
      <c r="F32" s="17" t="s">
        <v>31</v>
      </c>
      <c r="G32" s="28" t="s">
        <v>35</v>
      </c>
      <c r="H32" s="18" t="s">
        <v>32</v>
      </c>
      <c r="I32" s="16" t="s">
        <v>23</v>
      </c>
      <c r="J32" s="17" t="s">
        <v>30</v>
      </c>
      <c r="K32" s="28" t="s">
        <v>34</v>
      </c>
      <c r="L32" s="18" t="s">
        <v>33</v>
      </c>
    </row>
    <row r="33" spans="2:12" x14ac:dyDescent="0.25">
      <c r="B33" s="1" t="s">
        <v>2</v>
      </c>
      <c r="C33" s="2" t="s">
        <v>11</v>
      </c>
      <c r="D33" s="3" t="s">
        <v>20</v>
      </c>
      <c r="E33" s="27">
        <v>1.9414000000000001E-2</v>
      </c>
      <c r="F33" s="2">
        <v>0.145652</v>
      </c>
      <c r="G33" s="29">
        <v>3.80985793527588E-15</v>
      </c>
      <c r="H33" s="3">
        <f>638888/1000*0.125</f>
        <v>79.861000000000004</v>
      </c>
      <c r="I33" s="1">
        <v>2.9339E-2</v>
      </c>
      <c r="J33" s="2">
        <v>0.15243290000000001</v>
      </c>
      <c r="K33" s="29">
        <v>2.9397180965246298E-15</v>
      </c>
      <c r="L33" s="3">
        <f>2883584/1000*0.125</f>
        <v>360.44799999999998</v>
      </c>
    </row>
    <row r="34" spans="2:12" x14ac:dyDescent="0.25">
      <c r="B34" s="1" t="s">
        <v>3</v>
      </c>
      <c r="C34" s="2" t="s">
        <v>12</v>
      </c>
      <c r="D34" s="3" t="s">
        <v>20</v>
      </c>
      <c r="E34" s="27">
        <v>8.4753999999999996E-2</v>
      </c>
      <c r="F34" s="2">
        <v>0.419437</v>
      </c>
      <c r="G34" s="29">
        <v>2.4303331893609901E-11</v>
      </c>
      <c r="H34" s="3">
        <f>660200/1000*0.125</f>
        <v>82.525000000000006</v>
      </c>
      <c r="I34" s="1">
        <v>0.113733</v>
      </c>
      <c r="J34" s="2">
        <v>0.46740730000000003</v>
      </c>
      <c r="K34" s="29">
        <v>9.0033229699293208E-12</v>
      </c>
      <c r="L34" s="3">
        <f>13475840/1000*0.125</f>
        <v>1684.48</v>
      </c>
    </row>
    <row r="35" spans="2:12" x14ac:dyDescent="0.25">
      <c r="B35" s="1" t="s">
        <v>4</v>
      </c>
      <c r="C35" s="2" t="s">
        <v>13</v>
      </c>
      <c r="D35" s="3" t="s">
        <v>20</v>
      </c>
      <c r="E35" s="23">
        <v>9.3417E-2</v>
      </c>
      <c r="F35" s="2">
        <v>1.119775</v>
      </c>
      <c r="G35" s="29">
        <v>9.3890062432155104E-16</v>
      </c>
      <c r="H35" s="3">
        <f>3217984/1000*0.125</f>
        <v>402.24799999999999</v>
      </c>
      <c r="I35" s="1">
        <v>0.11999</v>
      </c>
      <c r="J35" s="2">
        <v>1.1116926</v>
      </c>
      <c r="K35" s="29">
        <v>1.00261813528709E-15</v>
      </c>
      <c r="L35" s="3">
        <f>860160/1000*0.125</f>
        <v>107.52</v>
      </c>
    </row>
    <row r="36" spans="2:12" x14ac:dyDescent="0.25">
      <c r="B36" s="1" t="s">
        <v>5</v>
      </c>
      <c r="C36" s="2" t="s">
        <v>14</v>
      </c>
      <c r="D36" s="3" t="s">
        <v>19</v>
      </c>
      <c r="E36" s="23">
        <v>0.22145100000000001</v>
      </c>
      <c r="F36" s="2">
        <v>8.1559869999999997</v>
      </c>
      <c r="G36" s="29">
        <v>3.5748490751662501E-12</v>
      </c>
      <c r="H36" s="3">
        <f>12677120/1000*0.125</f>
        <v>1584.64</v>
      </c>
      <c r="I36" s="1">
        <v>0.23162430000000001</v>
      </c>
      <c r="J36" s="49">
        <v>15.3186938</v>
      </c>
      <c r="K36" s="29">
        <v>3.6443317842199404E-12</v>
      </c>
      <c r="L36" s="3">
        <f>131920032/1000*0.125</f>
        <v>16490.004000000001</v>
      </c>
    </row>
    <row r="37" spans="2:12" x14ac:dyDescent="0.25">
      <c r="B37" s="1" t="s">
        <v>6</v>
      </c>
      <c r="C37" s="2" t="s">
        <v>18</v>
      </c>
      <c r="D37" s="3" t="s">
        <v>20</v>
      </c>
      <c r="E37" s="23">
        <v>0.15271599999999999</v>
      </c>
      <c r="F37" s="2">
        <v>1.59745</v>
      </c>
      <c r="G37" s="29">
        <v>3.3311170240323398E-14</v>
      </c>
      <c r="H37" s="3">
        <f>14827512/1000*0.125</f>
        <v>1853.4390000000001</v>
      </c>
      <c r="I37" s="1">
        <v>0.14274020000000001</v>
      </c>
      <c r="J37" s="2">
        <v>1.188299</v>
      </c>
      <c r="K37" s="29">
        <v>1.8669288796037999E-14</v>
      </c>
      <c r="L37" s="3">
        <f>17129472/1000*0.125</f>
        <v>2141.1840000000002</v>
      </c>
    </row>
    <row r="38" spans="2:12" x14ac:dyDescent="0.25">
      <c r="B38" s="1" t="s">
        <v>7</v>
      </c>
      <c r="C38" s="2" t="s">
        <v>15</v>
      </c>
      <c r="D38" s="3" t="s">
        <v>19</v>
      </c>
      <c r="E38" s="26">
        <v>0.97988500000000001</v>
      </c>
      <c r="F38" s="5">
        <v>1.8173779999999999</v>
      </c>
      <c r="G38" s="30">
        <v>1.12101483800396E-5</v>
      </c>
      <c r="H38" s="6">
        <f>4055040/1000*0.125</f>
        <v>506.88</v>
      </c>
      <c r="I38" s="4">
        <v>2.0037850000000001</v>
      </c>
      <c r="J38" s="5">
        <v>1.7905690000000001</v>
      </c>
      <c r="K38" s="30">
        <v>1.12101483800396E-5</v>
      </c>
      <c r="L38" s="6">
        <f>4143616/1000*0.125</f>
        <v>517.952</v>
      </c>
    </row>
    <row r="39" spans="2:12" x14ac:dyDescent="0.25">
      <c r="B39" s="1" t="s">
        <v>8</v>
      </c>
      <c r="C39" s="2" t="s">
        <v>16</v>
      </c>
      <c r="D39" s="3" t="s">
        <v>19</v>
      </c>
      <c r="E39" s="23">
        <v>1.3217000000000001</v>
      </c>
      <c r="F39" s="2">
        <v>47.19</v>
      </c>
      <c r="G39" s="29">
        <v>4.5005772771062001E-11</v>
      </c>
      <c r="H39" s="3">
        <f>50089824/1000*0.125</f>
        <v>6261.2280000000001</v>
      </c>
      <c r="I39" s="1">
        <v>1.3785232999999999</v>
      </c>
      <c r="J39" s="5">
        <v>119.77851</v>
      </c>
      <c r="K39" s="29">
        <v>1.5309867878809401E-11</v>
      </c>
      <c r="L39" s="3">
        <f>44052480/1000*0.125</f>
        <v>5506.56</v>
      </c>
    </row>
    <row r="40" spans="2:12" ht="15.75" thickBot="1" x14ac:dyDescent="0.3">
      <c r="B40" s="13" t="s">
        <v>9</v>
      </c>
      <c r="C40" s="14" t="s">
        <v>17</v>
      </c>
      <c r="D40" s="15" t="s">
        <v>19</v>
      </c>
      <c r="E40" s="7">
        <v>2.5620479</v>
      </c>
      <c r="F40" s="8">
        <v>403.65339999999998</v>
      </c>
      <c r="G40" s="32">
        <v>7.4255806455859999E-14</v>
      </c>
      <c r="H40" s="9">
        <f>86572866/1000*0.125</f>
        <v>10821.608249999999</v>
      </c>
      <c r="I40" s="7">
        <v>2.6366109999999998</v>
      </c>
      <c r="J40" s="8">
        <v>410.98694760000001</v>
      </c>
      <c r="K40" s="32">
        <v>9.2864206564558601E-14</v>
      </c>
      <c r="L40" s="9">
        <f>93231866/1000*0.125</f>
        <v>11653.983249999999</v>
      </c>
    </row>
  </sheetData>
  <mergeCells count="15">
    <mergeCell ref="E31:H31"/>
    <mergeCell ref="I31:L31"/>
    <mergeCell ref="E21:H21"/>
    <mergeCell ref="I21:L21"/>
    <mergeCell ref="E30:H30"/>
    <mergeCell ref="E11:H11"/>
    <mergeCell ref="I11:L11"/>
    <mergeCell ref="E20:H20"/>
    <mergeCell ref="I20:L20"/>
    <mergeCell ref="E1:H1"/>
    <mergeCell ref="I1:L1"/>
    <mergeCell ref="E8:H8"/>
    <mergeCell ref="E10:H10"/>
    <mergeCell ref="I8:L8"/>
    <mergeCell ref="I10:L10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Pietrasanta</dc:creator>
  <cp:lastModifiedBy>Davide Pietrasanta</cp:lastModifiedBy>
  <dcterms:created xsi:type="dcterms:W3CDTF">2015-06-05T18:19:34Z</dcterms:created>
  <dcterms:modified xsi:type="dcterms:W3CDTF">2021-06-04T15:00:06Z</dcterms:modified>
</cp:coreProperties>
</file>