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BaseSeries" sheetId="2" r:id="rId2"/>
    <sheet name="GTM_Monthly" sheetId="3" r:id="rId3"/>
    <sheet name="Annual" sheetId="4" r:id="rId4"/>
    <sheet name="CashFlow" sheetId="5" r:id="rId5"/>
    <sheet name="Sensitivity_Cases" sheetId="6" r:id="rId6"/>
    <sheet name="Tornado" sheetId="7" r:id="rId7"/>
  </sheets>
  <definedNames>
    <definedName name="ARPA">Control!$B$9</definedName>
    <definedName name="CapexShare">Control!$B$11</definedName>
    <definedName name="ChurnAnn">Control!$B$13</definedName>
    <definedName name="D2P">Control!$B$6</definedName>
    <definedName name="DevicePrice">Control!$B$12</definedName>
    <definedName name="DevicesPerDeal">Control!$B$8</definedName>
    <definedName name="GMrec">Control!$B$10</definedName>
    <definedName name="L2D">Control!$B$5</definedName>
    <definedName name="LeadMult">Control!$B$4</definedName>
    <definedName name="LeadsQoQGrowth">Control!$B$14</definedName>
    <definedName name="P2Deal">Control!$B$7</definedName>
  </definedNames>
  <calcPr calcId="124519" fullCalcOnLoad="1"/>
</workbook>
</file>

<file path=xl/sharedStrings.xml><?xml version="1.0" encoding="utf-8"?>
<sst xmlns="http://schemas.openxmlformats.org/spreadsheetml/2006/main" count="288" uniqueCount="103">
  <si>
    <t>Eco 3D – Control Panel (SAFE)</t>
  </si>
  <si>
    <t>Parametro</t>
  </si>
  <si>
    <t>Valore</t>
  </si>
  <si>
    <t>Note</t>
  </si>
  <si>
    <t>Lead multiplier</t>
  </si>
  <si>
    <t>0.6–1.6</t>
  </si>
  <si>
    <t>L2D (Lead→Demo)</t>
  </si>
  <si>
    <t>D2P (Demo→Pilot)</t>
  </si>
  <si>
    <t>P2Deal (Pilot→Deal)</t>
  </si>
  <si>
    <t>Devices per deal</t>
  </si>
  <si>
    <t>mix pacchetti</t>
  </si>
  <si>
    <t>ARPA (€/account/anno)</t>
  </si>
  <si>
    <t>GM% ricorrente</t>
  </si>
  <si>
    <t>CapEx share</t>
  </si>
  <si>
    <t>Prezzo device (€/unità)</t>
  </si>
  <si>
    <t>Churn annuo</t>
  </si>
  <si>
    <t>Growth QoQ leads post-Q8</t>
  </si>
  <si>
    <t>Leads per trimestre (Q1..Q8)</t>
  </si>
  <si>
    <t>Q1</t>
  </si>
  <si>
    <t>Q2</t>
  </si>
  <si>
    <t>Q3</t>
  </si>
  <si>
    <t>Q4</t>
  </si>
  <si>
    <t>Q5</t>
  </si>
  <si>
    <t>Q6</t>
  </si>
  <si>
    <t>Q7</t>
  </si>
  <si>
    <t>Q8</t>
  </si>
  <si>
    <t>OPEX (M€) Y1..Y5</t>
  </si>
  <si>
    <t>Y1</t>
  </si>
  <si>
    <t>Y2</t>
  </si>
  <si>
    <t>Y3</t>
  </si>
  <si>
    <t>Y4</t>
  </si>
  <si>
    <t>Y5</t>
  </si>
  <si>
    <t>CapEx (M€) Y1..Y5</t>
  </si>
  <si>
    <t>Equity-in (M€) Y1..Y5</t>
  </si>
  <si>
    <t>COGS device (€/u) Y1..Y5</t>
  </si>
  <si>
    <t>DSO/DIO/DPO (giorni)</t>
  </si>
  <si>
    <t>DSO</t>
  </si>
  <si>
    <t>DIO</t>
  </si>
  <si>
    <t>DPO</t>
  </si>
  <si>
    <t>Note:</t>
  </si>
  <si>
    <t>Formule classiche; niente tabelle dati/volatili nella sensitivity.</t>
  </si>
  <si>
    <t>Mese</t>
  </si>
  <si>
    <t>Quarter</t>
  </si>
  <si>
    <t>Leads base/mese</t>
  </si>
  <si>
    <t>Mappa Q→Leads/trim (da Control)</t>
  </si>
  <si>
    <t>Anno</t>
  </si>
  <si>
    <t>Leads/m</t>
  </si>
  <si>
    <t>Deals/m</t>
  </si>
  <si>
    <t>Accounts</t>
  </si>
  <si>
    <t>Devices/m</t>
  </si>
  <si>
    <t>Devices attivi</t>
  </si>
  <si>
    <t>Ricavi Rec (M€/m)</t>
  </si>
  <si>
    <t>Ricavi CapEx (M€/m)</t>
  </si>
  <si>
    <t>Ricavi Tot (M€/m)</t>
  </si>
  <si>
    <t>COGS (M€/m)</t>
  </si>
  <si>
    <t>GM (M€/m)</t>
  </si>
  <si>
    <t>Ricavi Rec (M€)</t>
  </si>
  <si>
    <t>Ricavi CapEx (M€)</t>
  </si>
  <si>
    <t>Ricavi Tot (M€)</t>
  </si>
  <si>
    <t>COGS (M€)</t>
  </si>
  <si>
    <t>GM (M€)</t>
  </si>
  <si>
    <t>GM%</t>
  </si>
  <si>
    <t>OPEX (M€)</t>
  </si>
  <si>
    <t>EBITDA (M€)</t>
  </si>
  <si>
    <t>ARR (M€)</t>
  </si>
  <si>
    <t>Depr (M€)</t>
  </si>
  <si>
    <t>EBIT (M€)</t>
  </si>
  <si>
    <t>Imposte (M€)</t>
  </si>
  <si>
    <t>AR (M€)</t>
  </si>
  <si>
    <t>Inventario (M€)</t>
  </si>
  <si>
    <t>AP (M€)</t>
  </si>
  <si>
    <t>ΔNWC (M€)</t>
  </si>
  <si>
    <t>CFO (M€)</t>
  </si>
  <si>
    <t>CFI (M€)</t>
  </si>
  <si>
    <t>CFF (M€)</t>
  </si>
  <si>
    <t>ΔCassa (M€)</t>
  </si>
  <si>
    <t>Cassa iniziale (M€)</t>
  </si>
  <si>
    <t>Cassa finale (M€)</t>
  </si>
  <si>
    <t>Parametro/Caso</t>
  </si>
  <si>
    <t>ARPA x0.8</t>
  </si>
  <si>
    <t>ARPA x1.2</t>
  </si>
  <si>
    <t>Leads x0.85</t>
  </si>
  <si>
    <t>Leads x1.15</t>
  </si>
  <si>
    <t>Conv x0.8</t>
  </si>
  <si>
    <t>Conv x1.2</t>
  </si>
  <si>
    <t>CapEx 20%</t>
  </si>
  <si>
    <t>CapEx 40%</t>
  </si>
  <si>
    <t>COGS -2000</t>
  </si>
  <si>
    <t>COGS +2000</t>
  </si>
  <si>
    <t>OPEX x0.9</t>
  </si>
  <si>
    <t>OPEX x1.2</t>
  </si>
  <si>
    <t>Moltiplicatori/override</t>
  </si>
  <si>
    <t>lead_mult</t>
  </si>
  <si>
    <t>conv_mult</t>
  </si>
  <si>
    <t>arpa_mult</t>
  </si>
  <si>
    <t>capex_share</t>
  </si>
  <si>
    <t>cogs_delta</t>
  </si>
  <si>
    <t>opex_mult</t>
  </si>
  <si>
    <t>EBITDA Base (M€)</t>
  </si>
  <si>
    <t>KPI Y5</t>
  </si>
  <si>
    <t>Δ vs Base (Y5) — EBITDA (M€)</t>
  </si>
  <si>
    <t>Caso</t>
  </si>
  <si>
    <t>Δ EBITDA Y5 (M€)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</si>
</sst>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 EBITDA Y5</c:v>
          </c:tx>
          <c:cat>
            <c:strRef>
              <c:f>Tornado!$A$2:$A$13</c:f>
              <c:strCache>
                <c:ptCount val="12"/>
                <c:pt idx="0">
                  <c:v>ARPA x0.8</c:v>
                </c:pt>
                <c:pt idx="1">
                  <c:v>ARPA x1.2</c:v>
                </c:pt>
                <c:pt idx="2">
                  <c:v>Leads x0.85</c:v>
                </c:pt>
                <c:pt idx="3">
                  <c:v>Leads x1.15</c:v>
                </c:pt>
                <c:pt idx="4">
                  <c:v>Conv x0.8</c:v>
                </c:pt>
                <c:pt idx="5">
                  <c:v>Conv x1.2</c:v>
                </c:pt>
                <c:pt idx="6">
                  <c:v>CapEx 20%</c:v>
                </c:pt>
                <c:pt idx="7">
                  <c:v>CapEx 40%</c:v>
                </c:pt>
                <c:pt idx="8">
                  <c:v>COGS -2000</c:v>
                </c:pt>
                <c:pt idx="9">
                  <c:v>COGS +2000</c:v>
                </c:pt>
                <c:pt idx="10">
                  <c:v>OPEX x0.9</c:v>
                </c:pt>
                <c:pt idx="11">
                  <c:v>OPEX x1.2</c:v>
                </c:pt>
              </c:strCache>
            </c:strRef>
          </c:cat>
          <c:val>
            <c:numRef>
              <c:f>Tornado!$B$2:$B$13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5" spans="1:3">
      <c r="A5" t="s">
        <v>4</v>
      </c>
      <c r="B5">
        <v>1</v>
      </c>
      <c r="C5" t="s">
        <v>5</v>
      </c>
    </row>
    <row r="6" spans="1:3">
      <c r="A6" t="s">
        <v>6</v>
      </c>
      <c r="B6">
        <v>0.2</v>
      </c>
    </row>
    <row r="7" spans="1:3">
      <c r="A7" t="s">
        <v>7</v>
      </c>
      <c r="B7">
        <v>0.5</v>
      </c>
    </row>
    <row r="8" spans="1:3">
      <c r="A8" t="s">
        <v>8</v>
      </c>
      <c r="B8">
        <v>0.6</v>
      </c>
    </row>
    <row r="9" spans="1:3">
      <c r="A9" t="s">
        <v>9</v>
      </c>
      <c r="B9">
        <v>1.2</v>
      </c>
      <c r="C9" t="s">
        <v>10</v>
      </c>
    </row>
    <row r="10" spans="1:3">
      <c r="A10" t="s">
        <v>11</v>
      </c>
      <c r="B10">
        <v>14600</v>
      </c>
    </row>
    <row r="11" spans="1:3">
      <c r="A11" t="s">
        <v>12</v>
      </c>
      <c r="B11">
        <v>0.8</v>
      </c>
    </row>
    <row r="12" spans="1:3">
      <c r="A12" t="s">
        <v>13</v>
      </c>
      <c r="B12">
        <v>0.3</v>
      </c>
    </row>
    <row r="13" spans="1:3">
      <c r="A13" t="s">
        <v>14</v>
      </c>
      <c r="B13">
        <v>26000</v>
      </c>
    </row>
    <row r="14" spans="1:3">
      <c r="A14" t="s">
        <v>15</v>
      </c>
      <c r="B14">
        <v>0.08</v>
      </c>
    </row>
    <row r="15" spans="1:3">
      <c r="A15" t="s">
        <v>16</v>
      </c>
      <c r="B15">
        <v>0.12</v>
      </c>
    </row>
    <row r="17" spans="1:8">
      <c r="A17" s="2" t="s">
        <v>17</v>
      </c>
    </row>
    <row r="18" spans="1:8">
      <c r="A18" s="2" t="s">
        <v>18</v>
      </c>
      <c r="B18" s="2" t="s">
        <v>19</v>
      </c>
      <c r="C18" s="2" t="s">
        <v>20</v>
      </c>
      <c r="D18" s="2" t="s">
        <v>21</v>
      </c>
      <c r="E18" s="2" t="s">
        <v>22</v>
      </c>
      <c r="F18" s="2" t="s">
        <v>23</v>
      </c>
      <c r="G18" s="2" t="s">
        <v>24</v>
      </c>
      <c r="H18" s="2" t="s">
        <v>25</v>
      </c>
    </row>
    <row r="19" spans="1:8">
      <c r="A19">
        <v>120</v>
      </c>
      <c r="B19">
        <v>150</v>
      </c>
      <c r="C19">
        <v>180</v>
      </c>
      <c r="D19">
        <v>220</v>
      </c>
      <c r="E19">
        <v>260</v>
      </c>
      <c r="F19">
        <v>300</v>
      </c>
      <c r="G19">
        <v>350</v>
      </c>
      <c r="H19">
        <v>400</v>
      </c>
    </row>
    <row r="22" spans="1:8">
      <c r="A22" s="2" t="s">
        <v>26</v>
      </c>
      <c r="B22" s="2" t="s">
        <v>27</v>
      </c>
      <c r="C22" s="2" t="s">
        <v>28</v>
      </c>
      <c r="D22" s="2" t="s">
        <v>29</v>
      </c>
      <c r="E22" s="2" t="s">
        <v>30</v>
      </c>
      <c r="F22" s="2" t="s">
        <v>31</v>
      </c>
    </row>
    <row r="23" spans="1:8">
      <c r="B23">
        <v>1.8</v>
      </c>
      <c r="C23">
        <v>2.5</v>
      </c>
      <c r="D23">
        <v>3.5</v>
      </c>
      <c r="E23">
        <v>4.5</v>
      </c>
      <c r="F23">
        <v>5.5</v>
      </c>
    </row>
    <row r="25" spans="1:8">
      <c r="A25" s="2" t="s">
        <v>32</v>
      </c>
      <c r="B25" s="2" t="s">
        <v>27</v>
      </c>
      <c r="C25" s="2" t="s">
        <v>28</v>
      </c>
      <c r="D25" s="2" t="s">
        <v>29</v>
      </c>
      <c r="E25" s="2" t="s">
        <v>30</v>
      </c>
      <c r="F25" s="2" t="s">
        <v>31</v>
      </c>
    </row>
    <row r="26" spans="1:8">
      <c r="B26">
        <v>0.3</v>
      </c>
      <c r="C26">
        <v>0.5</v>
      </c>
      <c r="D26">
        <v>0.6</v>
      </c>
      <c r="E26">
        <v>0.7</v>
      </c>
      <c r="F26">
        <v>0.8</v>
      </c>
    </row>
    <row r="28" spans="1:8">
      <c r="A28" s="2" t="s">
        <v>33</v>
      </c>
      <c r="B28" s="2" t="s">
        <v>27</v>
      </c>
      <c r="C28" s="2" t="s">
        <v>28</v>
      </c>
      <c r="D28" s="2" t="s">
        <v>29</v>
      </c>
      <c r="E28" s="2" t="s">
        <v>30</v>
      </c>
      <c r="F28" s="2" t="s">
        <v>31</v>
      </c>
    </row>
    <row r="29" spans="1:8">
      <c r="B29">
        <v>0.4</v>
      </c>
      <c r="C29">
        <v>1.3</v>
      </c>
      <c r="D29">
        <v>0</v>
      </c>
      <c r="E29">
        <v>4</v>
      </c>
      <c r="F29">
        <v>0</v>
      </c>
    </row>
    <row r="31" spans="1:8">
      <c r="A31" s="2" t="s">
        <v>34</v>
      </c>
      <c r="B31" s="2" t="s">
        <v>27</v>
      </c>
      <c r="C31" s="2" t="s">
        <v>28</v>
      </c>
      <c r="D31" s="2" t="s">
        <v>29</v>
      </c>
      <c r="E31" s="2" t="s">
        <v>30</v>
      </c>
      <c r="F31" s="2" t="s">
        <v>31</v>
      </c>
    </row>
    <row r="32" spans="1:8">
      <c r="B32">
        <v>12000</v>
      </c>
      <c r="C32">
        <v>11800</v>
      </c>
      <c r="D32">
        <v>11200</v>
      </c>
      <c r="E32">
        <v>10500</v>
      </c>
      <c r="F32">
        <v>10000</v>
      </c>
    </row>
    <row r="34" spans="1:4">
      <c r="A34" s="2" t="s">
        <v>35</v>
      </c>
      <c r="B34" s="2" t="s">
        <v>36</v>
      </c>
      <c r="C34" s="2" t="s">
        <v>37</v>
      </c>
      <c r="D34" s="2" t="s">
        <v>38</v>
      </c>
    </row>
    <row r="35" spans="1:4">
      <c r="B35">
        <v>60</v>
      </c>
      <c r="C35">
        <v>60</v>
      </c>
      <c r="D35">
        <v>45</v>
      </c>
    </row>
    <row r="37" spans="1:4">
      <c r="A37" s="2" t="s">
        <v>39</v>
      </c>
    </row>
    <row r="38" spans="1:4">
      <c r="A38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3" width="18.7109375" customWidth="1"/>
    <col min="5" max="12" width="14.7109375" customWidth="1"/>
  </cols>
  <sheetData>
    <row r="1" spans="1:12">
      <c r="A1" s="2" t="s">
        <v>41</v>
      </c>
      <c r="B1" s="2" t="s">
        <v>42</v>
      </c>
      <c r="C1" s="2" t="s">
        <v>43</v>
      </c>
      <c r="E1" s="2" t="s">
        <v>44</v>
      </c>
    </row>
    <row r="2" spans="1:12">
      <c r="A2">
        <v>1</v>
      </c>
      <c r="B2">
        <f>INT((A2-1)/3)+1</f>
        <v>0</v>
      </c>
      <c r="C2">
        <f>IF(B2&lt;=8, INDEX($E$2:$L$2, 1, B2)/3, ($L$2*(1+LeadsQoQGrowth)^(B2-8))/3)</f>
        <v>0</v>
      </c>
      <c r="E2">
        <f>Control!A19</f>
        <v>0</v>
      </c>
      <c r="F2">
        <f>Control!B19</f>
        <v>0</v>
      </c>
      <c r="G2">
        <f>Control!C19</f>
        <v>0</v>
      </c>
      <c r="H2">
        <f>Control!D19</f>
        <v>0</v>
      </c>
      <c r="I2">
        <f>Control!E19</f>
        <v>0</v>
      </c>
      <c r="J2">
        <f>Control!F19</f>
        <v>0</v>
      </c>
      <c r="K2">
        <f>Control!G19</f>
        <v>0</v>
      </c>
      <c r="L2">
        <f>Control!H19</f>
        <v>0</v>
      </c>
    </row>
    <row r="3" spans="1:12">
      <c r="A3">
        <v>2</v>
      </c>
      <c r="B3">
        <f>INT((A3-1)/3)+1</f>
        <v>0</v>
      </c>
      <c r="C3">
        <f>IF(B3&lt;=8, INDEX($E$2:$L$2, 1, B3)/3, ($L$2*(1+LeadsQoQGrowth)^(B3-8))/3)</f>
        <v>0</v>
      </c>
    </row>
    <row r="4" spans="1:12">
      <c r="A4">
        <v>3</v>
      </c>
      <c r="B4">
        <f>INT((A4-1)/3)+1</f>
        <v>0</v>
      </c>
      <c r="C4">
        <f>IF(B4&lt;=8, INDEX($E$2:$L$2, 1, B4)/3, ($L$2*(1+LeadsQoQGrowth)^(B4-8))/3)</f>
        <v>0</v>
      </c>
    </row>
    <row r="5" spans="1:12">
      <c r="A5">
        <v>4</v>
      </c>
      <c r="B5">
        <f>INT((A5-1)/3)+1</f>
        <v>0</v>
      </c>
      <c r="C5">
        <f>IF(B5&lt;=8, INDEX($E$2:$L$2, 1, B5)/3, ($L$2*(1+LeadsQoQGrowth)^(B5-8))/3)</f>
        <v>0</v>
      </c>
    </row>
    <row r="6" spans="1:12">
      <c r="A6">
        <v>5</v>
      </c>
      <c r="B6">
        <f>INT((A6-1)/3)+1</f>
        <v>0</v>
      </c>
      <c r="C6">
        <f>IF(B6&lt;=8, INDEX($E$2:$L$2, 1, B6)/3, ($L$2*(1+LeadsQoQGrowth)^(B6-8))/3)</f>
        <v>0</v>
      </c>
    </row>
    <row r="7" spans="1:12">
      <c r="A7">
        <v>6</v>
      </c>
      <c r="B7">
        <f>INT((A7-1)/3)+1</f>
        <v>0</v>
      </c>
      <c r="C7">
        <f>IF(B7&lt;=8, INDEX($E$2:$L$2, 1, B7)/3, ($L$2*(1+LeadsQoQGrowth)^(B7-8))/3)</f>
        <v>0</v>
      </c>
    </row>
    <row r="8" spans="1:12">
      <c r="A8">
        <v>7</v>
      </c>
      <c r="B8">
        <f>INT((A8-1)/3)+1</f>
        <v>0</v>
      </c>
      <c r="C8">
        <f>IF(B8&lt;=8, INDEX($E$2:$L$2, 1, B8)/3, ($L$2*(1+LeadsQoQGrowth)^(B8-8))/3)</f>
        <v>0</v>
      </c>
    </row>
    <row r="9" spans="1:12">
      <c r="A9">
        <v>8</v>
      </c>
      <c r="B9">
        <f>INT((A9-1)/3)+1</f>
        <v>0</v>
      </c>
      <c r="C9">
        <f>IF(B9&lt;=8, INDEX($E$2:$L$2, 1, B9)/3, ($L$2*(1+LeadsQoQGrowth)^(B9-8))/3)</f>
        <v>0</v>
      </c>
    </row>
    <row r="10" spans="1:12">
      <c r="A10">
        <v>9</v>
      </c>
      <c r="B10">
        <f>INT((A10-1)/3)+1</f>
        <v>0</v>
      </c>
      <c r="C10">
        <f>IF(B10&lt;=8, INDEX($E$2:$L$2, 1, B10)/3, ($L$2*(1+LeadsQoQGrowth)^(B10-8))/3)</f>
        <v>0</v>
      </c>
    </row>
    <row r="11" spans="1:12">
      <c r="A11">
        <v>10</v>
      </c>
      <c r="B11">
        <f>INT((A11-1)/3)+1</f>
        <v>0</v>
      </c>
      <c r="C11">
        <f>IF(B11&lt;=8, INDEX($E$2:$L$2, 1, B11)/3, ($L$2*(1+LeadsQoQGrowth)^(B11-8))/3)</f>
        <v>0</v>
      </c>
    </row>
    <row r="12" spans="1:12">
      <c r="A12">
        <v>11</v>
      </c>
      <c r="B12">
        <f>INT((A12-1)/3)+1</f>
        <v>0</v>
      </c>
      <c r="C12">
        <f>IF(B12&lt;=8, INDEX($E$2:$L$2, 1, B12)/3, ($L$2*(1+LeadsQoQGrowth)^(B12-8))/3)</f>
        <v>0</v>
      </c>
    </row>
    <row r="13" spans="1:12">
      <c r="A13">
        <v>12</v>
      </c>
      <c r="B13">
        <f>INT((A13-1)/3)+1</f>
        <v>0</v>
      </c>
      <c r="C13">
        <f>IF(B13&lt;=8, INDEX($E$2:$L$2, 1, B13)/3, ($L$2*(1+LeadsQoQGrowth)^(B13-8))/3)</f>
        <v>0</v>
      </c>
    </row>
    <row r="14" spans="1:12">
      <c r="A14">
        <v>13</v>
      </c>
      <c r="B14">
        <f>INT((A14-1)/3)+1</f>
        <v>0</v>
      </c>
      <c r="C14">
        <f>IF(B14&lt;=8, INDEX($E$2:$L$2, 1, B14)/3, ($L$2*(1+LeadsQoQGrowth)^(B14-8))/3)</f>
        <v>0</v>
      </c>
    </row>
    <row r="15" spans="1:12">
      <c r="A15">
        <v>14</v>
      </c>
      <c r="B15">
        <f>INT((A15-1)/3)+1</f>
        <v>0</v>
      </c>
      <c r="C15">
        <f>IF(B15&lt;=8, INDEX($E$2:$L$2, 1, B15)/3, ($L$2*(1+LeadsQoQGrowth)^(B15-8))/3)</f>
        <v>0</v>
      </c>
    </row>
    <row r="16" spans="1:12">
      <c r="A16">
        <v>15</v>
      </c>
      <c r="B16">
        <f>INT((A16-1)/3)+1</f>
        <v>0</v>
      </c>
      <c r="C16">
        <f>IF(B16&lt;=8, INDEX($E$2:$L$2, 1, B16)/3, ($L$2*(1+LeadsQoQGrowth)^(B16-8))/3)</f>
        <v>0</v>
      </c>
    </row>
    <row r="17" spans="1:3">
      <c r="A17">
        <v>16</v>
      </c>
      <c r="B17">
        <f>INT((A17-1)/3)+1</f>
        <v>0</v>
      </c>
      <c r="C17">
        <f>IF(B17&lt;=8, INDEX($E$2:$L$2, 1, B17)/3, ($L$2*(1+LeadsQoQGrowth)^(B17-8))/3)</f>
        <v>0</v>
      </c>
    </row>
    <row r="18" spans="1:3">
      <c r="A18">
        <v>17</v>
      </c>
      <c r="B18">
        <f>INT((A18-1)/3)+1</f>
        <v>0</v>
      </c>
      <c r="C18">
        <f>IF(B18&lt;=8, INDEX($E$2:$L$2, 1, B18)/3, ($L$2*(1+LeadsQoQGrowth)^(B18-8))/3)</f>
        <v>0</v>
      </c>
    </row>
    <row r="19" spans="1:3">
      <c r="A19">
        <v>18</v>
      </c>
      <c r="B19">
        <f>INT((A19-1)/3)+1</f>
        <v>0</v>
      </c>
      <c r="C19">
        <f>IF(B19&lt;=8, INDEX($E$2:$L$2, 1, B19)/3, ($L$2*(1+LeadsQoQGrowth)^(B19-8))/3)</f>
        <v>0</v>
      </c>
    </row>
    <row r="20" spans="1:3">
      <c r="A20">
        <v>19</v>
      </c>
      <c r="B20">
        <f>INT((A20-1)/3)+1</f>
        <v>0</v>
      </c>
      <c r="C20">
        <f>IF(B20&lt;=8, INDEX($E$2:$L$2, 1, B20)/3, ($L$2*(1+LeadsQoQGrowth)^(B20-8))/3)</f>
        <v>0</v>
      </c>
    </row>
    <row r="21" spans="1:3">
      <c r="A21">
        <v>20</v>
      </c>
      <c r="B21">
        <f>INT((A21-1)/3)+1</f>
        <v>0</v>
      </c>
      <c r="C21">
        <f>IF(B21&lt;=8, INDEX($E$2:$L$2, 1, B21)/3, ($L$2*(1+LeadsQoQGrowth)^(B21-8))/3)</f>
        <v>0</v>
      </c>
    </row>
    <row r="22" spans="1:3">
      <c r="A22">
        <v>21</v>
      </c>
      <c r="B22">
        <f>INT((A22-1)/3)+1</f>
        <v>0</v>
      </c>
      <c r="C22">
        <f>IF(B22&lt;=8, INDEX($E$2:$L$2, 1, B22)/3, ($L$2*(1+LeadsQoQGrowth)^(B22-8))/3)</f>
        <v>0</v>
      </c>
    </row>
    <row r="23" spans="1:3">
      <c r="A23">
        <v>22</v>
      </c>
      <c r="B23">
        <f>INT((A23-1)/3)+1</f>
        <v>0</v>
      </c>
      <c r="C23">
        <f>IF(B23&lt;=8, INDEX($E$2:$L$2, 1, B23)/3, ($L$2*(1+LeadsQoQGrowth)^(B23-8))/3)</f>
        <v>0</v>
      </c>
    </row>
    <row r="24" spans="1:3">
      <c r="A24">
        <v>23</v>
      </c>
      <c r="B24">
        <f>INT((A24-1)/3)+1</f>
        <v>0</v>
      </c>
      <c r="C24">
        <f>IF(B24&lt;=8, INDEX($E$2:$L$2, 1, B24)/3, ($L$2*(1+LeadsQoQGrowth)^(B24-8))/3)</f>
        <v>0</v>
      </c>
    </row>
    <row r="25" spans="1:3">
      <c r="A25">
        <v>24</v>
      </c>
      <c r="B25">
        <f>INT((A25-1)/3)+1</f>
        <v>0</v>
      </c>
      <c r="C25">
        <f>IF(B25&lt;=8, INDEX($E$2:$L$2, 1, B25)/3, ($L$2*(1+LeadsQoQGrowth)^(B25-8))/3)</f>
        <v>0</v>
      </c>
    </row>
    <row r="26" spans="1:3">
      <c r="A26">
        <v>25</v>
      </c>
      <c r="B26">
        <f>INT((A26-1)/3)+1</f>
        <v>0</v>
      </c>
      <c r="C26">
        <f>IF(B26&lt;=8, INDEX($E$2:$L$2, 1, B26)/3, ($L$2*(1+LeadsQoQGrowth)^(B26-8))/3)</f>
        <v>0</v>
      </c>
    </row>
    <row r="27" spans="1:3">
      <c r="A27">
        <v>26</v>
      </c>
      <c r="B27">
        <f>INT((A27-1)/3)+1</f>
        <v>0</v>
      </c>
      <c r="C27">
        <f>IF(B27&lt;=8, INDEX($E$2:$L$2, 1, B27)/3, ($L$2*(1+LeadsQoQGrowth)^(B27-8))/3)</f>
        <v>0</v>
      </c>
    </row>
    <row r="28" spans="1:3">
      <c r="A28">
        <v>27</v>
      </c>
      <c r="B28">
        <f>INT((A28-1)/3)+1</f>
        <v>0</v>
      </c>
      <c r="C28">
        <f>IF(B28&lt;=8, INDEX($E$2:$L$2, 1, B28)/3, ($L$2*(1+LeadsQoQGrowth)^(B28-8))/3)</f>
        <v>0</v>
      </c>
    </row>
    <row r="29" spans="1:3">
      <c r="A29">
        <v>28</v>
      </c>
      <c r="B29">
        <f>INT((A29-1)/3)+1</f>
        <v>0</v>
      </c>
      <c r="C29">
        <f>IF(B29&lt;=8, INDEX($E$2:$L$2, 1, B29)/3, ($L$2*(1+LeadsQoQGrowth)^(B29-8))/3)</f>
        <v>0</v>
      </c>
    </row>
    <row r="30" spans="1:3">
      <c r="A30">
        <v>29</v>
      </c>
      <c r="B30">
        <f>INT((A30-1)/3)+1</f>
        <v>0</v>
      </c>
      <c r="C30">
        <f>IF(B30&lt;=8, INDEX($E$2:$L$2, 1, B30)/3, ($L$2*(1+LeadsQoQGrowth)^(B30-8))/3)</f>
        <v>0</v>
      </c>
    </row>
    <row r="31" spans="1:3">
      <c r="A31">
        <v>30</v>
      </c>
      <c r="B31">
        <f>INT((A31-1)/3)+1</f>
        <v>0</v>
      </c>
      <c r="C31">
        <f>IF(B31&lt;=8, INDEX($E$2:$L$2, 1, B31)/3, ($L$2*(1+LeadsQoQGrowth)^(B31-8))/3)</f>
        <v>0</v>
      </c>
    </row>
    <row r="32" spans="1:3">
      <c r="A32">
        <v>31</v>
      </c>
      <c r="B32">
        <f>INT((A32-1)/3)+1</f>
        <v>0</v>
      </c>
      <c r="C32">
        <f>IF(B32&lt;=8, INDEX($E$2:$L$2, 1, B32)/3, ($L$2*(1+LeadsQoQGrowth)^(B32-8))/3)</f>
        <v>0</v>
      </c>
    </row>
    <row r="33" spans="1:3">
      <c r="A33">
        <v>32</v>
      </c>
      <c r="B33">
        <f>INT((A33-1)/3)+1</f>
        <v>0</v>
      </c>
      <c r="C33">
        <f>IF(B33&lt;=8, INDEX($E$2:$L$2, 1, B33)/3, ($L$2*(1+LeadsQoQGrowth)^(B33-8))/3)</f>
        <v>0</v>
      </c>
    </row>
    <row r="34" spans="1:3">
      <c r="A34">
        <v>33</v>
      </c>
      <c r="B34">
        <f>INT((A34-1)/3)+1</f>
        <v>0</v>
      </c>
      <c r="C34">
        <f>IF(B34&lt;=8, INDEX($E$2:$L$2, 1, B34)/3, ($L$2*(1+LeadsQoQGrowth)^(B34-8))/3)</f>
        <v>0</v>
      </c>
    </row>
    <row r="35" spans="1:3">
      <c r="A35">
        <v>34</v>
      </c>
      <c r="B35">
        <f>INT((A35-1)/3)+1</f>
        <v>0</v>
      </c>
      <c r="C35">
        <f>IF(B35&lt;=8, INDEX($E$2:$L$2, 1, B35)/3, ($L$2*(1+LeadsQoQGrowth)^(B35-8))/3)</f>
        <v>0</v>
      </c>
    </row>
    <row r="36" spans="1:3">
      <c r="A36">
        <v>35</v>
      </c>
      <c r="B36">
        <f>INT((A36-1)/3)+1</f>
        <v>0</v>
      </c>
      <c r="C36">
        <f>IF(B36&lt;=8, INDEX($E$2:$L$2, 1, B36)/3, ($L$2*(1+LeadsQoQGrowth)^(B36-8))/3)</f>
        <v>0</v>
      </c>
    </row>
    <row r="37" spans="1:3">
      <c r="A37">
        <v>36</v>
      </c>
      <c r="B37">
        <f>INT((A37-1)/3)+1</f>
        <v>0</v>
      </c>
      <c r="C37">
        <f>IF(B37&lt;=8, INDEX($E$2:$L$2, 1, B37)/3, ($L$2*(1+LeadsQoQGrowth)^(B37-8))/3)</f>
        <v>0</v>
      </c>
    </row>
    <row r="38" spans="1:3">
      <c r="A38">
        <v>37</v>
      </c>
      <c r="B38">
        <f>INT((A38-1)/3)+1</f>
        <v>0</v>
      </c>
      <c r="C38">
        <f>IF(B38&lt;=8, INDEX($E$2:$L$2, 1, B38)/3, ($L$2*(1+LeadsQoQGrowth)^(B38-8))/3)</f>
        <v>0</v>
      </c>
    </row>
    <row r="39" spans="1:3">
      <c r="A39">
        <v>38</v>
      </c>
      <c r="B39">
        <f>INT((A39-1)/3)+1</f>
        <v>0</v>
      </c>
      <c r="C39">
        <f>IF(B39&lt;=8, INDEX($E$2:$L$2, 1, B39)/3, ($L$2*(1+LeadsQoQGrowth)^(B39-8))/3)</f>
        <v>0</v>
      </c>
    </row>
    <row r="40" spans="1:3">
      <c r="A40">
        <v>39</v>
      </c>
      <c r="B40">
        <f>INT((A40-1)/3)+1</f>
        <v>0</v>
      </c>
      <c r="C40">
        <f>IF(B40&lt;=8, INDEX($E$2:$L$2, 1, B40)/3, ($L$2*(1+LeadsQoQGrowth)^(B40-8))/3)</f>
        <v>0</v>
      </c>
    </row>
    <row r="41" spans="1:3">
      <c r="A41">
        <v>40</v>
      </c>
      <c r="B41">
        <f>INT((A41-1)/3)+1</f>
        <v>0</v>
      </c>
      <c r="C41">
        <f>IF(B41&lt;=8, INDEX($E$2:$L$2, 1, B41)/3, ($L$2*(1+LeadsQoQGrowth)^(B41-8))/3)</f>
        <v>0</v>
      </c>
    </row>
    <row r="42" spans="1:3">
      <c r="A42">
        <v>41</v>
      </c>
      <c r="B42">
        <f>INT((A42-1)/3)+1</f>
        <v>0</v>
      </c>
      <c r="C42">
        <f>IF(B42&lt;=8, INDEX($E$2:$L$2, 1, B42)/3, ($L$2*(1+LeadsQoQGrowth)^(B42-8))/3)</f>
        <v>0</v>
      </c>
    </row>
    <row r="43" spans="1:3">
      <c r="A43">
        <v>42</v>
      </c>
      <c r="B43">
        <f>INT((A43-1)/3)+1</f>
        <v>0</v>
      </c>
      <c r="C43">
        <f>IF(B43&lt;=8, INDEX($E$2:$L$2, 1, B43)/3, ($L$2*(1+LeadsQoQGrowth)^(B43-8))/3)</f>
        <v>0</v>
      </c>
    </row>
    <row r="44" spans="1:3">
      <c r="A44">
        <v>43</v>
      </c>
      <c r="B44">
        <f>INT((A44-1)/3)+1</f>
        <v>0</v>
      </c>
      <c r="C44">
        <f>IF(B44&lt;=8, INDEX($E$2:$L$2, 1, B44)/3, ($L$2*(1+LeadsQoQGrowth)^(B44-8))/3)</f>
        <v>0</v>
      </c>
    </row>
    <row r="45" spans="1:3">
      <c r="A45">
        <v>44</v>
      </c>
      <c r="B45">
        <f>INT((A45-1)/3)+1</f>
        <v>0</v>
      </c>
      <c r="C45">
        <f>IF(B45&lt;=8, INDEX($E$2:$L$2, 1, B45)/3, ($L$2*(1+LeadsQoQGrowth)^(B45-8))/3)</f>
        <v>0</v>
      </c>
    </row>
    <row r="46" spans="1:3">
      <c r="A46">
        <v>45</v>
      </c>
      <c r="B46">
        <f>INT((A46-1)/3)+1</f>
        <v>0</v>
      </c>
      <c r="C46">
        <f>IF(B46&lt;=8, INDEX($E$2:$L$2, 1, B46)/3, ($L$2*(1+LeadsQoQGrowth)^(B46-8))/3)</f>
        <v>0</v>
      </c>
    </row>
    <row r="47" spans="1:3">
      <c r="A47">
        <v>46</v>
      </c>
      <c r="B47">
        <f>INT((A47-1)/3)+1</f>
        <v>0</v>
      </c>
      <c r="C47">
        <f>IF(B47&lt;=8, INDEX($E$2:$L$2, 1, B47)/3, ($L$2*(1+LeadsQoQGrowth)^(B47-8))/3)</f>
        <v>0</v>
      </c>
    </row>
    <row r="48" spans="1:3">
      <c r="A48">
        <v>47</v>
      </c>
      <c r="B48">
        <f>INT((A48-1)/3)+1</f>
        <v>0</v>
      </c>
      <c r="C48">
        <f>IF(B48&lt;=8, INDEX($E$2:$L$2, 1, B48)/3, ($L$2*(1+LeadsQoQGrowth)^(B48-8))/3)</f>
        <v>0</v>
      </c>
    </row>
    <row r="49" spans="1:3">
      <c r="A49">
        <v>48</v>
      </c>
      <c r="B49">
        <f>INT((A49-1)/3)+1</f>
        <v>0</v>
      </c>
      <c r="C49">
        <f>IF(B49&lt;=8, INDEX($E$2:$L$2, 1, B49)/3, ($L$2*(1+LeadsQoQGrowth)^(B49-8))/3)</f>
        <v>0</v>
      </c>
    </row>
    <row r="50" spans="1:3">
      <c r="A50">
        <v>49</v>
      </c>
      <c r="B50">
        <f>INT((A50-1)/3)+1</f>
        <v>0</v>
      </c>
      <c r="C50">
        <f>IF(B50&lt;=8, INDEX($E$2:$L$2, 1, B50)/3, ($L$2*(1+LeadsQoQGrowth)^(B50-8))/3)</f>
        <v>0</v>
      </c>
    </row>
    <row r="51" spans="1:3">
      <c r="A51">
        <v>50</v>
      </c>
      <c r="B51">
        <f>INT((A51-1)/3)+1</f>
        <v>0</v>
      </c>
      <c r="C51">
        <f>IF(B51&lt;=8, INDEX($E$2:$L$2, 1, B51)/3, ($L$2*(1+LeadsQoQGrowth)^(B51-8))/3)</f>
        <v>0</v>
      </c>
    </row>
    <row r="52" spans="1:3">
      <c r="A52">
        <v>51</v>
      </c>
      <c r="B52">
        <f>INT((A52-1)/3)+1</f>
        <v>0</v>
      </c>
      <c r="C52">
        <f>IF(B52&lt;=8, INDEX($E$2:$L$2, 1, B52)/3, ($L$2*(1+LeadsQoQGrowth)^(B52-8))/3)</f>
        <v>0</v>
      </c>
    </row>
    <row r="53" spans="1:3">
      <c r="A53">
        <v>52</v>
      </c>
      <c r="B53">
        <f>INT((A53-1)/3)+1</f>
        <v>0</v>
      </c>
      <c r="C53">
        <f>IF(B53&lt;=8, INDEX($E$2:$L$2, 1, B53)/3, ($L$2*(1+LeadsQoQGrowth)^(B53-8))/3)</f>
        <v>0</v>
      </c>
    </row>
    <row r="54" spans="1:3">
      <c r="A54">
        <v>53</v>
      </c>
      <c r="B54">
        <f>INT((A54-1)/3)+1</f>
        <v>0</v>
      </c>
      <c r="C54">
        <f>IF(B54&lt;=8, INDEX($E$2:$L$2, 1, B54)/3, ($L$2*(1+LeadsQoQGrowth)^(B54-8))/3)</f>
        <v>0</v>
      </c>
    </row>
    <row r="55" spans="1:3">
      <c r="A55">
        <v>54</v>
      </c>
      <c r="B55">
        <f>INT((A55-1)/3)+1</f>
        <v>0</v>
      </c>
      <c r="C55">
        <f>IF(B55&lt;=8, INDEX($E$2:$L$2, 1, B55)/3, ($L$2*(1+LeadsQoQGrowth)^(B55-8))/3)</f>
        <v>0</v>
      </c>
    </row>
    <row r="56" spans="1:3">
      <c r="A56">
        <v>55</v>
      </c>
      <c r="B56">
        <f>INT((A56-1)/3)+1</f>
        <v>0</v>
      </c>
      <c r="C56">
        <f>IF(B56&lt;=8, INDEX($E$2:$L$2, 1, B56)/3, ($L$2*(1+LeadsQoQGrowth)^(B56-8))/3)</f>
        <v>0</v>
      </c>
    </row>
    <row r="57" spans="1:3">
      <c r="A57">
        <v>56</v>
      </c>
      <c r="B57">
        <f>INT((A57-1)/3)+1</f>
        <v>0</v>
      </c>
      <c r="C57">
        <f>IF(B57&lt;=8, INDEX($E$2:$L$2, 1, B57)/3, ($L$2*(1+LeadsQoQGrowth)^(B57-8))/3)</f>
        <v>0</v>
      </c>
    </row>
    <row r="58" spans="1:3">
      <c r="A58">
        <v>57</v>
      </c>
      <c r="B58">
        <f>INT((A58-1)/3)+1</f>
        <v>0</v>
      </c>
      <c r="C58">
        <f>IF(B58&lt;=8, INDEX($E$2:$L$2, 1, B58)/3, ($L$2*(1+LeadsQoQGrowth)^(B58-8))/3)</f>
        <v>0</v>
      </c>
    </row>
    <row r="59" spans="1:3">
      <c r="A59">
        <v>58</v>
      </c>
      <c r="B59">
        <f>INT((A59-1)/3)+1</f>
        <v>0</v>
      </c>
      <c r="C59">
        <f>IF(B59&lt;=8, INDEX($E$2:$L$2, 1, B59)/3, ($L$2*(1+LeadsQoQGrowth)^(B59-8))/3)</f>
        <v>0</v>
      </c>
    </row>
    <row r="60" spans="1:3">
      <c r="A60">
        <v>59</v>
      </c>
      <c r="B60">
        <f>INT((A60-1)/3)+1</f>
        <v>0</v>
      </c>
      <c r="C60">
        <f>IF(B60&lt;=8, INDEX($E$2:$L$2, 1, B60)/3, ($L$2*(1+LeadsQoQGrowth)^(B60-8))/3)</f>
        <v>0</v>
      </c>
    </row>
    <row r="61" spans="1:3">
      <c r="A61">
        <v>60</v>
      </c>
      <c r="B61">
        <f>INT((A61-1)/3)+1</f>
        <v>0</v>
      </c>
      <c r="C61">
        <f>IF(B61&lt;=8, INDEX($E$2:$L$2, 1, B61)/3, ($L$2*(1+LeadsQoQGrowth)^(B61-8))/3)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12" width="20.7109375" customWidth="1"/>
  </cols>
  <sheetData>
    <row r="1" spans="1:12">
      <c r="A1" s="2" t="s">
        <v>41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</row>
    <row r="2" spans="1:12">
      <c r="A2">
        <v>1</v>
      </c>
      <c r="B2">
        <f>INT((A2-1)/12)+1</f>
        <v>0</v>
      </c>
      <c r="C2">
        <f>INDEX(BaseSeries!$C$2:$C$61, A2)*LeadMult</f>
        <v>0</v>
      </c>
      <c r="D2">
        <f>C2*(L2D*D2P*P2Deal)</f>
        <v>0</v>
      </c>
      <c r="E2">
        <f>D2</f>
        <v>0</v>
      </c>
      <c r="F2">
        <f>D2*DevicesPerDeal</f>
        <v>0</v>
      </c>
      <c r="G2">
        <f>F2</f>
        <v>0</v>
      </c>
      <c r="H2">
        <f>E2*(ARPA/12)/1e6</f>
        <v>0</v>
      </c>
      <c r="I2">
        <f>F2*CapexShare*DevicePrice/1e6</f>
        <v>0</v>
      </c>
      <c r="J2">
        <f>H2+I2</f>
        <v>0</v>
      </c>
      <c r="K2">
        <f>(1-GMrec)*H2 + F2*CHOOSE(B2, Control!$B$32, Control!$C$32, Control!$D$32, Control!$E$32, Control!$F$32)/1e6 * CapexShare</f>
        <v>0</v>
      </c>
      <c r="L2">
        <f>J2-K2</f>
        <v>0</v>
      </c>
    </row>
    <row r="3" spans="1:12">
      <c r="A3">
        <v>2</v>
      </c>
      <c r="B3">
        <f>INT((A3-1)/12)+1</f>
        <v>0</v>
      </c>
      <c r="C3">
        <f>INDEX(BaseSeries!$C$2:$C$61, A3)*LeadMult</f>
        <v>0</v>
      </c>
      <c r="D3">
        <f>C3*(L2D*D2P*P2Deal)</f>
        <v>0</v>
      </c>
      <c r="E3">
        <f>E2*(1-(1-ChurnAnn)^(1/12))+D3</f>
        <v>0</v>
      </c>
      <c r="F3">
        <f>D3*DevicesPerDeal</f>
        <v>0</v>
      </c>
      <c r="G3">
        <f>G2+F3</f>
        <v>0</v>
      </c>
      <c r="H3">
        <f>E3*(ARPA/12)/1e6</f>
        <v>0</v>
      </c>
      <c r="I3">
        <f>F3*CapexShare*DevicePrice/1e6</f>
        <v>0</v>
      </c>
      <c r="J3">
        <f>H3+I3</f>
        <v>0</v>
      </c>
      <c r="K3">
        <f>(1-GMrec)*H3 + F3*CHOOSE(B3, Control!$B$32, Control!$C$32, Control!$D$32, Control!$E$32, Control!$F$32)/1e6 * CapexShare</f>
        <v>0</v>
      </c>
      <c r="L3">
        <f>J3-K3</f>
        <v>0</v>
      </c>
    </row>
    <row r="4" spans="1:12">
      <c r="A4">
        <v>3</v>
      </c>
      <c r="B4">
        <f>INT((A4-1)/12)+1</f>
        <v>0</v>
      </c>
      <c r="C4">
        <f>INDEX(BaseSeries!$C$2:$C$61, A4)*LeadMult</f>
        <v>0</v>
      </c>
      <c r="D4">
        <f>C4*(L2D*D2P*P2Deal)</f>
        <v>0</v>
      </c>
      <c r="E4">
        <f>E3*(1-(1-ChurnAnn)^(1/12))+D4</f>
        <v>0</v>
      </c>
      <c r="F4">
        <f>D4*DevicesPerDeal</f>
        <v>0</v>
      </c>
      <c r="G4">
        <f>G3+F4</f>
        <v>0</v>
      </c>
      <c r="H4">
        <f>E4*(ARPA/12)/1e6</f>
        <v>0</v>
      </c>
      <c r="I4">
        <f>F4*CapexShare*DevicePrice/1e6</f>
        <v>0</v>
      </c>
      <c r="J4">
        <f>H4+I4</f>
        <v>0</v>
      </c>
      <c r="K4">
        <f>(1-GMrec)*H4 + F4*CHOOSE(B4, Control!$B$32, Control!$C$32, Control!$D$32, Control!$E$32, Control!$F$32)/1e6 * CapexShare</f>
        <v>0</v>
      </c>
      <c r="L4">
        <f>J4-K4</f>
        <v>0</v>
      </c>
    </row>
    <row r="5" spans="1:12">
      <c r="A5">
        <v>4</v>
      </c>
      <c r="B5">
        <f>INT((A5-1)/12)+1</f>
        <v>0</v>
      </c>
      <c r="C5">
        <f>INDEX(BaseSeries!$C$2:$C$61, A5)*LeadMult</f>
        <v>0</v>
      </c>
      <c r="D5">
        <f>C5*(L2D*D2P*P2Deal)</f>
        <v>0</v>
      </c>
      <c r="E5">
        <f>E4*(1-(1-ChurnAnn)^(1/12))+D5</f>
        <v>0</v>
      </c>
      <c r="F5">
        <f>D5*DevicesPerDeal</f>
        <v>0</v>
      </c>
      <c r="G5">
        <f>G4+F5</f>
        <v>0</v>
      </c>
      <c r="H5">
        <f>E5*(ARPA/12)/1e6</f>
        <v>0</v>
      </c>
      <c r="I5">
        <f>F5*CapexShare*DevicePrice/1e6</f>
        <v>0</v>
      </c>
      <c r="J5">
        <f>H5+I5</f>
        <v>0</v>
      </c>
      <c r="K5">
        <f>(1-GMrec)*H5 + F5*CHOOSE(B5, Control!$B$32, Control!$C$32, Control!$D$32, Control!$E$32, Control!$F$32)/1e6 * CapexShare</f>
        <v>0</v>
      </c>
      <c r="L5">
        <f>J5-K5</f>
        <v>0</v>
      </c>
    </row>
    <row r="6" spans="1:12">
      <c r="A6">
        <v>5</v>
      </c>
      <c r="B6">
        <f>INT((A6-1)/12)+1</f>
        <v>0</v>
      </c>
      <c r="C6">
        <f>INDEX(BaseSeries!$C$2:$C$61, A6)*LeadMult</f>
        <v>0</v>
      </c>
      <c r="D6">
        <f>C6*(L2D*D2P*P2Deal)</f>
        <v>0</v>
      </c>
      <c r="E6">
        <f>E5*(1-(1-ChurnAnn)^(1/12))+D6</f>
        <v>0</v>
      </c>
      <c r="F6">
        <f>D6*DevicesPerDeal</f>
        <v>0</v>
      </c>
      <c r="G6">
        <f>G5+F6</f>
        <v>0</v>
      </c>
      <c r="H6">
        <f>E6*(ARPA/12)/1e6</f>
        <v>0</v>
      </c>
      <c r="I6">
        <f>F6*CapexShare*DevicePrice/1e6</f>
        <v>0</v>
      </c>
      <c r="J6">
        <f>H6+I6</f>
        <v>0</v>
      </c>
      <c r="K6">
        <f>(1-GMrec)*H6 + F6*CHOOSE(B6, Control!$B$32, Control!$C$32, Control!$D$32, Control!$E$32, Control!$F$32)/1e6 * CapexShare</f>
        <v>0</v>
      </c>
      <c r="L6">
        <f>J6-K6</f>
        <v>0</v>
      </c>
    </row>
    <row r="7" spans="1:12">
      <c r="A7">
        <v>6</v>
      </c>
      <c r="B7">
        <f>INT((A7-1)/12)+1</f>
        <v>0</v>
      </c>
      <c r="C7">
        <f>INDEX(BaseSeries!$C$2:$C$61, A7)*LeadMult</f>
        <v>0</v>
      </c>
      <c r="D7">
        <f>C7*(L2D*D2P*P2Deal)</f>
        <v>0</v>
      </c>
      <c r="E7">
        <f>E6*(1-(1-ChurnAnn)^(1/12))+D7</f>
        <v>0</v>
      </c>
      <c r="F7">
        <f>D7*DevicesPerDeal</f>
        <v>0</v>
      </c>
      <c r="G7">
        <f>G6+F7</f>
        <v>0</v>
      </c>
      <c r="H7">
        <f>E7*(ARPA/12)/1e6</f>
        <v>0</v>
      </c>
      <c r="I7">
        <f>F7*CapexShare*DevicePrice/1e6</f>
        <v>0</v>
      </c>
      <c r="J7">
        <f>H7+I7</f>
        <v>0</v>
      </c>
      <c r="K7">
        <f>(1-GMrec)*H7 + F7*CHOOSE(B7, Control!$B$32, Control!$C$32, Control!$D$32, Control!$E$32, Control!$F$32)/1e6 * CapexShare</f>
        <v>0</v>
      </c>
      <c r="L7">
        <f>J7-K7</f>
        <v>0</v>
      </c>
    </row>
    <row r="8" spans="1:12">
      <c r="A8">
        <v>7</v>
      </c>
      <c r="B8">
        <f>INT((A8-1)/12)+1</f>
        <v>0</v>
      </c>
      <c r="C8">
        <f>INDEX(BaseSeries!$C$2:$C$61, A8)*LeadMult</f>
        <v>0</v>
      </c>
      <c r="D8">
        <f>C8*(L2D*D2P*P2Deal)</f>
        <v>0</v>
      </c>
      <c r="E8">
        <f>E7*(1-(1-ChurnAnn)^(1/12))+D8</f>
        <v>0</v>
      </c>
      <c r="F8">
        <f>D8*DevicesPerDeal</f>
        <v>0</v>
      </c>
      <c r="G8">
        <f>G7+F8</f>
        <v>0</v>
      </c>
      <c r="H8">
        <f>E8*(ARPA/12)/1e6</f>
        <v>0</v>
      </c>
      <c r="I8">
        <f>F8*CapexShare*DevicePrice/1e6</f>
        <v>0</v>
      </c>
      <c r="J8">
        <f>H8+I8</f>
        <v>0</v>
      </c>
      <c r="K8">
        <f>(1-GMrec)*H8 + F8*CHOOSE(B8, Control!$B$32, Control!$C$32, Control!$D$32, Control!$E$32, Control!$F$32)/1e6 * CapexShare</f>
        <v>0</v>
      </c>
      <c r="L8">
        <f>J8-K8</f>
        <v>0</v>
      </c>
    </row>
    <row r="9" spans="1:12">
      <c r="A9">
        <v>8</v>
      </c>
      <c r="B9">
        <f>INT((A9-1)/12)+1</f>
        <v>0</v>
      </c>
      <c r="C9">
        <f>INDEX(BaseSeries!$C$2:$C$61, A9)*LeadMult</f>
        <v>0</v>
      </c>
      <c r="D9">
        <f>C9*(L2D*D2P*P2Deal)</f>
        <v>0</v>
      </c>
      <c r="E9">
        <f>E8*(1-(1-ChurnAnn)^(1/12))+D9</f>
        <v>0</v>
      </c>
      <c r="F9">
        <f>D9*DevicesPerDeal</f>
        <v>0</v>
      </c>
      <c r="G9">
        <f>G8+F9</f>
        <v>0</v>
      </c>
      <c r="H9">
        <f>E9*(ARPA/12)/1e6</f>
        <v>0</v>
      </c>
      <c r="I9">
        <f>F9*CapexShare*DevicePrice/1e6</f>
        <v>0</v>
      </c>
      <c r="J9">
        <f>H9+I9</f>
        <v>0</v>
      </c>
      <c r="K9">
        <f>(1-GMrec)*H9 + F9*CHOOSE(B9, Control!$B$32, Control!$C$32, Control!$D$32, Control!$E$32, Control!$F$32)/1e6 * CapexShare</f>
        <v>0</v>
      </c>
      <c r="L9">
        <f>J9-K9</f>
        <v>0</v>
      </c>
    </row>
    <row r="10" spans="1:12">
      <c r="A10">
        <v>9</v>
      </c>
      <c r="B10">
        <f>INT((A10-1)/12)+1</f>
        <v>0</v>
      </c>
      <c r="C10">
        <f>INDEX(BaseSeries!$C$2:$C$61, A10)*LeadMult</f>
        <v>0</v>
      </c>
      <c r="D10">
        <f>C10*(L2D*D2P*P2Deal)</f>
        <v>0</v>
      </c>
      <c r="E10">
        <f>E9*(1-(1-ChurnAnn)^(1/12))+D10</f>
        <v>0</v>
      </c>
      <c r="F10">
        <f>D10*DevicesPerDeal</f>
        <v>0</v>
      </c>
      <c r="G10">
        <f>G9+F10</f>
        <v>0</v>
      </c>
      <c r="H10">
        <f>E10*(ARPA/12)/1e6</f>
        <v>0</v>
      </c>
      <c r="I10">
        <f>F10*CapexShare*DevicePrice/1e6</f>
        <v>0</v>
      </c>
      <c r="J10">
        <f>H10+I10</f>
        <v>0</v>
      </c>
      <c r="K10">
        <f>(1-GMrec)*H10 + F10*CHOOSE(B10, Control!$B$32, Control!$C$32, Control!$D$32, Control!$E$32, Control!$F$32)/1e6 * CapexShare</f>
        <v>0</v>
      </c>
      <c r="L10">
        <f>J10-K10</f>
        <v>0</v>
      </c>
    </row>
    <row r="11" spans="1:12">
      <c r="A11">
        <v>10</v>
      </c>
      <c r="B11">
        <f>INT((A11-1)/12)+1</f>
        <v>0</v>
      </c>
      <c r="C11">
        <f>INDEX(BaseSeries!$C$2:$C$61, A11)*LeadMult</f>
        <v>0</v>
      </c>
      <c r="D11">
        <f>C11*(L2D*D2P*P2Deal)</f>
        <v>0</v>
      </c>
      <c r="E11">
        <f>E10*(1-(1-ChurnAnn)^(1/12))+D11</f>
        <v>0</v>
      </c>
      <c r="F11">
        <f>D11*DevicesPerDeal</f>
        <v>0</v>
      </c>
      <c r="G11">
        <f>G10+F11</f>
        <v>0</v>
      </c>
      <c r="H11">
        <f>E11*(ARPA/12)/1e6</f>
        <v>0</v>
      </c>
      <c r="I11">
        <f>F11*CapexShare*DevicePrice/1e6</f>
        <v>0</v>
      </c>
      <c r="J11">
        <f>H11+I11</f>
        <v>0</v>
      </c>
      <c r="K11">
        <f>(1-GMrec)*H11 + F11*CHOOSE(B11, Control!$B$32, Control!$C$32, Control!$D$32, Control!$E$32, Control!$F$32)/1e6 * CapexShare</f>
        <v>0</v>
      </c>
      <c r="L11">
        <f>J11-K11</f>
        <v>0</v>
      </c>
    </row>
    <row r="12" spans="1:12">
      <c r="A12">
        <v>11</v>
      </c>
      <c r="B12">
        <f>INT((A12-1)/12)+1</f>
        <v>0</v>
      </c>
      <c r="C12">
        <f>INDEX(BaseSeries!$C$2:$C$61, A12)*LeadMult</f>
        <v>0</v>
      </c>
      <c r="D12">
        <f>C12*(L2D*D2P*P2Deal)</f>
        <v>0</v>
      </c>
      <c r="E12">
        <f>E11*(1-(1-ChurnAnn)^(1/12))+D12</f>
        <v>0</v>
      </c>
      <c r="F12">
        <f>D12*DevicesPerDeal</f>
        <v>0</v>
      </c>
      <c r="G12">
        <f>G11+F12</f>
        <v>0</v>
      </c>
      <c r="H12">
        <f>E12*(ARPA/12)/1e6</f>
        <v>0</v>
      </c>
      <c r="I12">
        <f>F12*CapexShare*DevicePrice/1e6</f>
        <v>0</v>
      </c>
      <c r="J12">
        <f>H12+I12</f>
        <v>0</v>
      </c>
      <c r="K12">
        <f>(1-GMrec)*H12 + F12*CHOOSE(B12, Control!$B$32, Control!$C$32, Control!$D$32, Control!$E$32, Control!$F$32)/1e6 * CapexShare</f>
        <v>0</v>
      </c>
      <c r="L12">
        <f>J12-K12</f>
        <v>0</v>
      </c>
    </row>
    <row r="13" spans="1:12">
      <c r="A13">
        <v>12</v>
      </c>
      <c r="B13">
        <f>INT((A13-1)/12)+1</f>
        <v>0</v>
      </c>
      <c r="C13">
        <f>INDEX(BaseSeries!$C$2:$C$61, A13)*LeadMult</f>
        <v>0</v>
      </c>
      <c r="D13">
        <f>C13*(L2D*D2P*P2Deal)</f>
        <v>0</v>
      </c>
      <c r="E13">
        <f>E12*(1-(1-ChurnAnn)^(1/12))+D13</f>
        <v>0</v>
      </c>
      <c r="F13">
        <f>D13*DevicesPerDeal</f>
        <v>0</v>
      </c>
      <c r="G13">
        <f>G12+F13</f>
        <v>0</v>
      </c>
      <c r="H13">
        <f>E13*(ARPA/12)/1e6</f>
        <v>0</v>
      </c>
      <c r="I13">
        <f>F13*CapexShare*DevicePrice/1e6</f>
        <v>0</v>
      </c>
      <c r="J13">
        <f>H13+I13</f>
        <v>0</v>
      </c>
      <c r="K13">
        <f>(1-GMrec)*H13 + F13*CHOOSE(B13, Control!$B$32, Control!$C$32, Control!$D$32, Control!$E$32, Control!$F$32)/1e6 * CapexShare</f>
        <v>0</v>
      </c>
      <c r="L13">
        <f>J13-K13</f>
        <v>0</v>
      </c>
    </row>
    <row r="14" spans="1:12">
      <c r="A14">
        <v>13</v>
      </c>
      <c r="B14">
        <f>INT((A14-1)/12)+1</f>
        <v>0</v>
      </c>
      <c r="C14">
        <f>INDEX(BaseSeries!$C$2:$C$61, A14)*LeadMult</f>
        <v>0</v>
      </c>
      <c r="D14">
        <f>C14*(L2D*D2P*P2Deal)</f>
        <v>0</v>
      </c>
      <c r="E14">
        <f>E13*(1-(1-ChurnAnn)^(1/12))+D14</f>
        <v>0</v>
      </c>
      <c r="F14">
        <f>D14*DevicesPerDeal</f>
        <v>0</v>
      </c>
      <c r="G14">
        <f>G13+F14</f>
        <v>0</v>
      </c>
      <c r="H14">
        <f>E14*(ARPA/12)/1e6</f>
        <v>0</v>
      </c>
      <c r="I14">
        <f>F14*CapexShare*DevicePrice/1e6</f>
        <v>0</v>
      </c>
      <c r="J14">
        <f>H14+I14</f>
        <v>0</v>
      </c>
      <c r="K14">
        <f>(1-GMrec)*H14 + F14*CHOOSE(B14, Control!$B$32, Control!$C$32, Control!$D$32, Control!$E$32, Control!$F$32)/1e6 * CapexShare</f>
        <v>0</v>
      </c>
      <c r="L14">
        <f>J14-K14</f>
        <v>0</v>
      </c>
    </row>
    <row r="15" spans="1:12">
      <c r="A15">
        <v>14</v>
      </c>
      <c r="B15">
        <f>INT((A15-1)/12)+1</f>
        <v>0</v>
      </c>
      <c r="C15">
        <f>INDEX(BaseSeries!$C$2:$C$61, A15)*LeadMult</f>
        <v>0</v>
      </c>
      <c r="D15">
        <f>C15*(L2D*D2P*P2Deal)</f>
        <v>0</v>
      </c>
      <c r="E15">
        <f>E14*(1-(1-ChurnAnn)^(1/12))+D15</f>
        <v>0</v>
      </c>
      <c r="F15">
        <f>D15*DevicesPerDeal</f>
        <v>0</v>
      </c>
      <c r="G15">
        <f>G14+F15</f>
        <v>0</v>
      </c>
      <c r="H15">
        <f>E15*(ARPA/12)/1e6</f>
        <v>0</v>
      </c>
      <c r="I15">
        <f>F15*CapexShare*DevicePrice/1e6</f>
        <v>0</v>
      </c>
      <c r="J15">
        <f>H15+I15</f>
        <v>0</v>
      </c>
      <c r="K15">
        <f>(1-GMrec)*H15 + F15*CHOOSE(B15, Control!$B$32, Control!$C$32, Control!$D$32, Control!$E$32, Control!$F$32)/1e6 * CapexShare</f>
        <v>0</v>
      </c>
      <c r="L15">
        <f>J15-K15</f>
        <v>0</v>
      </c>
    </row>
    <row r="16" spans="1:12">
      <c r="A16">
        <v>15</v>
      </c>
      <c r="B16">
        <f>INT((A16-1)/12)+1</f>
        <v>0</v>
      </c>
      <c r="C16">
        <f>INDEX(BaseSeries!$C$2:$C$61, A16)*LeadMult</f>
        <v>0</v>
      </c>
      <c r="D16">
        <f>C16*(L2D*D2P*P2Deal)</f>
        <v>0</v>
      </c>
      <c r="E16">
        <f>E15*(1-(1-ChurnAnn)^(1/12))+D16</f>
        <v>0</v>
      </c>
      <c r="F16">
        <f>D16*DevicesPerDeal</f>
        <v>0</v>
      </c>
      <c r="G16">
        <f>G15+F16</f>
        <v>0</v>
      </c>
      <c r="H16">
        <f>E16*(ARPA/12)/1e6</f>
        <v>0</v>
      </c>
      <c r="I16">
        <f>F16*CapexShare*DevicePrice/1e6</f>
        <v>0</v>
      </c>
      <c r="J16">
        <f>H16+I16</f>
        <v>0</v>
      </c>
      <c r="K16">
        <f>(1-GMrec)*H16 + F16*CHOOSE(B16, Control!$B$32, Control!$C$32, Control!$D$32, Control!$E$32, Control!$F$32)/1e6 * CapexShare</f>
        <v>0</v>
      </c>
      <c r="L16">
        <f>J16-K16</f>
        <v>0</v>
      </c>
    </row>
    <row r="17" spans="1:12">
      <c r="A17">
        <v>16</v>
      </c>
      <c r="B17">
        <f>INT((A17-1)/12)+1</f>
        <v>0</v>
      </c>
      <c r="C17">
        <f>INDEX(BaseSeries!$C$2:$C$61, A17)*LeadMult</f>
        <v>0</v>
      </c>
      <c r="D17">
        <f>C17*(L2D*D2P*P2Deal)</f>
        <v>0</v>
      </c>
      <c r="E17">
        <f>E16*(1-(1-ChurnAnn)^(1/12))+D17</f>
        <v>0</v>
      </c>
      <c r="F17">
        <f>D17*DevicesPerDeal</f>
        <v>0</v>
      </c>
      <c r="G17">
        <f>G16+F17</f>
        <v>0</v>
      </c>
      <c r="H17">
        <f>E17*(ARPA/12)/1e6</f>
        <v>0</v>
      </c>
      <c r="I17">
        <f>F17*CapexShare*DevicePrice/1e6</f>
        <v>0</v>
      </c>
      <c r="J17">
        <f>H17+I17</f>
        <v>0</v>
      </c>
      <c r="K17">
        <f>(1-GMrec)*H17 + F17*CHOOSE(B17, Control!$B$32, Control!$C$32, Control!$D$32, Control!$E$32, Control!$F$32)/1e6 * CapexShare</f>
        <v>0</v>
      </c>
      <c r="L17">
        <f>J17-K17</f>
        <v>0</v>
      </c>
    </row>
    <row r="18" spans="1:12">
      <c r="A18">
        <v>17</v>
      </c>
      <c r="B18">
        <f>INT((A18-1)/12)+1</f>
        <v>0</v>
      </c>
      <c r="C18">
        <f>INDEX(BaseSeries!$C$2:$C$61, A18)*LeadMult</f>
        <v>0</v>
      </c>
      <c r="D18">
        <f>C18*(L2D*D2P*P2Deal)</f>
        <v>0</v>
      </c>
      <c r="E18">
        <f>E17*(1-(1-ChurnAnn)^(1/12))+D18</f>
        <v>0</v>
      </c>
      <c r="F18">
        <f>D18*DevicesPerDeal</f>
        <v>0</v>
      </c>
      <c r="G18">
        <f>G17+F18</f>
        <v>0</v>
      </c>
      <c r="H18">
        <f>E18*(ARPA/12)/1e6</f>
        <v>0</v>
      </c>
      <c r="I18">
        <f>F18*CapexShare*DevicePrice/1e6</f>
        <v>0</v>
      </c>
      <c r="J18">
        <f>H18+I18</f>
        <v>0</v>
      </c>
      <c r="K18">
        <f>(1-GMrec)*H18 + F18*CHOOSE(B18, Control!$B$32, Control!$C$32, Control!$D$32, Control!$E$32, Control!$F$32)/1e6 * CapexShare</f>
        <v>0</v>
      </c>
      <c r="L18">
        <f>J18-K18</f>
        <v>0</v>
      </c>
    </row>
    <row r="19" spans="1:12">
      <c r="A19">
        <v>18</v>
      </c>
      <c r="B19">
        <f>INT((A19-1)/12)+1</f>
        <v>0</v>
      </c>
      <c r="C19">
        <f>INDEX(BaseSeries!$C$2:$C$61, A19)*LeadMult</f>
        <v>0</v>
      </c>
      <c r="D19">
        <f>C19*(L2D*D2P*P2Deal)</f>
        <v>0</v>
      </c>
      <c r="E19">
        <f>E18*(1-(1-ChurnAnn)^(1/12))+D19</f>
        <v>0</v>
      </c>
      <c r="F19">
        <f>D19*DevicesPerDeal</f>
        <v>0</v>
      </c>
      <c r="G19">
        <f>G18+F19</f>
        <v>0</v>
      </c>
      <c r="H19">
        <f>E19*(ARPA/12)/1e6</f>
        <v>0</v>
      </c>
      <c r="I19">
        <f>F19*CapexShare*DevicePrice/1e6</f>
        <v>0</v>
      </c>
      <c r="J19">
        <f>H19+I19</f>
        <v>0</v>
      </c>
      <c r="K19">
        <f>(1-GMrec)*H19 + F19*CHOOSE(B19, Control!$B$32, Control!$C$32, Control!$D$32, Control!$E$32, Control!$F$32)/1e6 * CapexShare</f>
        <v>0</v>
      </c>
      <c r="L19">
        <f>J19-K19</f>
        <v>0</v>
      </c>
    </row>
    <row r="20" spans="1:12">
      <c r="A20">
        <v>19</v>
      </c>
      <c r="B20">
        <f>INT((A20-1)/12)+1</f>
        <v>0</v>
      </c>
      <c r="C20">
        <f>INDEX(BaseSeries!$C$2:$C$61, A20)*LeadMult</f>
        <v>0</v>
      </c>
      <c r="D20">
        <f>C20*(L2D*D2P*P2Deal)</f>
        <v>0</v>
      </c>
      <c r="E20">
        <f>E19*(1-(1-ChurnAnn)^(1/12))+D20</f>
        <v>0</v>
      </c>
      <c r="F20">
        <f>D20*DevicesPerDeal</f>
        <v>0</v>
      </c>
      <c r="G20">
        <f>G19+F20</f>
        <v>0</v>
      </c>
      <c r="H20">
        <f>E20*(ARPA/12)/1e6</f>
        <v>0</v>
      </c>
      <c r="I20">
        <f>F20*CapexShare*DevicePrice/1e6</f>
        <v>0</v>
      </c>
      <c r="J20">
        <f>H20+I20</f>
        <v>0</v>
      </c>
      <c r="K20">
        <f>(1-GMrec)*H20 + F20*CHOOSE(B20, Control!$B$32, Control!$C$32, Control!$D$32, Control!$E$32, Control!$F$32)/1e6 * CapexShare</f>
        <v>0</v>
      </c>
      <c r="L20">
        <f>J20-K20</f>
        <v>0</v>
      </c>
    </row>
    <row r="21" spans="1:12">
      <c r="A21">
        <v>20</v>
      </c>
      <c r="B21">
        <f>INT((A21-1)/12)+1</f>
        <v>0</v>
      </c>
      <c r="C21">
        <f>INDEX(BaseSeries!$C$2:$C$61, A21)*LeadMult</f>
        <v>0</v>
      </c>
      <c r="D21">
        <f>C21*(L2D*D2P*P2Deal)</f>
        <v>0</v>
      </c>
      <c r="E21">
        <f>E20*(1-(1-ChurnAnn)^(1/12))+D21</f>
        <v>0</v>
      </c>
      <c r="F21">
        <f>D21*DevicesPerDeal</f>
        <v>0</v>
      </c>
      <c r="G21">
        <f>G20+F21</f>
        <v>0</v>
      </c>
      <c r="H21">
        <f>E21*(ARPA/12)/1e6</f>
        <v>0</v>
      </c>
      <c r="I21">
        <f>F21*CapexShare*DevicePrice/1e6</f>
        <v>0</v>
      </c>
      <c r="J21">
        <f>H21+I21</f>
        <v>0</v>
      </c>
      <c r="K21">
        <f>(1-GMrec)*H21 + F21*CHOOSE(B21, Control!$B$32, Control!$C$32, Control!$D$32, Control!$E$32, Control!$F$32)/1e6 * CapexShare</f>
        <v>0</v>
      </c>
      <c r="L21">
        <f>J21-K21</f>
        <v>0</v>
      </c>
    </row>
    <row r="22" spans="1:12">
      <c r="A22">
        <v>21</v>
      </c>
      <c r="B22">
        <f>INT((A22-1)/12)+1</f>
        <v>0</v>
      </c>
      <c r="C22">
        <f>INDEX(BaseSeries!$C$2:$C$61, A22)*LeadMult</f>
        <v>0</v>
      </c>
      <c r="D22">
        <f>C22*(L2D*D2P*P2Deal)</f>
        <v>0</v>
      </c>
      <c r="E22">
        <f>E21*(1-(1-ChurnAnn)^(1/12))+D22</f>
        <v>0</v>
      </c>
      <c r="F22">
        <f>D22*DevicesPerDeal</f>
        <v>0</v>
      </c>
      <c r="G22">
        <f>G21+F22</f>
        <v>0</v>
      </c>
      <c r="H22">
        <f>E22*(ARPA/12)/1e6</f>
        <v>0</v>
      </c>
      <c r="I22">
        <f>F22*CapexShare*DevicePrice/1e6</f>
        <v>0</v>
      </c>
      <c r="J22">
        <f>H22+I22</f>
        <v>0</v>
      </c>
      <c r="K22">
        <f>(1-GMrec)*H22 + F22*CHOOSE(B22, Control!$B$32, Control!$C$32, Control!$D$32, Control!$E$32, Control!$F$32)/1e6 * CapexShare</f>
        <v>0</v>
      </c>
      <c r="L22">
        <f>J22-K22</f>
        <v>0</v>
      </c>
    </row>
    <row r="23" spans="1:12">
      <c r="A23">
        <v>22</v>
      </c>
      <c r="B23">
        <f>INT((A23-1)/12)+1</f>
        <v>0</v>
      </c>
      <c r="C23">
        <f>INDEX(BaseSeries!$C$2:$C$61, A23)*LeadMult</f>
        <v>0</v>
      </c>
      <c r="D23">
        <f>C23*(L2D*D2P*P2Deal)</f>
        <v>0</v>
      </c>
      <c r="E23">
        <f>E22*(1-(1-ChurnAnn)^(1/12))+D23</f>
        <v>0</v>
      </c>
      <c r="F23">
        <f>D23*DevicesPerDeal</f>
        <v>0</v>
      </c>
      <c r="G23">
        <f>G22+F23</f>
        <v>0</v>
      </c>
      <c r="H23">
        <f>E23*(ARPA/12)/1e6</f>
        <v>0</v>
      </c>
      <c r="I23">
        <f>F23*CapexShare*DevicePrice/1e6</f>
        <v>0</v>
      </c>
      <c r="J23">
        <f>H23+I23</f>
        <v>0</v>
      </c>
      <c r="K23">
        <f>(1-GMrec)*H23 + F23*CHOOSE(B23, Control!$B$32, Control!$C$32, Control!$D$32, Control!$E$32, Control!$F$32)/1e6 * CapexShare</f>
        <v>0</v>
      </c>
      <c r="L23">
        <f>J23-K23</f>
        <v>0</v>
      </c>
    </row>
    <row r="24" spans="1:12">
      <c r="A24">
        <v>23</v>
      </c>
      <c r="B24">
        <f>INT((A24-1)/12)+1</f>
        <v>0</v>
      </c>
      <c r="C24">
        <f>INDEX(BaseSeries!$C$2:$C$61, A24)*LeadMult</f>
        <v>0</v>
      </c>
      <c r="D24">
        <f>C24*(L2D*D2P*P2Deal)</f>
        <v>0</v>
      </c>
      <c r="E24">
        <f>E23*(1-(1-ChurnAnn)^(1/12))+D24</f>
        <v>0</v>
      </c>
      <c r="F24">
        <f>D24*DevicesPerDeal</f>
        <v>0</v>
      </c>
      <c r="G24">
        <f>G23+F24</f>
        <v>0</v>
      </c>
      <c r="H24">
        <f>E24*(ARPA/12)/1e6</f>
        <v>0</v>
      </c>
      <c r="I24">
        <f>F24*CapexShare*DevicePrice/1e6</f>
        <v>0</v>
      </c>
      <c r="J24">
        <f>H24+I24</f>
        <v>0</v>
      </c>
      <c r="K24">
        <f>(1-GMrec)*H24 + F24*CHOOSE(B24, Control!$B$32, Control!$C$32, Control!$D$32, Control!$E$32, Control!$F$32)/1e6 * CapexShare</f>
        <v>0</v>
      </c>
      <c r="L24">
        <f>J24-K24</f>
        <v>0</v>
      </c>
    </row>
    <row r="25" spans="1:12">
      <c r="A25">
        <v>24</v>
      </c>
      <c r="B25">
        <f>INT((A25-1)/12)+1</f>
        <v>0</v>
      </c>
      <c r="C25">
        <f>INDEX(BaseSeries!$C$2:$C$61, A25)*LeadMult</f>
        <v>0</v>
      </c>
      <c r="D25">
        <f>C25*(L2D*D2P*P2Deal)</f>
        <v>0</v>
      </c>
      <c r="E25">
        <f>E24*(1-(1-ChurnAnn)^(1/12))+D25</f>
        <v>0</v>
      </c>
      <c r="F25">
        <f>D25*DevicesPerDeal</f>
        <v>0</v>
      </c>
      <c r="G25">
        <f>G24+F25</f>
        <v>0</v>
      </c>
      <c r="H25">
        <f>E25*(ARPA/12)/1e6</f>
        <v>0</v>
      </c>
      <c r="I25">
        <f>F25*CapexShare*DevicePrice/1e6</f>
        <v>0</v>
      </c>
      <c r="J25">
        <f>H25+I25</f>
        <v>0</v>
      </c>
      <c r="K25">
        <f>(1-GMrec)*H25 + F25*CHOOSE(B25, Control!$B$32, Control!$C$32, Control!$D$32, Control!$E$32, Control!$F$32)/1e6 * CapexShare</f>
        <v>0</v>
      </c>
      <c r="L25">
        <f>J25-K25</f>
        <v>0</v>
      </c>
    </row>
    <row r="26" spans="1:12">
      <c r="A26">
        <v>25</v>
      </c>
      <c r="B26">
        <f>INT((A26-1)/12)+1</f>
        <v>0</v>
      </c>
      <c r="C26">
        <f>INDEX(BaseSeries!$C$2:$C$61, A26)*LeadMult</f>
        <v>0</v>
      </c>
      <c r="D26">
        <f>C26*(L2D*D2P*P2Deal)</f>
        <v>0</v>
      </c>
      <c r="E26">
        <f>E25*(1-(1-ChurnAnn)^(1/12))+D26</f>
        <v>0</v>
      </c>
      <c r="F26">
        <f>D26*DevicesPerDeal</f>
        <v>0</v>
      </c>
      <c r="G26">
        <f>G25+F26</f>
        <v>0</v>
      </c>
      <c r="H26">
        <f>E26*(ARPA/12)/1e6</f>
        <v>0</v>
      </c>
      <c r="I26">
        <f>F26*CapexShare*DevicePrice/1e6</f>
        <v>0</v>
      </c>
      <c r="J26">
        <f>H26+I26</f>
        <v>0</v>
      </c>
      <c r="K26">
        <f>(1-GMrec)*H26 + F26*CHOOSE(B26, Control!$B$32, Control!$C$32, Control!$D$32, Control!$E$32, Control!$F$32)/1e6 * CapexShare</f>
        <v>0</v>
      </c>
      <c r="L26">
        <f>J26-K26</f>
        <v>0</v>
      </c>
    </row>
    <row r="27" spans="1:12">
      <c r="A27">
        <v>26</v>
      </c>
      <c r="B27">
        <f>INT((A27-1)/12)+1</f>
        <v>0</v>
      </c>
      <c r="C27">
        <f>INDEX(BaseSeries!$C$2:$C$61, A27)*LeadMult</f>
        <v>0</v>
      </c>
      <c r="D27">
        <f>C27*(L2D*D2P*P2Deal)</f>
        <v>0</v>
      </c>
      <c r="E27">
        <f>E26*(1-(1-ChurnAnn)^(1/12))+D27</f>
        <v>0</v>
      </c>
      <c r="F27">
        <f>D27*DevicesPerDeal</f>
        <v>0</v>
      </c>
      <c r="G27">
        <f>G26+F27</f>
        <v>0</v>
      </c>
      <c r="H27">
        <f>E27*(ARPA/12)/1e6</f>
        <v>0</v>
      </c>
      <c r="I27">
        <f>F27*CapexShare*DevicePrice/1e6</f>
        <v>0</v>
      </c>
      <c r="J27">
        <f>H27+I27</f>
        <v>0</v>
      </c>
      <c r="K27">
        <f>(1-GMrec)*H27 + F27*CHOOSE(B27, Control!$B$32, Control!$C$32, Control!$D$32, Control!$E$32, Control!$F$32)/1e6 * CapexShare</f>
        <v>0</v>
      </c>
      <c r="L27">
        <f>J27-K27</f>
        <v>0</v>
      </c>
    </row>
    <row r="28" spans="1:12">
      <c r="A28">
        <v>27</v>
      </c>
      <c r="B28">
        <f>INT((A28-1)/12)+1</f>
        <v>0</v>
      </c>
      <c r="C28">
        <f>INDEX(BaseSeries!$C$2:$C$61, A28)*LeadMult</f>
        <v>0</v>
      </c>
      <c r="D28">
        <f>C28*(L2D*D2P*P2Deal)</f>
        <v>0</v>
      </c>
      <c r="E28">
        <f>E27*(1-(1-ChurnAnn)^(1/12))+D28</f>
        <v>0</v>
      </c>
      <c r="F28">
        <f>D28*DevicesPerDeal</f>
        <v>0</v>
      </c>
      <c r="G28">
        <f>G27+F28</f>
        <v>0</v>
      </c>
      <c r="H28">
        <f>E28*(ARPA/12)/1e6</f>
        <v>0</v>
      </c>
      <c r="I28">
        <f>F28*CapexShare*DevicePrice/1e6</f>
        <v>0</v>
      </c>
      <c r="J28">
        <f>H28+I28</f>
        <v>0</v>
      </c>
      <c r="K28">
        <f>(1-GMrec)*H28 + F28*CHOOSE(B28, Control!$B$32, Control!$C$32, Control!$D$32, Control!$E$32, Control!$F$32)/1e6 * CapexShare</f>
        <v>0</v>
      </c>
      <c r="L28">
        <f>J28-K28</f>
        <v>0</v>
      </c>
    </row>
    <row r="29" spans="1:12">
      <c r="A29">
        <v>28</v>
      </c>
      <c r="B29">
        <f>INT((A29-1)/12)+1</f>
        <v>0</v>
      </c>
      <c r="C29">
        <f>INDEX(BaseSeries!$C$2:$C$61, A29)*LeadMult</f>
        <v>0</v>
      </c>
      <c r="D29">
        <f>C29*(L2D*D2P*P2Deal)</f>
        <v>0</v>
      </c>
      <c r="E29">
        <f>E28*(1-(1-ChurnAnn)^(1/12))+D29</f>
        <v>0</v>
      </c>
      <c r="F29">
        <f>D29*DevicesPerDeal</f>
        <v>0</v>
      </c>
      <c r="G29">
        <f>G28+F29</f>
        <v>0</v>
      </c>
      <c r="H29">
        <f>E29*(ARPA/12)/1e6</f>
        <v>0</v>
      </c>
      <c r="I29">
        <f>F29*CapexShare*DevicePrice/1e6</f>
        <v>0</v>
      </c>
      <c r="J29">
        <f>H29+I29</f>
        <v>0</v>
      </c>
      <c r="K29">
        <f>(1-GMrec)*H29 + F29*CHOOSE(B29, Control!$B$32, Control!$C$32, Control!$D$32, Control!$E$32, Control!$F$32)/1e6 * CapexShare</f>
        <v>0</v>
      </c>
      <c r="L29">
        <f>J29-K29</f>
        <v>0</v>
      </c>
    </row>
    <row r="30" spans="1:12">
      <c r="A30">
        <v>29</v>
      </c>
      <c r="B30">
        <f>INT((A30-1)/12)+1</f>
        <v>0</v>
      </c>
      <c r="C30">
        <f>INDEX(BaseSeries!$C$2:$C$61, A30)*LeadMult</f>
        <v>0</v>
      </c>
      <c r="D30">
        <f>C30*(L2D*D2P*P2Deal)</f>
        <v>0</v>
      </c>
      <c r="E30">
        <f>E29*(1-(1-ChurnAnn)^(1/12))+D30</f>
        <v>0</v>
      </c>
      <c r="F30">
        <f>D30*DevicesPerDeal</f>
        <v>0</v>
      </c>
      <c r="G30">
        <f>G29+F30</f>
        <v>0</v>
      </c>
      <c r="H30">
        <f>E30*(ARPA/12)/1e6</f>
        <v>0</v>
      </c>
      <c r="I30">
        <f>F30*CapexShare*DevicePrice/1e6</f>
        <v>0</v>
      </c>
      <c r="J30">
        <f>H30+I30</f>
        <v>0</v>
      </c>
      <c r="K30">
        <f>(1-GMrec)*H30 + F30*CHOOSE(B30, Control!$B$32, Control!$C$32, Control!$D$32, Control!$E$32, Control!$F$32)/1e6 * CapexShare</f>
        <v>0</v>
      </c>
      <c r="L30">
        <f>J30-K30</f>
        <v>0</v>
      </c>
    </row>
    <row r="31" spans="1:12">
      <c r="A31">
        <v>30</v>
      </c>
      <c r="B31">
        <f>INT((A31-1)/12)+1</f>
        <v>0</v>
      </c>
      <c r="C31">
        <f>INDEX(BaseSeries!$C$2:$C$61, A31)*LeadMult</f>
        <v>0</v>
      </c>
      <c r="D31">
        <f>C31*(L2D*D2P*P2Deal)</f>
        <v>0</v>
      </c>
      <c r="E31">
        <f>E30*(1-(1-ChurnAnn)^(1/12))+D31</f>
        <v>0</v>
      </c>
      <c r="F31">
        <f>D31*DevicesPerDeal</f>
        <v>0</v>
      </c>
      <c r="G31">
        <f>G30+F31</f>
        <v>0</v>
      </c>
      <c r="H31">
        <f>E31*(ARPA/12)/1e6</f>
        <v>0</v>
      </c>
      <c r="I31">
        <f>F31*CapexShare*DevicePrice/1e6</f>
        <v>0</v>
      </c>
      <c r="J31">
        <f>H31+I31</f>
        <v>0</v>
      </c>
      <c r="K31">
        <f>(1-GMrec)*H31 + F31*CHOOSE(B31, Control!$B$32, Control!$C$32, Control!$D$32, Control!$E$32, Control!$F$32)/1e6 * CapexShare</f>
        <v>0</v>
      </c>
      <c r="L31">
        <f>J31-K31</f>
        <v>0</v>
      </c>
    </row>
    <row r="32" spans="1:12">
      <c r="A32">
        <v>31</v>
      </c>
      <c r="B32">
        <f>INT((A32-1)/12)+1</f>
        <v>0</v>
      </c>
      <c r="C32">
        <f>INDEX(BaseSeries!$C$2:$C$61, A32)*LeadMult</f>
        <v>0</v>
      </c>
      <c r="D32">
        <f>C32*(L2D*D2P*P2Deal)</f>
        <v>0</v>
      </c>
      <c r="E32">
        <f>E31*(1-(1-ChurnAnn)^(1/12))+D32</f>
        <v>0</v>
      </c>
      <c r="F32">
        <f>D32*DevicesPerDeal</f>
        <v>0</v>
      </c>
      <c r="G32">
        <f>G31+F32</f>
        <v>0</v>
      </c>
      <c r="H32">
        <f>E32*(ARPA/12)/1e6</f>
        <v>0</v>
      </c>
      <c r="I32">
        <f>F32*CapexShare*DevicePrice/1e6</f>
        <v>0</v>
      </c>
      <c r="J32">
        <f>H32+I32</f>
        <v>0</v>
      </c>
      <c r="K32">
        <f>(1-GMrec)*H32 + F32*CHOOSE(B32, Control!$B$32, Control!$C$32, Control!$D$32, Control!$E$32, Control!$F$32)/1e6 * CapexShare</f>
        <v>0</v>
      </c>
      <c r="L32">
        <f>J32-K32</f>
        <v>0</v>
      </c>
    </row>
    <row r="33" spans="1:12">
      <c r="A33">
        <v>32</v>
      </c>
      <c r="B33">
        <f>INT((A33-1)/12)+1</f>
        <v>0</v>
      </c>
      <c r="C33">
        <f>INDEX(BaseSeries!$C$2:$C$61, A33)*LeadMult</f>
        <v>0</v>
      </c>
      <c r="D33">
        <f>C33*(L2D*D2P*P2Deal)</f>
        <v>0</v>
      </c>
      <c r="E33">
        <f>E32*(1-(1-ChurnAnn)^(1/12))+D33</f>
        <v>0</v>
      </c>
      <c r="F33">
        <f>D33*DevicesPerDeal</f>
        <v>0</v>
      </c>
      <c r="G33">
        <f>G32+F33</f>
        <v>0</v>
      </c>
      <c r="H33">
        <f>E33*(ARPA/12)/1e6</f>
        <v>0</v>
      </c>
      <c r="I33">
        <f>F33*CapexShare*DevicePrice/1e6</f>
        <v>0</v>
      </c>
      <c r="J33">
        <f>H33+I33</f>
        <v>0</v>
      </c>
      <c r="K33">
        <f>(1-GMrec)*H33 + F33*CHOOSE(B33, Control!$B$32, Control!$C$32, Control!$D$32, Control!$E$32, Control!$F$32)/1e6 * CapexShare</f>
        <v>0</v>
      </c>
      <c r="L33">
        <f>J33-K33</f>
        <v>0</v>
      </c>
    </row>
    <row r="34" spans="1:12">
      <c r="A34">
        <v>33</v>
      </c>
      <c r="B34">
        <f>INT((A34-1)/12)+1</f>
        <v>0</v>
      </c>
      <c r="C34">
        <f>INDEX(BaseSeries!$C$2:$C$61, A34)*LeadMult</f>
        <v>0</v>
      </c>
      <c r="D34">
        <f>C34*(L2D*D2P*P2Deal)</f>
        <v>0</v>
      </c>
      <c r="E34">
        <f>E33*(1-(1-ChurnAnn)^(1/12))+D34</f>
        <v>0</v>
      </c>
      <c r="F34">
        <f>D34*DevicesPerDeal</f>
        <v>0</v>
      </c>
      <c r="G34">
        <f>G33+F34</f>
        <v>0</v>
      </c>
      <c r="H34">
        <f>E34*(ARPA/12)/1e6</f>
        <v>0</v>
      </c>
      <c r="I34">
        <f>F34*CapexShare*DevicePrice/1e6</f>
        <v>0</v>
      </c>
      <c r="J34">
        <f>H34+I34</f>
        <v>0</v>
      </c>
      <c r="K34">
        <f>(1-GMrec)*H34 + F34*CHOOSE(B34, Control!$B$32, Control!$C$32, Control!$D$32, Control!$E$32, Control!$F$32)/1e6 * CapexShare</f>
        <v>0</v>
      </c>
      <c r="L34">
        <f>J34-K34</f>
        <v>0</v>
      </c>
    </row>
    <row r="35" spans="1:12">
      <c r="A35">
        <v>34</v>
      </c>
      <c r="B35">
        <f>INT((A35-1)/12)+1</f>
        <v>0</v>
      </c>
      <c r="C35">
        <f>INDEX(BaseSeries!$C$2:$C$61, A35)*LeadMult</f>
        <v>0</v>
      </c>
      <c r="D35">
        <f>C35*(L2D*D2P*P2Deal)</f>
        <v>0</v>
      </c>
      <c r="E35">
        <f>E34*(1-(1-ChurnAnn)^(1/12))+D35</f>
        <v>0</v>
      </c>
      <c r="F35">
        <f>D35*DevicesPerDeal</f>
        <v>0</v>
      </c>
      <c r="G35">
        <f>G34+F35</f>
        <v>0</v>
      </c>
      <c r="H35">
        <f>E35*(ARPA/12)/1e6</f>
        <v>0</v>
      </c>
      <c r="I35">
        <f>F35*CapexShare*DevicePrice/1e6</f>
        <v>0</v>
      </c>
      <c r="J35">
        <f>H35+I35</f>
        <v>0</v>
      </c>
      <c r="K35">
        <f>(1-GMrec)*H35 + F35*CHOOSE(B35, Control!$B$32, Control!$C$32, Control!$D$32, Control!$E$32, Control!$F$32)/1e6 * CapexShare</f>
        <v>0</v>
      </c>
      <c r="L35">
        <f>J35-K35</f>
        <v>0</v>
      </c>
    </row>
    <row r="36" spans="1:12">
      <c r="A36">
        <v>35</v>
      </c>
      <c r="B36">
        <f>INT((A36-1)/12)+1</f>
        <v>0</v>
      </c>
      <c r="C36">
        <f>INDEX(BaseSeries!$C$2:$C$61, A36)*LeadMult</f>
        <v>0</v>
      </c>
      <c r="D36">
        <f>C36*(L2D*D2P*P2Deal)</f>
        <v>0</v>
      </c>
      <c r="E36">
        <f>E35*(1-(1-ChurnAnn)^(1/12))+D36</f>
        <v>0</v>
      </c>
      <c r="F36">
        <f>D36*DevicesPerDeal</f>
        <v>0</v>
      </c>
      <c r="G36">
        <f>G35+F36</f>
        <v>0</v>
      </c>
      <c r="H36">
        <f>E36*(ARPA/12)/1e6</f>
        <v>0</v>
      </c>
      <c r="I36">
        <f>F36*CapexShare*DevicePrice/1e6</f>
        <v>0</v>
      </c>
      <c r="J36">
        <f>H36+I36</f>
        <v>0</v>
      </c>
      <c r="K36">
        <f>(1-GMrec)*H36 + F36*CHOOSE(B36, Control!$B$32, Control!$C$32, Control!$D$32, Control!$E$32, Control!$F$32)/1e6 * CapexShare</f>
        <v>0</v>
      </c>
      <c r="L36">
        <f>J36-K36</f>
        <v>0</v>
      </c>
    </row>
    <row r="37" spans="1:12">
      <c r="A37">
        <v>36</v>
      </c>
      <c r="B37">
        <f>INT((A37-1)/12)+1</f>
        <v>0</v>
      </c>
      <c r="C37">
        <f>INDEX(BaseSeries!$C$2:$C$61, A37)*LeadMult</f>
        <v>0</v>
      </c>
      <c r="D37">
        <f>C37*(L2D*D2P*P2Deal)</f>
        <v>0</v>
      </c>
      <c r="E37">
        <f>E36*(1-(1-ChurnAnn)^(1/12))+D37</f>
        <v>0</v>
      </c>
      <c r="F37">
        <f>D37*DevicesPerDeal</f>
        <v>0</v>
      </c>
      <c r="G37">
        <f>G36+F37</f>
        <v>0</v>
      </c>
      <c r="H37">
        <f>E37*(ARPA/12)/1e6</f>
        <v>0</v>
      </c>
      <c r="I37">
        <f>F37*CapexShare*DevicePrice/1e6</f>
        <v>0</v>
      </c>
      <c r="J37">
        <f>H37+I37</f>
        <v>0</v>
      </c>
      <c r="K37">
        <f>(1-GMrec)*H37 + F37*CHOOSE(B37, Control!$B$32, Control!$C$32, Control!$D$32, Control!$E$32, Control!$F$32)/1e6 * CapexShare</f>
        <v>0</v>
      </c>
      <c r="L37">
        <f>J37-K37</f>
        <v>0</v>
      </c>
    </row>
    <row r="38" spans="1:12">
      <c r="A38">
        <v>37</v>
      </c>
      <c r="B38">
        <f>INT((A38-1)/12)+1</f>
        <v>0</v>
      </c>
      <c r="C38">
        <f>INDEX(BaseSeries!$C$2:$C$61, A38)*LeadMult</f>
        <v>0</v>
      </c>
      <c r="D38">
        <f>C38*(L2D*D2P*P2Deal)</f>
        <v>0</v>
      </c>
      <c r="E38">
        <f>E37*(1-(1-ChurnAnn)^(1/12))+D38</f>
        <v>0</v>
      </c>
      <c r="F38">
        <f>D38*DevicesPerDeal</f>
        <v>0</v>
      </c>
      <c r="G38">
        <f>G37+F38</f>
        <v>0</v>
      </c>
      <c r="H38">
        <f>E38*(ARPA/12)/1e6</f>
        <v>0</v>
      </c>
      <c r="I38">
        <f>F38*CapexShare*DevicePrice/1e6</f>
        <v>0</v>
      </c>
      <c r="J38">
        <f>H38+I38</f>
        <v>0</v>
      </c>
      <c r="K38">
        <f>(1-GMrec)*H38 + F38*CHOOSE(B38, Control!$B$32, Control!$C$32, Control!$D$32, Control!$E$32, Control!$F$32)/1e6 * CapexShare</f>
        <v>0</v>
      </c>
      <c r="L38">
        <f>J38-K38</f>
        <v>0</v>
      </c>
    </row>
    <row r="39" spans="1:12">
      <c r="A39">
        <v>38</v>
      </c>
      <c r="B39">
        <f>INT((A39-1)/12)+1</f>
        <v>0</v>
      </c>
      <c r="C39">
        <f>INDEX(BaseSeries!$C$2:$C$61, A39)*LeadMult</f>
        <v>0</v>
      </c>
      <c r="D39">
        <f>C39*(L2D*D2P*P2Deal)</f>
        <v>0</v>
      </c>
      <c r="E39">
        <f>E38*(1-(1-ChurnAnn)^(1/12))+D39</f>
        <v>0</v>
      </c>
      <c r="F39">
        <f>D39*DevicesPerDeal</f>
        <v>0</v>
      </c>
      <c r="G39">
        <f>G38+F39</f>
        <v>0</v>
      </c>
      <c r="H39">
        <f>E39*(ARPA/12)/1e6</f>
        <v>0</v>
      </c>
      <c r="I39">
        <f>F39*CapexShare*DevicePrice/1e6</f>
        <v>0</v>
      </c>
      <c r="J39">
        <f>H39+I39</f>
        <v>0</v>
      </c>
      <c r="K39">
        <f>(1-GMrec)*H39 + F39*CHOOSE(B39, Control!$B$32, Control!$C$32, Control!$D$32, Control!$E$32, Control!$F$32)/1e6 * CapexShare</f>
        <v>0</v>
      </c>
      <c r="L39">
        <f>J39-K39</f>
        <v>0</v>
      </c>
    </row>
    <row r="40" spans="1:12">
      <c r="A40">
        <v>39</v>
      </c>
      <c r="B40">
        <f>INT((A40-1)/12)+1</f>
        <v>0</v>
      </c>
      <c r="C40">
        <f>INDEX(BaseSeries!$C$2:$C$61, A40)*LeadMult</f>
        <v>0</v>
      </c>
      <c r="D40">
        <f>C40*(L2D*D2P*P2Deal)</f>
        <v>0</v>
      </c>
      <c r="E40">
        <f>E39*(1-(1-ChurnAnn)^(1/12))+D40</f>
        <v>0</v>
      </c>
      <c r="F40">
        <f>D40*DevicesPerDeal</f>
        <v>0</v>
      </c>
      <c r="G40">
        <f>G39+F40</f>
        <v>0</v>
      </c>
      <c r="H40">
        <f>E40*(ARPA/12)/1e6</f>
        <v>0</v>
      </c>
      <c r="I40">
        <f>F40*CapexShare*DevicePrice/1e6</f>
        <v>0</v>
      </c>
      <c r="J40">
        <f>H40+I40</f>
        <v>0</v>
      </c>
      <c r="K40">
        <f>(1-GMrec)*H40 + F40*CHOOSE(B40, Control!$B$32, Control!$C$32, Control!$D$32, Control!$E$32, Control!$F$32)/1e6 * CapexShare</f>
        <v>0</v>
      </c>
      <c r="L40">
        <f>J40-K40</f>
        <v>0</v>
      </c>
    </row>
    <row r="41" spans="1:12">
      <c r="A41">
        <v>40</v>
      </c>
      <c r="B41">
        <f>INT((A41-1)/12)+1</f>
        <v>0</v>
      </c>
      <c r="C41">
        <f>INDEX(BaseSeries!$C$2:$C$61, A41)*LeadMult</f>
        <v>0</v>
      </c>
      <c r="D41">
        <f>C41*(L2D*D2P*P2Deal)</f>
        <v>0</v>
      </c>
      <c r="E41">
        <f>E40*(1-(1-ChurnAnn)^(1/12))+D41</f>
        <v>0</v>
      </c>
      <c r="F41">
        <f>D41*DevicesPerDeal</f>
        <v>0</v>
      </c>
      <c r="G41">
        <f>G40+F41</f>
        <v>0</v>
      </c>
      <c r="H41">
        <f>E41*(ARPA/12)/1e6</f>
        <v>0</v>
      </c>
      <c r="I41">
        <f>F41*CapexShare*DevicePrice/1e6</f>
        <v>0</v>
      </c>
      <c r="J41">
        <f>H41+I41</f>
        <v>0</v>
      </c>
      <c r="K41">
        <f>(1-GMrec)*H41 + F41*CHOOSE(B41, Control!$B$32, Control!$C$32, Control!$D$32, Control!$E$32, Control!$F$32)/1e6 * CapexShare</f>
        <v>0</v>
      </c>
      <c r="L41">
        <f>J41-K41</f>
        <v>0</v>
      </c>
    </row>
    <row r="42" spans="1:12">
      <c r="A42">
        <v>41</v>
      </c>
      <c r="B42">
        <f>INT((A42-1)/12)+1</f>
        <v>0</v>
      </c>
      <c r="C42">
        <f>INDEX(BaseSeries!$C$2:$C$61, A42)*LeadMult</f>
        <v>0</v>
      </c>
      <c r="D42">
        <f>C42*(L2D*D2P*P2Deal)</f>
        <v>0</v>
      </c>
      <c r="E42">
        <f>E41*(1-(1-ChurnAnn)^(1/12))+D42</f>
        <v>0</v>
      </c>
      <c r="F42">
        <f>D42*DevicesPerDeal</f>
        <v>0</v>
      </c>
      <c r="G42">
        <f>G41+F42</f>
        <v>0</v>
      </c>
      <c r="H42">
        <f>E42*(ARPA/12)/1e6</f>
        <v>0</v>
      </c>
      <c r="I42">
        <f>F42*CapexShare*DevicePrice/1e6</f>
        <v>0</v>
      </c>
      <c r="J42">
        <f>H42+I42</f>
        <v>0</v>
      </c>
      <c r="K42">
        <f>(1-GMrec)*H42 + F42*CHOOSE(B42, Control!$B$32, Control!$C$32, Control!$D$32, Control!$E$32, Control!$F$32)/1e6 * CapexShare</f>
        <v>0</v>
      </c>
      <c r="L42">
        <f>J42-K42</f>
        <v>0</v>
      </c>
    </row>
    <row r="43" spans="1:12">
      <c r="A43">
        <v>42</v>
      </c>
      <c r="B43">
        <f>INT((A43-1)/12)+1</f>
        <v>0</v>
      </c>
      <c r="C43">
        <f>INDEX(BaseSeries!$C$2:$C$61, A43)*LeadMult</f>
        <v>0</v>
      </c>
      <c r="D43">
        <f>C43*(L2D*D2P*P2Deal)</f>
        <v>0</v>
      </c>
      <c r="E43">
        <f>E42*(1-(1-ChurnAnn)^(1/12))+D43</f>
        <v>0</v>
      </c>
      <c r="F43">
        <f>D43*DevicesPerDeal</f>
        <v>0</v>
      </c>
      <c r="G43">
        <f>G42+F43</f>
        <v>0</v>
      </c>
      <c r="H43">
        <f>E43*(ARPA/12)/1e6</f>
        <v>0</v>
      </c>
      <c r="I43">
        <f>F43*CapexShare*DevicePrice/1e6</f>
        <v>0</v>
      </c>
      <c r="J43">
        <f>H43+I43</f>
        <v>0</v>
      </c>
      <c r="K43">
        <f>(1-GMrec)*H43 + F43*CHOOSE(B43, Control!$B$32, Control!$C$32, Control!$D$32, Control!$E$32, Control!$F$32)/1e6 * CapexShare</f>
        <v>0</v>
      </c>
      <c r="L43">
        <f>J43-K43</f>
        <v>0</v>
      </c>
    </row>
    <row r="44" spans="1:12">
      <c r="A44">
        <v>43</v>
      </c>
      <c r="B44">
        <f>INT((A44-1)/12)+1</f>
        <v>0</v>
      </c>
      <c r="C44">
        <f>INDEX(BaseSeries!$C$2:$C$61, A44)*LeadMult</f>
        <v>0</v>
      </c>
      <c r="D44">
        <f>C44*(L2D*D2P*P2Deal)</f>
        <v>0</v>
      </c>
      <c r="E44">
        <f>E43*(1-(1-ChurnAnn)^(1/12))+D44</f>
        <v>0</v>
      </c>
      <c r="F44">
        <f>D44*DevicesPerDeal</f>
        <v>0</v>
      </c>
      <c r="G44">
        <f>G43+F44</f>
        <v>0</v>
      </c>
      <c r="H44">
        <f>E44*(ARPA/12)/1e6</f>
        <v>0</v>
      </c>
      <c r="I44">
        <f>F44*CapexShare*DevicePrice/1e6</f>
        <v>0</v>
      </c>
      <c r="J44">
        <f>H44+I44</f>
        <v>0</v>
      </c>
      <c r="K44">
        <f>(1-GMrec)*H44 + F44*CHOOSE(B44, Control!$B$32, Control!$C$32, Control!$D$32, Control!$E$32, Control!$F$32)/1e6 * CapexShare</f>
        <v>0</v>
      </c>
      <c r="L44">
        <f>J44-K44</f>
        <v>0</v>
      </c>
    </row>
    <row r="45" spans="1:12">
      <c r="A45">
        <v>44</v>
      </c>
      <c r="B45">
        <f>INT((A45-1)/12)+1</f>
        <v>0</v>
      </c>
      <c r="C45">
        <f>INDEX(BaseSeries!$C$2:$C$61, A45)*LeadMult</f>
        <v>0</v>
      </c>
      <c r="D45">
        <f>C45*(L2D*D2P*P2Deal)</f>
        <v>0</v>
      </c>
      <c r="E45">
        <f>E44*(1-(1-ChurnAnn)^(1/12))+D45</f>
        <v>0</v>
      </c>
      <c r="F45">
        <f>D45*DevicesPerDeal</f>
        <v>0</v>
      </c>
      <c r="G45">
        <f>G44+F45</f>
        <v>0</v>
      </c>
      <c r="H45">
        <f>E45*(ARPA/12)/1e6</f>
        <v>0</v>
      </c>
      <c r="I45">
        <f>F45*CapexShare*DevicePrice/1e6</f>
        <v>0</v>
      </c>
      <c r="J45">
        <f>H45+I45</f>
        <v>0</v>
      </c>
      <c r="K45">
        <f>(1-GMrec)*H45 + F45*CHOOSE(B45, Control!$B$32, Control!$C$32, Control!$D$32, Control!$E$32, Control!$F$32)/1e6 * CapexShare</f>
        <v>0</v>
      </c>
      <c r="L45">
        <f>J45-K45</f>
        <v>0</v>
      </c>
    </row>
    <row r="46" spans="1:12">
      <c r="A46">
        <v>45</v>
      </c>
      <c r="B46">
        <f>INT((A46-1)/12)+1</f>
        <v>0</v>
      </c>
      <c r="C46">
        <f>INDEX(BaseSeries!$C$2:$C$61, A46)*LeadMult</f>
        <v>0</v>
      </c>
      <c r="D46">
        <f>C46*(L2D*D2P*P2Deal)</f>
        <v>0</v>
      </c>
      <c r="E46">
        <f>E45*(1-(1-ChurnAnn)^(1/12))+D46</f>
        <v>0</v>
      </c>
      <c r="F46">
        <f>D46*DevicesPerDeal</f>
        <v>0</v>
      </c>
      <c r="G46">
        <f>G45+F46</f>
        <v>0</v>
      </c>
      <c r="H46">
        <f>E46*(ARPA/12)/1e6</f>
        <v>0</v>
      </c>
      <c r="I46">
        <f>F46*CapexShare*DevicePrice/1e6</f>
        <v>0</v>
      </c>
      <c r="J46">
        <f>H46+I46</f>
        <v>0</v>
      </c>
      <c r="K46">
        <f>(1-GMrec)*H46 + F46*CHOOSE(B46, Control!$B$32, Control!$C$32, Control!$D$32, Control!$E$32, Control!$F$32)/1e6 * CapexShare</f>
        <v>0</v>
      </c>
      <c r="L46">
        <f>J46-K46</f>
        <v>0</v>
      </c>
    </row>
    <row r="47" spans="1:12">
      <c r="A47">
        <v>46</v>
      </c>
      <c r="B47">
        <f>INT((A47-1)/12)+1</f>
        <v>0</v>
      </c>
      <c r="C47">
        <f>INDEX(BaseSeries!$C$2:$C$61, A47)*LeadMult</f>
        <v>0</v>
      </c>
      <c r="D47">
        <f>C47*(L2D*D2P*P2Deal)</f>
        <v>0</v>
      </c>
      <c r="E47">
        <f>E46*(1-(1-ChurnAnn)^(1/12))+D47</f>
        <v>0</v>
      </c>
      <c r="F47">
        <f>D47*DevicesPerDeal</f>
        <v>0</v>
      </c>
      <c r="G47">
        <f>G46+F47</f>
        <v>0</v>
      </c>
      <c r="H47">
        <f>E47*(ARPA/12)/1e6</f>
        <v>0</v>
      </c>
      <c r="I47">
        <f>F47*CapexShare*DevicePrice/1e6</f>
        <v>0</v>
      </c>
      <c r="J47">
        <f>H47+I47</f>
        <v>0</v>
      </c>
      <c r="K47">
        <f>(1-GMrec)*H47 + F47*CHOOSE(B47, Control!$B$32, Control!$C$32, Control!$D$32, Control!$E$32, Control!$F$32)/1e6 * CapexShare</f>
        <v>0</v>
      </c>
      <c r="L47">
        <f>J47-K47</f>
        <v>0</v>
      </c>
    </row>
    <row r="48" spans="1:12">
      <c r="A48">
        <v>47</v>
      </c>
      <c r="B48">
        <f>INT((A48-1)/12)+1</f>
        <v>0</v>
      </c>
      <c r="C48">
        <f>INDEX(BaseSeries!$C$2:$C$61, A48)*LeadMult</f>
        <v>0</v>
      </c>
      <c r="D48">
        <f>C48*(L2D*D2P*P2Deal)</f>
        <v>0</v>
      </c>
      <c r="E48">
        <f>E47*(1-(1-ChurnAnn)^(1/12))+D48</f>
        <v>0</v>
      </c>
      <c r="F48">
        <f>D48*DevicesPerDeal</f>
        <v>0</v>
      </c>
      <c r="G48">
        <f>G47+F48</f>
        <v>0</v>
      </c>
      <c r="H48">
        <f>E48*(ARPA/12)/1e6</f>
        <v>0</v>
      </c>
      <c r="I48">
        <f>F48*CapexShare*DevicePrice/1e6</f>
        <v>0</v>
      </c>
      <c r="J48">
        <f>H48+I48</f>
        <v>0</v>
      </c>
      <c r="K48">
        <f>(1-GMrec)*H48 + F48*CHOOSE(B48, Control!$B$32, Control!$C$32, Control!$D$32, Control!$E$32, Control!$F$32)/1e6 * CapexShare</f>
        <v>0</v>
      </c>
      <c r="L48">
        <f>J48-K48</f>
        <v>0</v>
      </c>
    </row>
    <row r="49" spans="1:12">
      <c r="A49">
        <v>48</v>
      </c>
      <c r="B49">
        <f>INT((A49-1)/12)+1</f>
        <v>0</v>
      </c>
      <c r="C49">
        <f>INDEX(BaseSeries!$C$2:$C$61, A49)*LeadMult</f>
        <v>0</v>
      </c>
      <c r="D49">
        <f>C49*(L2D*D2P*P2Deal)</f>
        <v>0</v>
      </c>
      <c r="E49">
        <f>E48*(1-(1-ChurnAnn)^(1/12))+D49</f>
        <v>0</v>
      </c>
      <c r="F49">
        <f>D49*DevicesPerDeal</f>
        <v>0</v>
      </c>
      <c r="G49">
        <f>G48+F49</f>
        <v>0</v>
      </c>
      <c r="H49">
        <f>E49*(ARPA/12)/1e6</f>
        <v>0</v>
      </c>
      <c r="I49">
        <f>F49*CapexShare*DevicePrice/1e6</f>
        <v>0</v>
      </c>
      <c r="J49">
        <f>H49+I49</f>
        <v>0</v>
      </c>
      <c r="K49">
        <f>(1-GMrec)*H49 + F49*CHOOSE(B49, Control!$B$32, Control!$C$32, Control!$D$32, Control!$E$32, Control!$F$32)/1e6 * CapexShare</f>
        <v>0</v>
      </c>
      <c r="L49">
        <f>J49-K49</f>
        <v>0</v>
      </c>
    </row>
    <row r="50" spans="1:12">
      <c r="A50">
        <v>49</v>
      </c>
      <c r="B50">
        <f>INT((A50-1)/12)+1</f>
        <v>0</v>
      </c>
      <c r="C50">
        <f>INDEX(BaseSeries!$C$2:$C$61, A50)*LeadMult</f>
        <v>0</v>
      </c>
      <c r="D50">
        <f>C50*(L2D*D2P*P2Deal)</f>
        <v>0</v>
      </c>
      <c r="E50">
        <f>E49*(1-(1-ChurnAnn)^(1/12))+D50</f>
        <v>0</v>
      </c>
      <c r="F50">
        <f>D50*DevicesPerDeal</f>
        <v>0</v>
      </c>
      <c r="G50">
        <f>G49+F50</f>
        <v>0</v>
      </c>
      <c r="H50">
        <f>E50*(ARPA/12)/1e6</f>
        <v>0</v>
      </c>
      <c r="I50">
        <f>F50*CapexShare*DevicePrice/1e6</f>
        <v>0</v>
      </c>
      <c r="J50">
        <f>H50+I50</f>
        <v>0</v>
      </c>
      <c r="K50">
        <f>(1-GMrec)*H50 + F50*CHOOSE(B50, Control!$B$32, Control!$C$32, Control!$D$32, Control!$E$32, Control!$F$32)/1e6 * CapexShare</f>
        <v>0</v>
      </c>
      <c r="L50">
        <f>J50-K50</f>
        <v>0</v>
      </c>
    </row>
    <row r="51" spans="1:12">
      <c r="A51">
        <v>50</v>
      </c>
      <c r="B51">
        <f>INT((A51-1)/12)+1</f>
        <v>0</v>
      </c>
      <c r="C51">
        <f>INDEX(BaseSeries!$C$2:$C$61, A51)*LeadMult</f>
        <v>0</v>
      </c>
      <c r="D51">
        <f>C51*(L2D*D2P*P2Deal)</f>
        <v>0</v>
      </c>
      <c r="E51">
        <f>E50*(1-(1-ChurnAnn)^(1/12))+D51</f>
        <v>0</v>
      </c>
      <c r="F51">
        <f>D51*DevicesPerDeal</f>
        <v>0</v>
      </c>
      <c r="G51">
        <f>G50+F51</f>
        <v>0</v>
      </c>
      <c r="H51">
        <f>E51*(ARPA/12)/1e6</f>
        <v>0</v>
      </c>
      <c r="I51">
        <f>F51*CapexShare*DevicePrice/1e6</f>
        <v>0</v>
      </c>
      <c r="J51">
        <f>H51+I51</f>
        <v>0</v>
      </c>
      <c r="K51">
        <f>(1-GMrec)*H51 + F51*CHOOSE(B51, Control!$B$32, Control!$C$32, Control!$D$32, Control!$E$32, Control!$F$32)/1e6 * CapexShare</f>
        <v>0</v>
      </c>
      <c r="L51">
        <f>J51-K51</f>
        <v>0</v>
      </c>
    </row>
    <row r="52" spans="1:12">
      <c r="A52">
        <v>51</v>
      </c>
      <c r="B52">
        <f>INT((A52-1)/12)+1</f>
        <v>0</v>
      </c>
      <c r="C52">
        <f>INDEX(BaseSeries!$C$2:$C$61, A52)*LeadMult</f>
        <v>0</v>
      </c>
      <c r="D52">
        <f>C52*(L2D*D2P*P2Deal)</f>
        <v>0</v>
      </c>
      <c r="E52">
        <f>E51*(1-(1-ChurnAnn)^(1/12))+D52</f>
        <v>0</v>
      </c>
      <c r="F52">
        <f>D52*DevicesPerDeal</f>
        <v>0</v>
      </c>
      <c r="G52">
        <f>G51+F52</f>
        <v>0</v>
      </c>
      <c r="H52">
        <f>E52*(ARPA/12)/1e6</f>
        <v>0</v>
      </c>
      <c r="I52">
        <f>F52*CapexShare*DevicePrice/1e6</f>
        <v>0</v>
      </c>
      <c r="J52">
        <f>H52+I52</f>
        <v>0</v>
      </c>
      <c r="K52">
        <f>(1-GMrec)*H52 + F52*CHOOSE(B52, Control!$B$32, Control!$C$32, Control!$D$32, Control!$E$32, Control!$F$32)/1e6 * CapexShare</f>
        <v>0</v>
      </c>
      <c r="L52">
        <f>J52-K52</f>
        <v>0</v>
      </c>
    </row>
    <row r="53" spans="1:12">
      <c r="A53">
        <v>52</v>
      </c>
      <c r="B53">
        <f>INT((A53-1)/12)+1</f>
        <v>0</v>
      </c>
      <c r="C53">
        <f>INDEX(BaseSeries!$C$2:$C$61, A53)*LeadMult</f>
        <v>0</v>
      </c>
      <c r="D53">
        <f>C53*(L2D*D2P*P2Deal)</f>
        <v>0</v>
      </c>
      <c r="E53">
        <f>E52*(1-(1-ChurnAnn)^(1/12))+D53</f>
        <v>0</v>
      </c>
      <c r="F53">
        <f>D53*DevicesPerDeal</f>
        <v>0</v>
      </c>
      <c r="G53">
        <f>G52+F53</f>
        <v>0</v>
      </c>
      <c r="H53">
        <f>E53*(ARPA/12)/1e6</f>
        <v>0</v>
      </c>
      <c r="I53">
        <f>F53*CapexShare*DevicePrice/1e6</f>
        <v>0</v>
      </c>
      <c r="J53">
        <f>H53+I53</f>
        <v>0</v>
      </c>
      <c r="K53">
        <f>(1-GMrec)*H53 + F53*CHOOSE(B53, Control!$B$32, Control!$C$32, Control!$D$32, Control!$E$32, Control!$F$32)/1e6 * CapexShare</f>
        <v>0</v>
      </c>
      <c r="L53">
        <f>J53-K53</f>
        <v>0</v>
      </c>
    </row>
    <row r="54" spans="1:12">
      <c r="A54">
        <v>53</v>
      </c>
      <c r="B54">
        <f>INT((A54-1)/12)+1</f>
        <v>0</v>
      </c>
      <c r="C54">
        <f>INDEX(BaseSeries!$C$2:$C$61, A54)*LeadMult</f>
        <v>0</v>
      </c>
      <c r="D54">
        <f>C54*(L2D*D2P*P2Deal)</f>
        <v>0</v>
      </c>
      <c r="E54">
        <f>E53*(1-(1-ChurnAnn)^(1/12))+D54</f>
        <v>0</v>
      </c>
      <c r="F54">
        <f>D54*DevicesPerDeal</f>
        <v>0</v>
      </c>
      <c r="G54">
        <f>G53+F54</f>
        <v>0</v>
      </c>
      <c r="H54">
        <f>E54*(ARPA/12)/1e6</f>
        <v>0</v>
      </c>
      <c r="I54">
        <f>F54*CapexShare*DevicePrice/1e6</f>
        <v>0</v>
      </c>
      <c r="J54">
        <f>H54+I54</f>
        <v>0</v>
      </c>
      <c r="K54">
        <f>(1-GMrec)*H54 + F54*CHOOSE(B54, Control!$B$32, Control!$C$32, Control!$D$32, Control!$E$32, Control!$F$32)/1e6 * CapexShare</f>
        <v>0</v>
      </c>
      <c r="L54">
        <f>J54-K54</f>
        <v>0</v>
      </c>
    </row>
    <row r="55" spans="1:12">
      <c r="A55">
        <v>54</v>
      </c>
      <c r="B55">
        <f>INT((A55-1)/12)+1</f>
        <v>0</v>
      </c>
      <c r="C55">
        <f>INDEX(BaseSeries!$C$2:$C$61, A55)*LeadMult</f>
        <v>0</v>
      </c>
      <c r="D55">
        <f>C55*(L2D*D2P*P2Deal)</f>
        <v>0</v>
      </c>
      <c r="E55">
        <f>E54*(1-(1-ChurnAnn)^(1/12))+D55</f>
        <v>0</v>
      </c>
      <c r="F55">
        <f>D55*DevicesPerDeal</f>
        <v>0</v>
      </c>
      <c r="G55">
        <f>G54+F55</f>
        <v>0</v>
      </c>
      <c r="H55">
        <f>E55*(ARPA/12)/1e6</f>
        <v>0</v>
      </c>
      <c r="I55">
        <f>F55*CapexShare*DevicePrice/1e6</f>
        <v>0</v>
      </c>
      <c r="J55">
        <f>H55+I55</f>
        <v>0</v>
      </c>
      <c r="K55">
        <f>(1-GMrec)*H55 + F55*CHOOSE(B55, Control!$B$32, Control!$C$32, Control!$D$32, Control!$E$32, Control!$F$32)/1e6 * CapexShare</f>
        <v>0</v>
      </c>
      <c r="L55">
        <f>J55-K55</f>
        <v>0</v>
      </c>
    </row>
    <row r="56" spans="1:12">
      <c r="A56">
        <v>55</v>
      </c>
      <c r="B56">
        <f>INT((A56-1)/12)+1</f>
        <v>0</v>
      </c>
      <c r="C56">
        <f>INDEX(BaseSeries!$C$2:$C$61, A56)*LeadMult</f>
        <v>0</v>
      </c>
      <c r="D56">
        <f>C56*(L2D*D2P*P2Deal)</f>
        <v>0</v>
      </c>
      <c r="E56">
        <f>E55*(1-(1-ChurnAnn)^(1/12))+D56</f>
        <v>0</v>
      </c>
      <c r="F56">
        <f>D56*DevicesPerDeal</f>
        <v>0</v>
      </c>
      <c r="G56">
        <f>G55+F56</f>
        <v>0</v>
      </c>
      <c r="H56">
        <f>E56*(ARPA/12)/1e6</f>
        <v>0</v>
      </c>
      <c r="I56">
        <f>F56*CapexShare*DevicePrice/1e6</f>
        <v>0</v>
      </c>
      <c r="J56">
        <f>H56+I56</f>
        <v>0</v>
      </c>
      <c r="K56">
        <f>(1-GMrec)*H56 + F56*CHOOSE(B56, Control!$B$32, Control!$C$32, Control!$D$32, Control!$E$32, Control!$F$32)/1e6 * CapexShare</f>
        <v>0</v>
      </c>
      <c r="L56">
        <f>J56-K56</f>
        <v>0</v>
      </c>
    </row>
    <row r="57" spans="1:12">
      <c r="A57">
        <v>56</v>
      </c>
      <c r="B57">
        <f>INT((A57-1)/12)+1</f>
        <v>0</v>
      </c>
      <c r="C57">
        <f>INDEX(BaseSeries!$C$2:$C$61, A57)*LeadMult</f>
        <v>0</v>
      </c>
      <c r="D57">
        <f>C57*(L2D*D2P*P2Deal)</f>
        <v>0</v>
      </c>
      <c r="E57">
        <f>E56*(1-(1-ChurnAnn)^(1/12))+D57</f>
        <v>0</v>
      </c>
      <c r="F57">
        <f>D57*DevicesPerDeal</f>
        <v>0</v>
      </c>
      <c r="G57">
        <f>G56+F57</f>
        <v>0</v>
      </c>
      <c r="H57">
        <f>E57*(ARPA/12)/1e6</f>
        <v>0</v>
      </c>
      <c r="I57">
        <f>F57*CapexShare*DevicePrice/1e6</f>
        <v>0</v>
      </c>
      <c r="J57">
        <f>H57+I57</f>
        <v>0</v>
      </c>
      <c r="K57">
        <f>(1-GMrec)*H57 + F57*CHOOSE(B57, Control!$B$32, Control!$C$32, Control!$D$32, Control!$E$32, Control!$F$32)/1e6 * CapexShare</f>
        <v>0</v>
      </c>
      <c r="L57">
        <f>J57-K57</f>
        <v>0</v>
      </c>
    </row>
    <row r="58" spans="1:12">
      <c r="A58">
        <v>57</v>
      </c>
      <c r="B58">
        <f>INT((A58-1)/12)+1</f>
        <v>0</v>
      </c>
      <c r="C58">
        <f>INDEX(BaseSeries!$C$2:$C$61, A58)*LeadMult</f>
        <v>0</v>
      </c>
      <c r="D58">
        <f>C58*(L2D*D2P*P2Deal)</f>
        <v>0</v>
      </c>
      <c r="E58">
        <f>E57*(1-(1-ChurnAnn)^(1/12))+D58</f>
        <v>0</v>
      </c>
      <c r="F58">
        <f>D58*DevicesPerDeal</f>
        <v>0</v>
      </c>
      <c r="G58">
        <f>G57+F58</f>
        <v>0</v>
      </c>
      <c r="H58">
        <f>E58*(ARPA/12)/1e6</f>
        <v>0</v>
      </c>
      <c r="I58">
        <f>F58*CapexShare*DevicePrice/1e6</f>
        <v>0</v>
      </c>
      <c r="J58">
        <f>H58+I58</f>
        <v>0</v>
      </c>
      <c r="K58">
        <f>(1-GMrec)*H58 + F58*CHOOSE(B58, Control!$B$32, Control!$C$32, Control!$D$32, Control!$E$32, Control!$F$32)/1e6 * CapexShare</f>
        <v>0</v>
      </c>
      <c r="L58">
        <f>J58-K58</f>
        <v>0</v>
      </c>
    </row>
    <row r="59" spans="1:12">
      <c r="A59">
        <v>58</v>
      </c>
      <c r="B59">
        <f>INT((A59-1)/12)+1</f>
        <v>0</v>
      </c>
      <c r="C59">
        <f>INDEX(BaseSeries!$C$2:$C$61, A59)*LeadMult</f>
        <v>0</v>
      </c>
      <c r="D59">
        <f>C59*(L2D*D2P*P2Deal)</f>
        <v>0</v>
      </c>
      <c r="E59">
        <f>E58*(1-(1-ChurnAnn)^(1/12))+D59</f>
        <v>0</v>
      </c>
      <c r="F59">
        <f>D59*DevicesPerDeal</f>
        <v>0</v>
      </c>
      <c r="G59">
        <f>G58+F59</f>
        <v>0</v>
      </c>
      <c r="H59">
        <f>E59*(ARPA/12)/1e6</f>
        <v>0</v>
      </c>
      <c r="I59">
        <f>F59*CapexShare*DevicePrice/1e6</f>
        <v>0</v>
      </c>
      <c r="J59">
        <f>H59+I59</f>
        <v>0</v>
      </c>
      <c r="K59">
        <f>(1-GMrec)*H59 + F59*CHOOSE(B59, Control!$B$32, Control!$C$32, Control!$D$32, Control!$E$32, Control!$F$32)/1e6 * CapexShare</f>
        <v>0</v>
      </c>
      <c r="L59">
        <f>J59-K59</f>
        <v>0</v>
      </c>
    </row>
    <row r="60" spans="1:12">
      <c r="A60">
        <v>59</v>
      </c>
      <c r="B60">
        <f>INT((A60-1)/12)+1</f>
        <v>0</v>
      </c>
      <c r="C60">
        <f>INDEX(BaseSeries!$C$2:$C$61, A60)*LeadMult</f>
        <v>0</v>
      </c>
      <c r="D60">
        <f>C60*(L2D*D2P*P2Deal)</f>
        <v>0</v>
      </c>
      <c r="E60">
        <f>E59*(1-(1-ChurnAnn)^(1/12))+D60</f>
        <v>0</v>
      </c>
      <c r="F60">
        <f>D60*DevicesPerDeal</f>
        <v>0</v>
      </c>
      <c r="G60">
        <f>G59+F60</f>
        <v>0</v>
      </c>
      <c r="H60">
        <f>E60*(ARPA/12)/1e6</f>
        <v>0</v>
      </c>
      <c r="I60">
        <f>F60*CapexShare*DevicePrice/1e6</f>
        <v>0</v>
      </c>
      <c r="J60">
        <f>H60+I60</f>
        <v>0</v>
      </c>
      <c r="K60">
        <f>(1-GMrec)*H60 + F60*CHOOSE(B60, Control!$B$32, Control!$C$32, Control!$D$32, Control!$E$32, Control!$F$32)/1e6 * CapexShare</f>
        <v>0</v>
      </c>
      <c r="L60">
        <f>J60-K60</f>
        <v>0</v>
      </c>
    </row>
    <row r="61" spans="1:12">
      <c r="A61">
        <v>60</v>
      </c>
      <c r="B61">
        <f>INT((A61-1)/12)+1</f>
        <v>0</v>
      </c>
      <c r="C61">
        <f>INDEX(BaseSeries!$C$2:$C$61, A61)*LeadMult</f>
        <v>0</v>
      </c>
      <c r="D61">
        <f>C61*(L2D*D2P*P2Deal)</f>
        <v>0</v>
      </c>
      <c r="E61">
        <f>E60*(1-(1-ChurnAnn)^(1/12))+D61</f>
        <v>0</v>
      </c>
      <c r="F61">
        <f>D61*DevicesPerDeal</f>
        <v>0</v>
      </c>
      <c r="G61">
        <f>G60+F61</f>
        <v>0</v>
      </c>
      <c r="H61">
        <f>E61*(ARPA/12)/1e6</f>
        <v>0</v>
      </c>
      <c r="I61">
        <f>F61*CapexShare*DevicePrice/1e6</f>
        <v>0</v>
      </c>
      <c r="J61">
        <f>H61+I61</f>
        <v>0</v>
      </c>
      <c r="K61">
        <f>(1-GMrec)*H61 + F61*CHOOSE(B61, Control!$B$32, Control!$C$32, Control!$D$32, Control!$E$32, Control!$F$32)/1e6 * CapexShare</f>
        <v>0</v>
      </c>
      <c r="L61">
        <f>J61-K61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0" width="22.7109375" customWidth="1"/>
  </cols>
  <sheetData>
    <row r="1" spans="1:10">
      <c r="A1" s="2" t="s">
        <v>45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</row>
    <row r="2" spans="1:10">
      <c r="A2" t="s">
        <v>27</v>
      </c>
      <c r="B2">
        <f>SUMIF(GTM_Monthly!$B$2:$B$61, 1, GTM_Monthly!$H$2:$H$61)</f>
        <v>0</v>
      </c>
      <c r="C2">
        <f>SUMIF(GTM_Monthly!$B$2:$B$61, 1, GTM_Monthly!$I$2:$I$61)</f>
        <v>0</v>
      </c>
      <c r="D2">
        <f>SUMIF(GTM_Monthly!$B$2:$B$61, 1, GTM_Monthly!$J$2:$J$61)</f>
        <v>0</v>
      </c>
      <c r="E2">
        <f>SUMIF(GTM_Monthly!$B$2:$B$61, 1, GTM_Monthly!$K$2:$K$61)</f>
        <v>0</v>
      </c>
      <c r="F2">
        <f>SUMIF(GTM_Monthly!$B$2:$B$61, 1, GTM_Monthly!$L$2:$L$61)</f>
        <v>0</v>
      </c>
      <c r="G2">
        <f>IFERROR(F2/D2,0)</f>
        <v>0</v>
      </c>
      <c r="H2">
        <f>Control!B23</f>
        <v>0</v>
      </c>
      <c r="I2">
        <f>F2-H2</f>
        <v>0</v>
      </c>
      <c r="J2">
        <f>INDEX(GTM_Monthly!$E$2:$E$61, 1*12)*ARPA/1e6</f>
        <v>0</v>
      </c>
    </row>
    <row r="3" spans="1:10">
      <c r="A3" t="s">
        <v>28</v>
      </c>
      <c r="B3">
        <f>SUMIF(GTM_Monthly!$B$2:$B$61, 2, GTM_Monthly!$H$2:$H$61)</f>
        <v>0</v>
      </c>
      <c r="C3">
        <f>SUMIF(GTM_Monthly!$B$2:$B$61, 2, GTM_Monthly!$I$2:$I$61)</f>
        <v>0</v>
      </c>
      <c r="D3">
        <f>SUMIF(GTM_Monthly!$B$2:$B$61, 2, GTM_Monthly!$J$2:$J$61)</f>
        <v>0</v>
      </c>
      <c r="E3">
        <f>SUMIF(GTM_Monthly!$B$2:$B$61, 2, GTM_Monthly!$K$2:$K$61)</f>
        <v>0</v>
      </c>
      <c r="F3">
        <f>SUMIF(GTM_Monthly!$B$2:$B$61, 2, GTM_Monthly!$L$2:$L$61)</f>
        <v>0</v>
      </c>
      <c r="G3">
        <f>IFERROR(F3/D3,0)</f>
        <v>0</v>
      </c>
      <c r="H3">
        <f>Control!C23</f>
        <v>0</v>
      </c>
      <c r="I3">
        <f>F3-H3</f>
        <v>0</v>
      </c>
      <c r="J3">
        <f>INDEX(GTM_Monthly!$E$2:$E$61, 2*12)*ARPA/1e6</f>
        <v>0</v>
      </c>
    </row>
    <row r="4" spans="1:10">
      <c r="A4" t="s">
        <v>29</v>
      </c>
      <c r="B4">
        <f>SUMIF(GTM_Monthly!$B$2:$B$61, 3, GTM_Monthly!$H$2:$H$61)</f>
        <v>0</v>
      </c>
      <c r="C4">
        <f>SUMIF(GTM_Monthly!$B$2:$B$61, 3, GTM_Monthly!$I$2:$I$61)</f>
        <v>0</v>
      </c>
      <c r="D4">
        <f>SUMIF(GTM_Monthly!$B$2:$B$61, 3, GTM_Monthly!$J$2:$J$61)</f>
        <v>0</v>
      </c>
      <c r="E4">
        <f>SUMIF(GTM_Monthly!$B$2:$B$61, 3, GTM_Monthly!$K$2:$K$61)</f>
        <v>0</v>
      </c>
      <c r="F4">
        <f>SUMIF(GTM_Monthly!$B$2:$B$61, 3, GTM_Monthly!$L$2:$L$61)</f>
        <v>0</v>
      </c>
      <c r="G4">
        <f>IFERROR(F4/D4,0)</f>
        <v>0</v>
      </c>
      <c r="H4">
        <f>Control!D23</f>
        <v>0</v>
      </c>
      <c r="I4">
        <f>F4-H4</f>
        <v>0</v>
      </c>
      <c r="J4">
        <f>INDEX(GTM_Monthly!$E$2:$E$61, 3*12)*ARPA/1e6</f>
        <v>0</v>
      </c>
    </row>
    <row r="5" spans="1:10">
      <c r="A5" t="s">
        <v>30</v>
      </c>
      <c r="B5">
        <f>SUMIF(GTM_Monthly!$B$2:$B$61, 4, GTM_Monthly!$H$2:$H$61)</f>
        <v>0</v>
      </c>
      <c r="C5">
        <f>SUMIF(GTM_Monthly!$B$2:$B$61, 4, GTM_Monthly!$I$2:$I$61)</f>
        <v>0</v>
      </c>
      <c r="D5">
        <f>SUMIF(GTM_Monthly!$B$2:$B$61, 4, GTM_Monthly!$J$2:$J$61)</f>
        <v>0</v>
      </c>
      <c r="E5">
        <f>SUMIF(GTM_Monthly!$B$2:$B$61, 4, GTM_Monthly!$K$2:$K$61)</f>
        <v>0</v>
      </c>
      <c r="F5">
        <f>SUMIF(GTM_Monthly!$B$2:$B$61, 4, GTM_Monthly!$L$2:$L$61)</f>
        <v>0</v>
      </c>
      <c r="G5">
        <f>IFERROR(F5/D5,0)</f>
        <v>0</v>
      </c>
      <c r="H5">
        <f>Control!E23</f>
        <v>0</v>
      </c>
      <c r="I5">
        <f>F5-H5</f>
        <v>0</v>
      </c>
      <c r="J5">
        <f>INDEX(GTM_Monthly!$E$2:$E$61, 4*12)*ARPA/1e6</f>
        <v>0</v>
      </c>
    </row>
    <row r="6" spans="1:10">
      <c r="A6" t="s">
        <v>31</v>
      </c>
      <c r="B6">
        <f>SUMIF(GTM_Monthly!$B$2:$B$61, 5, GTM_Monthly!$H$2:$H$61)</f>
        <v>0</v>
      </c>
      <c r="C6">
        <f>SUMIF(GTM_Monthly!$B$2:$B$61, 5, GTM_Monthly!$I$2:$I$61)</f>
        <v>0</v>
      </c>
      <c r="D6">
        <f>SUMIF(GTM_Monthly!$B$2:$B$61, 5, GTM_Monthly!$J$2:$J$61)</f>
        <v>0</v>
      </c>
      <c r="E6">
        <f>SUMIF(GTM_Monthly!$B$2:$B$61, 5, GTM_Monthly!$K$2:$K$61)</f>
        <v>0</v>
      </c>
      <c r="F6">
        <f>SUMIF(GTM_Monthly!$B$2:$B$61, 5, GTM_Monthly!$L$2:$L$61)</f>
        <v>0</v>
      </c>
      <c r="G6">
        <f>IFERROR(F6/D6,0)</f>
        <v>0</v>
      </c>
      <c r="H6">
        <f>Control!F23</f>
        <v>0</v>
      </c>
      <c r="I6">
        <f>F6-H6</f>
        <v>0</v>
      </c>
      <c r="J6">
        <f>INDEX(GTM_Monthly!$E$2:$E$61, 5*12)*ARPA/1e6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cols>
    <col min="1" max="15" width="20.7109375" customWidth="1"/>
  </cols>
  <sheetData>
    <row r="1" spans="1:15">
      <c r="A1" s="2" t="s">
        <v>45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</row>
    <row r="2" spans="1:15">
      <c r="B2">
        <f>Annual!I2</f>
        <v>0</v>
      </c>
      <c r="C2">
        <f>Control!B26/3</f>
        <v>0</v>
      </c>
      <c r="D2">
        <f>B2-C2</f>
        <v>0</v>
      </c>
      <c r="E2">
        <f>IF(D2&gt;0, D2*0.24, 0)</f>
        <v>0</v>
      </c>
      <c r="F2">
        <f>Annual!D2 * Control!$B$35 / 365</f>
        <v>0</v>
      </c>
      <c r="G2">
        <f>Annual!E2 * Control!$C$35 / 365</f>
        <v>0</v>
      </c>
      <c r="H2">
        <f>Annual!E2 * Control!$D$35 / 365</f>
        <v>0</v>
      </c>
      <c r="I2">
        <f>(F2+G2-H2)</f>
        <v>0</v>
      </c>
      <c r="J2">
        <f>B2+C2-E2-I2</f>
        <v>0</v>
      </c>
      <c r="K2">
        <f>-Control!B26</f>
        <v>0</v>
      </c>
      <c r="L2">
        <f>Control!B29</f>
        <v>0</v>
      </c>
      <c r="M2">
        <f>J2+K2+L2</f>
        <v>0</v>
      </c>
      <c r="N2">
        <v>0.3</v>
      </c>
      <c r="O2">
        <f>N2+M2</f>
        <v>0</v>
      </c>
    </row>
    <row r="3" spans="1:15">
      <c r="B3">
        <f>Annual!I3</f>
        <v>0</v>
      </c>
      <c r="C3">
        <f>Control!B26/3+Control!C26/3</f>
        <v>0</v>
      </c>
      <c r="D3">
        <f>B3-C3</f>
        <v>0</v>
      </c>
      <c r="E3">
        <f>IF(D3&gt;0, D3*0.24, 0)</f>
        <v>0</v>
      </c>
      <c r="F3">
        <f>Annual!D3 * Control!$B$35 / 365</f>
        <v>0</v>
      </c>
      <c r="G3">
        <f>Annual!E3 * Control!$C$35 / 365</f>
        <v>0</v>
      </c>
      <c r="H3">
        <f>Annual!E3 * Control!$D$35 / 365</f>
        <v>0</v>
      </c>
      <c r="I3">
        <f>(F3+G3-H3) - (F2+G2-H2)</f>
        <v>0</v>
      </c>
      <c r="J3">
        <f>B3+C3-E3-I3</f>
        <v>0</v>
      </c>
      <c r="K3">
        <f>-Control!C26</f>
        <v>0</v>
      </c>
      <c r="L3">
        <f>Control!C29</f>
        <v>0</v>
      </c>
      <c r="M3">
        <f>J3+K3+L3</f>
        <v>0</v>
      </c>
      <c r="N3">
        <f>O2</f>
        <v>0</v>
      </c>
      <c r="O3">
        <f>N3+M3</f>
        <v>0</v>
      </c>
    </row>
    <row r="4" spans="1:15">
      <c r="B4">
        <f>Annual!I4</f>
        <v>0</v>
      </c>
      <c r="C4">
        <f>Control!B26/3+Control!C26/3+Control!D26/3</f>
        <v>0</v>
      </c>
      <c r="D4">
        <f>B4-C4</f>
        <v>0</v>
      </c>
      <c r="E4">
        <f>IF(D4&gt;0, D4*0.24, 0)</f>
        <v>0</v>
      </c>
      <c r="F4">
        <f>Annual!D4 * Control!$B$35 / 365</f>
        <v>0</v>
      </c>
      <c r="G4">
        <f>Annual!E4 * Control!$C$35 / 365</f>
        <v>0</v>
      </c>
      <c r="H4">
        <f>Annual!E4 * Control!$D$35 / 365</f>
        <v>0</v>
      </c>
      <c r="I4">
        <f>(F4+G4-H4) - (F3+G3-H3)</f>
        <v>0</v>
      </c>
      <c r="J4">
        <f>B4+C4-E4-I4</f>
        <v>0</v>
      </c>
      <c r="K4">
        <f>-Control!D26</f>
        <v>0</v>
      </c>
      <c r="L4">
        <f>Control!D29</f>
        <v>0</v>
      </c>
      <c r="M4">
        <f>J4+K4+L4</f>
        <v>0</v>
      </c>
      <c r="N4">
        <f>O3</f>
        <v>0</v>
      </c>
      <c r="O4">
        <f>N4+M4</f>
        <v>0</v>
      </c>
    </row>
    <row r="5" spans="1:15">
      <c r="B5">
        <f>Annual!I5</f>
        <v>0</v>
      </c>
      <c r="C5">
        <f>Control!C26/3+Control!D26/3+Control!E26/3</f>
        <v>0</v>
      </c>
      <c r="D5">
        <f>B5-C5</f>
        <v>0</v>
      </c>
      <c r="E5">
        <f>IF(D5&gt;0, D5*0.24, 0)</f>
        <v>0</v>
      </c>
      <c r="F5">
        <f>Annual!D5 * Control!$B$35 / 365</f>
        <v>0</v>
      </c>
      <c r="G5">
        <f>Annual!E5 * Control!$C$35 / 365</f>
        <v>0</v>
      </c>
      <c r="H5">
        <f>Annual!E5 * Control!$D$35 / 365</f>
        <v>0</v>
      </c>
      <c r="I5">
        <f>(F5+G5-H5) - (F4+G4-H4)</f>
        <v>0</v>
      </c>
      <c r="J5">
        <f>B5+C5-E5-I5</f>
        <v>0</v>
      </c>
      <c r="K5">
        <f>-Control!E26</f>
        <v>0</v>
      </c>
      <c r="L5">
        <f>Control!E29</f>
        <v>0</v>
      </c>
      <c r="M5">
        <f>J5+K5+L5</f>
        <v>0</v>
      </c>
      <c r="N5">
        <f>O4</f>
        <v>0</v>
      </c>
      <c r="O5">
        <f>N5+M5</f>
        <v>0</v>
      </c>
    </row>
    <row r="6" spans="1:15">
      <c r="B6">
        <f>Annual!I6</f>
        <v>0</v>
      </c>
      <c r="C6">
        <f>Control!D26/3+Control!E26/3+Control!F26/3</f>
        <v>0</v>
      </c>
      <c r="D6">
        <f>B6-C6</f>
        <v>0</v>
      </c>
      <c r="E6">
        <f>IF(D6&gt;0, D6*0.24, 0)</f>
        <v>0</v>
      </c>
      <c r="F6">
        <f>Annual!D6 * Control!$B$35 / 365</f>
        <v>0</v>
      </c>
      <c r="G6">
        <f>Annual!E6 * Control!$C$35 / 365</f>
        <v>0</v>
      </c>
      <c r="H6">
        <f>Annual!E6 * Control!$D$35 / 365</f>
        <v>0</v>
      </c>
      <c r="I6">
        <f>(F6+G6-H6) - (F5+G5-H5)</f>
        <v>0</v>
      </c>
      <c r="J6">
        <f>B6+C6-E6-I6</f>
        <v>0</v>
      </c>
      <c r="K6">
        <f>-Control!F26</f>
        <v>0</v>
      </c>
      <c r="L6">
        <f>Control!F29</f>
        <v>0</v>
      </c>
      <c r="M6">
        <f>J6+K6+L6</f>
        <v>0</v>
      </c>
      <c r="N6">
        <f>O5</f>
        <v>0</v>
      </c>
      <c r="O6">
        <f>N6+M6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F81"/>
  <sheetViews>
    <sheetView workbookViewId="0"/>
  </sheetViews>
  <sheetFormatPr defaultRowHeight="15"/>
  <sheetData>
    <row r="1" spans="1:110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</row>
    <row r="2" spans="1:110">
      <c r="A2" s="2" t="s">
        <v>91</v>
      </c>
    </row>
    <row r="3" spans="1:110">
      <c r="A3" t="s">
        <v>92</v>
      </c>
      <c r="B3">
        <v>1</v>
      </c>
      <c r="C3">
        <v>1</v>
      </c>
      <c r="D3">
        <v>0.85</v>
      </c>
      <c r="E3">
        <v>1.15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10">
      <c r="A4" t="s">
        <v>93</v>
      </c>
      <c r="B4">
        <v>1</v>
      </c>
      <c r="C4">
        <v>1</v>
      </c>
      <c r="D4">
        <v>1</v>
      </c>
      <c r="E4">
        <v>1</v>
      </c>
      <c r="F4">
        <v>0.8</v>
      </c>
      <c r="G4">
        <v>1.2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10">
      <c r="A5" t="s">
        <v>94</v>
      </c>
      <c r="B5">
        <v>0.8</v>
      </c>
      <c r="C5">
        <v>1.2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10">
      <c r="A6" t="s">
        <v>95</v>
      </c>
      <c r="B6">
        <f>Control!$B$11</f>
        <v>0</v>
      </c>
      <c r="C6">
        <f>Control!$B$11</f>
        <v>0</v>
      </c>
      <c r="D6">
        <f>Control!$B$11</f>
        <v>0</v>
      </c>
      <c r="E6">
        <f>Control!$B$11</f>
        <v>0</v>
      </c>
      <c r="F6">
        <f>Control!$B$11</f>
        <v>0</v>
      </c>
      <c r="G6">
        <f>Control!$B$11</f>
        <v>0</v>
      </c>
      <c r="H6">
        <v>0.2</v>
      </c>
      <c r="I6">
        <v>0.4</v>
      </c>
      <c r="J6">
        <f>Control!$B$11</f>
        <v>0</v>
      </c>
      <c r="K6">
        <f>Control!$B$11</f>
        <v>0</v>
      </c>
      <c r="L6">
        <f>Control!$B$11</f>
        <v>0</v>
      </c>
      <c r="M6">
        <f>Control!$B$11</f>
        <v>0</v>
      </c>
    </row>
    <row r="7" spans="1:110">
      <c r="A7" t="s">
        <v>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-2000</v>
      </c>
      <c r="K7">
        <v>2000</v>
      </c>
      <c r="L7">
        <v>0</v>
      </c>
      <c r="M7">
        <v>0</v>
      </c>
    </row>
    <row r="8" spans="1:110">
      <c r="A8" t="s">
        <v>97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1.2</v>
      </c>
    </row>
    <row r="11" spans="1:110">
      <c r="A11" s="2" t="s">
        <v>41</v>
      </c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2" t="s">
        <v>51</v>
      </c>
      <c r="H11" s="2" t="s">
        <v>52</v>
      </c>
      <c r="I11" s="2" t="s">
        <v>53</v>
      </c>
      <c r="J11" s="2" t="s">
        <v>54</v>
      </c>
      <c r="K11" s="2" t="s">
        <v>55</v>
      </c>
      <c r="L11" s="2" t="s">
        <v>46</v>
      </c>
      <c r="M11" s="2" t="s">
        <v>47</v>
      </c>
      <c r="N11" s="2" t="s">
        <v>48</v>
      </c>
      <c r="O11" s="2" t="s">
        <v>49</v>
      </c>
      <c r="P11" s="2" t="s">
        <v>51</v>
      </c>
      <c r="Q11" s="2" t="s">
        <v>52</v>
      </c>
      <c r="R11" s="2" t="s">
        <v>53</v>
      </c>
      <c r="S11" s="2" t="s">
        <v>54</v>
      </c>
      <c r="T11" s="2" t="s">
        <v>55</v>
      </c>
      <c r="U11" s="2" t="s">
        <v>46</v>
      </c>
      <c r="V11" s="2" t="s">
        <v>47</v>
      </c>
      <c r="W11" s="2" t="s">
        <v>48</v>
      </c>
      <c r="X11" s="2" t="s">
        <v>49</v>
      </c>
      <c r="Y11" s="2" t="s">
        <v>51</v>
      </c>
      <c r="Z11" s="2" t="s">
        <v>52</v>
      </c>
      <c r="AA11" s="2" t="s">
        <v>53</v>
      </c>
      <c r="AB11" s="2" t="s">
        <v>54</v>
      </c>
      <c r="AC11" s="2" t="s">
        <v>55</v>
      </c>
      <c r="AD11" s="2" t="s">
        <v>46</v>
      </c>
      <c r="AE11" s="2" t="s">
        <v>47</v>
      </c>
      <c r="AF11" s="2" t="s">
        <v>48</v>
      </c>
      <c r="AG11" s="2" t="s">
        <v>49</v>
      </c>
      <c r="AH11" s="2" t="s">
        <v>51</v>
      </c>
      <c r="AI11" s="2" t="s">
        <v>52</v>
      </c>
      <c r="AJ11" s="2" t="s">
        <v>53</v>
      </c>
      <c r="AK11" s="2" t="s">
        <v>54</v>
      </c>
      <c r="AL11" s="2" t="s">
        <v>55</v>
      </c>
      <c r="AM11" s="2" t="s">
        <v>46</v>
      </c>
      <c r="AN11" s="2" t="s">
        <v>47</v>
      </c>
      <c r="AO11" s="2" t="s">
        <v>48</v>
      </c>
      <c r="AP11" s="2" t="s">
        <v>49</v>
      </c>
      <c r="AQ11" s="2" t="s">
        <v>51</v>
      </c>
      <c r="AR11" s="2" t="s">
        <v>52</v>
      </c>
      <c r="AS11" s="2" t="s">
        <v>53</v>
      </c>
      <c r="AT11" s="2" t="s">
        <v>54</v>
      </c>
      <c r="AU11" s="2" t="s">
        <v>55</v>
      </c>
      <c r="AV11" s="2" t="s">
        <v>46</v>
      </c>
      <c r="AW11" s="2" t="s">
        <v>47</v>
      </c>
      <c r="AX11" s="2" t="s">
        <v>48</v>
      </c>
      <c r="AY11" s="2" t="s">
        <v>49</v>
      </c>
      <c r="AZ11" s="2" t="s">
        <v>51</v>
      </c>
      <c r="BA11" s="2" t="s">
        <v>52</v>
      </c>
      <c r="BB11" s="2" t="s">
        <v>53</v>
      </c>
      <c r="BC11" s="2" t="s">
        <v>54</v>
      </c>
      <c r="BD11" s="2" t="s">
        <v>55</v>
      </c>
      <c r="BE11" s="2" t="s">
        <v>46</v>
      </c>
      <c r="BF11" s="2" t="s">
        <v>47</v>
      </c>
      <c r="BG11" s="2" t="s">
        <v>48</v>
      </c>
      <c r="BH11" s="2" t="s">
        <v>49</v>
      </c>
      <c r="BI11" s="2" t="s">
        <v>51</v>
      </c>
      <c r="BJ11" s="2" t="s">
        <v>52</v>
      </c>
      <c r="BK11" s="2" t="s">
        <v>53</v>
      </c>
      <c r="BL11" s="2" t="s">
        <v>54</v>
      </c>
      <c r="BM11" s="2" t="s">
        <v>55</v>
      </c>
      <c r="BN11" s="2" t="s">
        <v>46</v>
      </c>
      <c r="BO11" s="2" t="s">
        <v>47</v>
      </c>
      <c r="BP11" s="2" t="s">
        <v>48</v>
      </c>
      <c r="BQ11" s="2" t="s">
        <v>49</v>
      </c>
      <c r="BR11" s="2" t="s">
        <v>51</v>
      </c>
      <c r="BS11" s="2" t="s">
        <v>52</v>
      </c>
      <c r="BT11" s="2" t="s">
        <v>53</v>
      </c>
      <c r="BU11" s="2" t="s">
        <v>54</v>
      </c>
      <c r="BV11" s="2" t="s">
        <v>55</v>
      </c>
      <c r="BW11" s="2" t="s">
        <v>46</v>
      </c>
      <c r="BX11" s="2" t="s">
        <v>47</v>
      </c>
      <c r="BY11" s="2" t="s">
        <v>48</v>
      </c>
      <c r="BZ11" s="2" t="s">
        <v>49</v>
      </c>
      <c r="CA11" s="2" t="s">
        <v>51</v>
      </c>
      <c r="CB11" s="2" t="s">
        <v>52</v>
      </c>
      <c r="CC11" s="2" t="s">
        <v>53</v>
      </c>
      <c r="CD11" s="2" t="s">
        <v>54</v>
      </c>
      <c r="CE11" s="2" t="s">
        <v>55</v>
      </c>
      <c r="CF11" s="2" t="s">
        <v>46</v>
      </c>
      <c r="CG11" s="2" t="s">
        <v>47</v>
      </c>
      <c r="CH11" s="2" t="s">
        <v>48</v>
      </c>
      <c r="CI11" s="2" t="s">
        <v>49</v>
      </c>
      <c r="CJ11" s="2" t="s">
        <v>51</v>
      </c>
      <c r="CK11" s="2" t="s">
        <v>52</v>
      </c>
      <c r="CL11" s="2" t="s">
        <v>53</v>
      </c>
      <c r="CM11" s="2" t="s">
        <v>54</v>
      </c>
      <c r="CN11" s="2" t="s">
        <v>55</v>
      </c>
      <c r="CO11" s="2" t="s">
        <v>46</v>
      </c>
      <c r="CP11" s="2" t="s">
        <v>47</v>
      </c>
      <c r="CQ11" s="2" t="s">
        <v>48</v>
      </c>
      <c r="CR11" s="2" t="s">
        <v>49</v>
      </c>
      <c r="CS11" s="2" t="s">
        <v>51</v>
      </c>
      <c r="CT11" s="2" t="s">
        <v>52</v>
      </c>
      <c r="CU11" s="2" t="s">
        <v>53</v>
      </c>
      <c r="CV11" s="2" t="s">
        <v>54</v>
      </c>
      <c r="CW11" s="2" t="s">
        <v>55</v>
      </c>
      <c r="CX11" s="2" t="s">
        <v>46</v>
      </c>
      <c r="CY11" s="2" t="s">
        <v>47</v>
      </c>
      <c r="CZ11" s="2" t="s">
        <v>48</v>
      </c>
      <c r="DA11" s="2" t="s">
        <v>49</v>
      </c>
      <c r="DB11" s="2" t="s">
        <v>51</v>
      </c>
      <c r="DC11" s="2" t="s">
        <v>52</v>
      </c>
      <c r="DD11" s="2" t="s">
        <v>53</v>
      </c>
      <c r="DE11" s="2" t="s">
        <v>54</v>
      </c>
      <c r="DF11" s="2" t="s">
        <v>55</v>
      </c>
    </row>
    <row r="12" spans="1:110">
      <c r="A12">
        <v>1</v>
      </c>
      <c r="B12">
        <f>INT((A12-1)/12)+1</f>
        <v>0</v>
      </c>
      <c r="C12">
        <f>INDEX(BaseSeries!$C$2:$C$61, A12) * Control!$B$4 * $B$3</f>
        <v>0</v>
      </c>
      <c r="D12">
        <f>C12*(Control!$B$5*Control!$B$6*Control!$B$7)*$B$4</f>
        <v>0</v>
      </c>
      <c r="E12">
        <f>D12</f>
        <v>0</v>
      </c>
      <c r="F12">
        <f>D12*Control!$B$8</f>
        <v>0</v>
      </c>
      <c r="G12">
        <f>E12*(Control!$B$9*$B$5/12)/1e6</f>
        <v>0</v>
      </c>
      <c r="H12">
        <f>F12*$B$6*Control!$B$12/1e6</f>
        <v>0</v>
      </c>
      <c r="I12">
        <f>G12+H12</f>
        <v>0</v>
      </c>
      <c r="J12">
        <f>(1-Control!$B$10)*G12 + F12*(CHOOSE(B12, Control!$B$32, Control!$C$32, Control!$D$32, Control!$E$32, Control!$F$32) + $B$7)/1e6 * $B$6</f>
        <v>0</v>
      </c>
      <c r="K12">
        <f>I12-J12</f>
        <v>0</v>
      </c>
      <c r="L12">
        <f>INDEX(BaseSeries!$C$2:$C$61, A12) * Control!$B$4 * $C$3</f>
        <v>0</v>
      </c>
      <c r="M12">
        <f>L12*(Control!$B$5*Control!$B$6*Control!$B$7)*$C$4</f>
        <v>0</v>
      </c>
      <c r="N12">
        <f>M12</f>
        <v>0</v>
      </c>
      <c r="O12">
        <f>M12*Control!$B$8</f>
        <v>0</v>
      </c>
      <c r="P12">
        <f>N12*(Control!$B$9*$C$5/12)/1e6</f>
        <v>0</v>
      </c>
      <c r="Q12">
        <f>O12*$C$6*Control!$B$12/1e6</f>
        <v>0</v>
      </c>
      <c r="R12">
        <f>P12+Q12</f>
        <v>0</v>
      </c>
      <c r="S12">
        <f>(1-Control!$B$10)*P12 + O12*(CHOOSE(B12, Control!$B$32, Control!$C$32, Control!$D$32, Control!$E$32, Control!$F$32) + $C$7)/1e6 * $C$6</f>
        <v>0</v>
      </c>
      <c r="T12">
        <f>R12-S12</f>
        <v>0</v>
      </c>
      <c r="U12">
        <f>INDEX(BaseSeries!$C$2:$C$61, A12) * Control!$B$4 * $D$3</f>
        <v>0</v>
      </c>
      <c r="V12">
        <f>U12*(Control!$B$5*Control!$B$6*Control!$B$7)*$D$4</f>
        <v>0</v>
      </c>
      <c r="W12">
        <f>V12</f>
        <v>0</v>
      </c>
      <c r="X12">
        <f>V12*Control!$B$8</f>
        <v>0</v>
      </c>
      <c r="Y12">
        <f>W12*(Control!$B$9*$D$5/12)/1e6</f>
        <v>0</v>
      </c>
      <c r="Z12">
        <f>X12*$D$6*Control!$B$12/1e6</f>
        <v>0</v>
      </c>
      <c r="AA12">
        <f>Y12+Z12</f>
        <v>0</v>
      </c>
      <c r="AB12">
        <f>(1-Control!$B$10)*Y12 + X12*(CHOOSE(B12, Control!$B$32, Control!$C$32, Control!$D$32, Control!$E$32, Control!$F$32) + $D$7)/1e6 * $D$6</f>
        <v>0</v>
      </c>
      <c r="AC12">
        <f>AA12-AB12</f>
        <v>0</v>
      </c>
      <c r="AD12">
        <f>INDEX(BaseSeries!$C$2:$C$61, A12) * Control!$B$4 * $E$3</f>
        <v>0</v>
      </c>
      <c r="AE12">
        <f>AD12*(Control!$B$5*Control!$B$6*Control!$B$7)*$E$4</f>
        <v>0</v>
      </c>
      <c r="AF12">
        <f>AE12</f>
        <v>0</v>
      </c>
      <c r="AG12">
        <f>AE12*Control!$B$8</f>
        <v>0</v>
      </c>
      <c r="AH12">
        <f>AF12*(Control!$B$9*$E$5/12)/1e6</f>
        <v>0</v>
      </c>
      <c r="AI12">
        <f>AG12*$E$6*Control!$B$12/1e6</f>
        <v>0</v>
      </c>
      <c r="AJ12">
        <f>AH12+AI12</f>
        <v>0</v>
      </c>
      <c r="AK12">
        <f>(1-Control!$B$10)*AH12 + AG12*(CHOOSE(B12, Control!$B$32, Control!$C$32, Control!$D$32, Control!$E$32, Control!$F$32) + $E$7)/1e6 * $E$6</f>
        <v>0</v>
      </c>
      <c r="AL12">
        <f>AJ12-AK12</f>
        <v>0</v>
      </c>
      <c r="AM12">
        <f>INDEX(BaseSeries!$C$2:$C$61, A12) * Control!$B$4 * $F$3</f>
        <v>0</v>
      </c>
      <c r="AN12">
        <f>AM12*(Control!$B$5*Control!$B$6*Control!$B$7)*$F$4</f>
        <v>0</v>
      </c>
      <c r="AO12">
        <f>AN12</f>
        <v>0</v>
      </c>
      <c r="AP12">
        <f>AN12*Control!$B$8</f>
        <v>0</v>
      </c>
      <c r="AQ12">
        <f>AO12*(Control!$B$9*$F$5/12)/1e6</f>
        <v>0</v>
      </c>
      <c r="AR12">
        <f>AP12*$F$6*Control!$B$12/1e6</f>
        <v>0</v>
      </c>
      <c r="AS12">
        <f>AQ12+AR12</f>
        <v>0</v>
      </c>
      <c r="AT12">
        <f>(1-Control!$B$10)*AQ12 + AP12*(CHOOSE(B12, Control!$B$32, Control!$C$32, Control!$D$32, Control!$E$32, Control!$F$32) + $F$7)/1e6 * $F$6</f>
        <v>0</v>
      </c>
      <c r="AU12">
        <f>AS12-AT12</f>
        <v>0</v>
      </c>
      <c r="AV12">
        <f>INDEX(BaseSeries!$C$2:$C$61, A12) * Control!$B$4 * $G$3</f>
        <v>0</v>
      </c>
      <c r="AW12">
        <f>AV12*(Control!$B$5*Control!$B$6*Control!$B$7)*$G$4</f>
        <v>0</v>
      </c>
      <c r="AX12">
        <f>AW12</f>
        <v>0</v>
      </c>
      <c r="AY12">
        <f>AW12*Control!$B$8</f>
        <v>0</v>
      </c>
      <c r="AZ12">
        <f>AX12*(Control!$B$9*$G$5/12)/1e6</f>
        <v>0</v>
      </c>
      <c r="BA12">
        <f>AY12*$G$6*Control!$B$12/1e6</f>
        <v>0</v>
      </c>
      <c r="BB12">
        <f>AZ12+BA12</f>
        <v>0</v>
      </c>
      <c r="BC12">
        <f>(1-Control!$B$10)*AZ12 + AY12*(CHOOSE(B12, Control!$B$32, Control!$C$32, Control!$D$32, Control!$E$32, Control!$F$32) + $G$7)/1e6 * $G$6</f>
        <v>0</v>
      </c>
      <c r="BD12">
        <f>BB12-BC12</f>
        <v>0</v>
      </c>
      <c r="BE12">
        <f>INDEX(BaseSeries!$C$2:$C$61, A12) * Control!$B$4 * $H$3</f>
        <v>0</v>
      </c>
      <c r="BF12">
        <f>BE12*(Control!$B$5*Control!$B$6*Control!$B$7)*$H$4</f>
        <v>0</v>
      </c>
      <c r="BG12">
        <f>BF12</f>
        <v>0</v>
      </c>
      <c r="BH12">
        <f>BF12*Control!$B$8</f>
        <v>0</v>
      </c>
      <c r="BI12">
        <f>BG12*(Control!$B$9*$H$5/12)/1e6</f>
        <v>0</v>
      </c>
      <c r="BJ12">
        <f>BH12*$H$6*Control!$B$12/1e6</f>
        <v>0</v>
      </c>
      <c r="BK12">
        <f>BI12+BJ12</f>
        <v>0</v>
      </c>
      <c r="BL12">
        <f>(1-Control!$B$10)*BI12 + BH12*(CHOOSE(B12, Control!$B$32, Control!$C$32, Control!$D$32, Control!$E$32, Control!$F$32) + $H$7)/1e6 * $H$6</f>
        <v>0</v>
      </c>
      <c r="BM12">
        <f>BK12-BL12</f>
        <v>0</v>
      </c>
      <c r="BN12">
        <f>INDEX(BaseSeries!$C$2:$C$61, A12) * Control!$B$4 * $I$3</f>
        <v>0</v>
      </c>
      <c r="BO12">
        <f>BN12*(Control!$B$5*Control!$B$6*Control!$B$7)*$I$4</f>
        <v>0</v>
      </c>
      <c r="BP12">
        <f>BO12</f>
        <v>0</v>
      </c>
      <c r="BQ12">
        <f>BO12*Control!$B$8</f>
        <v>0</v>
      </c>
      <c r="BR12">
        <f>BP12*(Control!$B$9*$I$5/12)/1e6</f>
        <v>0</v>
      </c>
      <c r="BS12">
        <f>BQ12*$I$6*Control!$B$12/1e6</f>
        <v>0</v>
      </c>
      <c r="BT12">
        <f>BR12+BS12</f>
        <v>0</v>
      </c>
      <c r="BU12">
        <f>(1-Control!$B$10)*BR12 + BQ12*(CHOOSE(B12, Control!$B$32, Control!$C$32, Control!$D$32, Control!$E$32, Control!$F$32) + $I$7)/1e6 * $I$6</f>
        <v>0</v>
      </c>
      <c r="BV12">
        <f>BT12-BU12</f>
        <v>0</v>
      </c>
      <c r="BW12">
        <f>INDEX(BaseSeries!$C$2:$C$61, A12) * Control!$B$4 * $J$3</f>
        <v>0</v>
      </c>
      <c r="BX12">
        <f>BW12*(Control!$B$5*Control!$B$6*Control!$B$7)*$J$4</f>
        <v>0</v>
      </c>
      <c r="BY12">
        <f>BX12</f>
        <v>0</v>
      </c>
      <c r="BZ12">
        <f>BX12*Control!$B$8</f>
        <v>0</v>
      </c>
      <c r="CA12">
        <f>BY12*(Control!$B$9*$J$5/12)/1e6</f>
        <v>0</v>
      </c>
      <c r="CB12">
        <f>BZ12*$J$6*Control!$B$12/1e6</f>
        <v>0</v>
      </c>
      <c r="CC12">
        <f>CA12+CB12</f>
        <v>0</v>
      </c>
      <c r="CD12">
        <f>(1-Control!$B$10)*CA12 + BZ12*(CHOOSE(B12, Control!$B$32, Control!$C$32, Control!$D$32, Control!$E$32, Control!$F$32) + $J$7)/1e6 * $J$6</f>
        <v>0</v>
      </c>
      <c r="CE12">
        <f>CC12-CD12</f>
        <v>0</v>
      </c>
      <c r="CF12">
        <f>INDEX(BaseSeries!$C$2:$C$61, A12) * Control!$B$4 * $K$3</f>
        <v>0</v>
      </c>
      <c r="CG12">
        <f>CF12*(Control!$B$5*Control!$B$6*Control!$B$7)*$K$4</f>
        <v>0</v>
      </c>
      <c r="CH12">
        <f>CG12</f>
        <v>0</v>
      </c>
      <c r="CI12">
        <f>CG12*Control!$B$8</f>
        <v>0</v>
      </c>
      <c r="CJ12">
        <f>CH12*(Control!$B$9*$K$5/12)/1e6</f>
        <v>0</v>
      </c>
      <c r="CK12">
        <f>CI12*$K$6*Control!$B$12/1e6</f>
        <v>0</v>
      </c>
      <c r="CL12">
        <f>CJ12+CK12</f>
        <v>0</v>
      </c>
      <c r="CM12">
        <f>(1-Control!$B$10)*CJ12 + CI12*(CHOOSE(B12, Control!$B$32, Control!$C$32, Control!$D$32, Control!$E$32, Control!$F$32) + $K$7)/1e6 * $K$6</f>
        <v>0</v>
      </c>
      <c r="CN12">
        <f>CL12-CM12</f>
        <v>0</v>
      </c>
      <c r="CO12">
        <f>INDEX(BaseSeries!$C$2:$C$61, A12) * Control!$B$4 * $L$3</f>
        <v>0</v>
      </c>
      <c r="CP12">
        <f>CO12*(Control!$B$5*Control!$B$6*Control!$B$7)*$L$4</f>
        <v>0</v>
      </c>
      <c r="CQ12">
        <f>CP12</f>
        <v>0</v>
      </c>
      <c r="CR12">
        <f>CP12*Control!$B$8</f>
        <v>0</v>
      </c>
      <c r="CS12">
        <f>CQ12*(Control!$B$9*$L$5/12)/1e6</f>
        <v>0</v>
      </c>
      <c r="CT12">
        <f>CR12*$L$6*Control!$B$12/1e6</f>
        <v>0</v>
      </c>
      <c r="CU12">
        <f>CS12+CT12</f>
        <v>0</v>
      </c>
      <c r="CV12">
        <f>(1-Control!$B$10)*CS12 + CR12*(CHOOSE(B12, Control!$B$32, Control!$C$32, Control!$D$32, Control!$E$32, Control!$F$32) + $L$7)/1e6 * $L$6</f>
        <v>0</v>
      </c>
      <c r="CW12">
        <f>CU12-CV12</f>
        <v>0</v>
      </c>
      <c r="CX12">
        <f>INDEX(BaseSeries!$C$2:$C$61, A12) * Control!$B$4 * $M$3</f>
        <v>0</v>
      </c>
      <c r="CY12">
        <f>CX12*(Control!$B$5*Control!$B$6*Control!$B$7)*$M$4</f>
        <v>0</v>
      </c>
      <c r="CZ12">
        <f>CY12</f>
        <v>0</v>
      </c>
      <c r="DA12">
        <f>CY12*Control!$B$8</f>
        <v>0</v>
      </c>
      <c r="DB12">
        <f>CZ12*(Control!$B$9*$M$5/12)/1e6</f>
        <v>0</v>
      </c>
      <c r="DC12">
        <f>DA12*$M$6*Control!$B$12/1e6</f>
        <v>0</v>
      </c>
      <c r="DD12">
        <f>DB12+DC12</f>
        <v>0</v>
      </c>
      <c r="DE12">
        <f>(1-Control!$B$10)*DB12 + DA12*(CHOOSE(B12, Control!$B$32, Control!$C$32, Control!$D$32, Control!$E$32, Control!$F$32) + $M$7)/1e6 * $M$6</f>
        <v>0</v>
      </c>
      <c r="DF12">
        <f>DD12-DE12</f>
        <v>0</v>
      </c>
    </row>
    <row r="13" spans="1:110">
      <c r="A13">
        <v>2</v>
      </c>
      <c r="B13">
        <f>INT((A13-1)/12)+1</f>
        <v>0</v>
      </c>
      <c r="C13">
        <f>INDEX(BaseSeries!$C$2:$C$61, A13) * Control!$B$4 * $B$3</f>
        <v>0</v>
      </c>
      <c r="D13">
        <f>C13*(Control!$B$5*Control!$B$6*Control!$B$7)*$B$4</f>
        <v>0</v>
      </c>
      <c r="E13">
        <f>E12*(1-(1-Control!$B$13)^(1/12)) + D13</f>
        <v>0</v>
      </c>
      <c r="F13">
        <f>D13*Control!$B$8</f>
        <v>0</v>
      </c>
      <c r="G13">
        <f>E13*(Control!$B$9*$B$5/12)/1e6</f>
        <v>0</v>
      </c>
      <c r="H13">
        <f>F13*$B$6*Control!$B$12/1e6</f>
        <v>0</v>
      </c>
      <c r="I13">
        <f>G13+H13</f>
        <v>0</v>
      </c>
      <c r="J13">
        <f>(1-Control!$B$10)*G13 + F13*(CHOOSE(B13, Control!$B$32, Control!$C$32, Control!$D$32, Control!$E$32, Control!$F$32) + $B$7)/1e6 * $B$6</f>
        <v>0</v>
      </c>
      <c r="K13">
        <f>I13-J13</f>
        <v>0</v>
      </c>
      <c r="L13">
        <f>INDEX(BaseSeries!$C$2:$C$61, A13) * Control!$B$4 * $C$3</f>
        <v>0</v>
      </c>
      <c r="M13">
        <f>L13*(Control!$B$5*Control!$B$6*Control!$B$7)*$C$4</f>
        <v>0</v>
      </c>
      <c r="N13">
        <f>N12*(1-(1-Control!$B$13)^(1/12)) + M13</f>
        <v>0</v>
      </c>
      <c r="O13">
        <f>M13*Control!$B$8</f>
        <v>0</v>
      </c>
      <c r="P13">
        <f>N13*(Control!$B$9*$C$5/12)/1e6</f>
        <v>0</v>
      </c>
      <c r="Q13">
        <f>O13*$C$6*Control!$B$12/1e6</f>
        <v>0</v>
      </c>
      <c r="R13">
        <f>P13+Q13</f>
        <v>0</v>
      </c>
      <c r="S13">
        <f>(1-Control!$B$10)*P13 + O13*(CHOOSE(B13, Control!$B$32, Control!$C$32, Control!$D$32, Control!$E$32, Control!$F$32) + $C$7)/1e6 * $C$6</f>
        <v>0</v>
      </c>
      <c r="T13">
        <f>R13-S13</f>
        <v>0</v>
      </c>
      <c r="U13">
        <f>INDEX(BaseSeries!$C$2:$C$61, A13) * Control!$B$4 * $D$3</f>
        <v>0</v>
      </c>
      <c r="V13">
        <f>U13*(Control!$B$5*Control!$B$6*Control!$B$7)*$D$4</f>
        <v>0</v>
      </c>
      <c r="W13">
        <f>W12*(1-(1-Control!$B$13)^(1/12)) + V13</f>
        <v>0</v>
      </c>
      <c r="X13">
        <f>V13*Control!$B$8</f>
        <v>0</v>
      </c>
      <c r="Y13">
        <f>W13*(Control!$B$9*$D$5/12)/1e6</f>
        <v>0</v>
      </c>
      <c r="Z13">
        <f>X13*$D$6*Control!$B$12/1e6</f>
        <v>0</v>
      </c>
      <c r="AA13">
        <f>Y13+Z13</f>
        <v>0</v>
      </c>
      <c r="AB13">
        <f>(1-Control!$B$10)*Y13 + X13*(CHOOSE(B13, Control!$B$32, Control!$C$32, Control!$D$32, Control!$E$32, Control!$F$32) + $D$7)/1e6 * $D$6</f>
        <v>0</v>
      </c>
      <c r="AC13">
        <f>AA13-AB13</f>
        <v>0</v>
      </c>
      <c r="AD13">
        <f>INDEX(BaseSeries!$C$2:$C$61, A13) * Control!$B$4 * $E$3</f>
        <v>0</v>
      </c>
      <c r="AE13">
        <f>AD13*(Control!$B$5*Control!$B$6*Control!$B$7)*$E$4</f>
        <v>0</v>
      </c>
      <c r="AF13">
        <f>AF12*(1-(1-Control!$B$13)^(1/12)) + AE13</f>
        <v>0</v>
      </c>
      <c r="AG13">
        <f>AE13*Control!$B$8</f>
        <v>0</v>
      </c>
      <c r="AH13">
        <f>AF13*(Control!$B$9*$E$5/12)/1e6</f>
        <v>0</v>
      </c>
      <c r="AI13">
        <f>AG13*$E$6*Control!$B$12/1e6</f>
        <v>0</v>
      </c>
      <c r="AJ13">
        <f>AH13+AI13</f>
        <v>0</v>
      </c>
      <c r="AK13">
        <f>(1-Control!$B$10)*AH13 + AG13*(CHOOSE(B13, Control!$B$32, Control!$C$32, Control!$D$32, Control!$E$32, Control!$F$32) + $E$7)/1e6 * $E$6</f>
        <v>0</v>
      </c>
      <c r="AL13">
        <f>AJ13-AK13</f>
        <v>0</v>
      </c>
      <c r="AM13">
        <f>INDEX(BaseSeries!$C$2:$C$61, A13) * Control!$B$4 * $F$3</f>
        <v>0</v>
      </c>
      <c r="AN13">
        <f>AM13*(Control!$B$5*Control!$B$6*Control!$B$7)*$F$4</f>
        <v>0</v>
      </c>
      <c r="AO13">
        <f>AO12*(1-(1-Control!$B$13)^(1/12)) + AN13</f>
        <v>0</v>
      </c>
      <c r="AP13">
        <f>AN13*Control!$B$8</f>
        <v>0</v>
      </c>
      <c r="AQ13">
        <f>AO13*(Control!$B$9*$F$5/12)/1e6</f>
        <v>0</v>
      </c>
      <c r="AR13">
        <f>AP13*$F$6*Control!$B$12/1e6</f>
        <v>0</v>
      </c>
      <c r="AS13">
        <f>AQ13+AR13</f>
        <v>0</v>
      </c>
      <c r="AT13">
        <f>(1-Control!$B$10)*AQ13 + AP13*(CHOOSE(B13, Control!$B$32, Control!$C$32, Control!$D$32, Control!$E$32, Control!$F$32) + $F$7)/1e6 * $F$6</f>
        <v>0</v>
      </c>
      <c r="AU13">
        <f>AS13-AT13</f>
        <v>0</v>
      </c>
      <c r="AV13">
        <f>INDEX(BaseSeries!$C$2:$C$61, A13) * Control!$B$4 * $G$3</f>
        <v>0</v>
      </c>
      <c r="AW13">
        <f>AV13*(Control!$B$5*Control!$B$6*Control!$B$7)*$G$4</f>
        <v>0</v>
      </c>
      <c r="AX13">
        <f>AX12*(1-(1-Control!$B$13)^(1/12)) + AW13</f>
        <v>0</v>
      </c>
      <c r="AY13">
        <f>AW13*Control!$B$8</f>
        <v>0</v>
      </c>
      <c r="AZ13">
        <f>AX13*(Control!$B$9*$G$5/12)/1e6</f>
        <v>0</v>
      </c>
      <c r="BA13">
        <f>AY13*$G$6*Control!$B$12/1e6</f>
        <v>0</v>
      </c>
      <c r="BB13">
        <f>AZ13+BA13</f>
        <v>0</v>
      </c>
      <c r="BC13">
        <f>(1-Control!$B$10)*AZ13 + AY13*(CHOOSE(B13, Control!$B$32, Control!$C$32, Control!$D$32, Control!$E$32, Control!$F$32) + $G$7)/1e6 * $G$6</f>
        <v>0</v>
      </c>
      <c r="BD13">
        <f>BB13-BC13</f>
        <v>0</v>
      </c>
      <c r="BE13">
        <f>INDEX(BaseSeries!$C$2:$C$61, A13) * Control!$B$4 * $H$3</f>
        <v>0</v>
      </c>
      <c r="BF13">
        <f>BE13*(Control!$B$5*Control!$B$6*Control!$B$7)*$H$4</f>
        <v>0</v>
      </c>
      <c r="BG13">
        <f>BG12*(1-(1-Control!$B$13)^(1/12)) + BF13</f>
        <v>0</v>
      </c>
      <c r="BH13">
        <f>BF13*Control!$B$8</f>
        <v>0</v>
      </c>
      <c r="BI13">
        <f>BG13*(Control!$B$9*$H$5/12)/1e6</f>
        <v>0</v>
      </c>
      <c r="BJ13">
        <f>BH13*$H$6*Control!$B$12/1e6</f>
        <v>0</v>
      </c>
      <c r="BK13">
        <f>BI13+BJ13</f>
        <v>0</v>
      </c>
      <c r="BL13">
        <f>(1-Control!$B$10)*BI13 + BH13*(CHOOSE(B13, Control!$B$32, Control!$C$32, Control!$D$32, Control!$E$32, Control!$F$32) + $H$7)/1e6 * $H$6</f>
        <v>0</v>
      </c>
      <c r="BM13">
        <f>BK13-BL13</f>
        <v>0</v>
      </c>
      <c r="BN13">
        <f>INDEX(BaseSeries!$C$2:$C$61, A13) * Control!$B$4 * $I$3</f>
        <v>0</v>
      </c>
      <c r="BO13">
        <f>BN13*(Control!$B$5*Control!$B$6*Control!$B$7)*$I$4</f>
        <v>0</v>
      </c>
      <c r="BP13">
        <f>BP12*(1-(1-Control!$B$13)^(1/12)) + BO13</f>
        <v>0</v>
      </c>
      <c r="BQ13">
        <f>BO13*Control!$B$8</f>
        <v>0</v>
      </c>
      <c r="BR13">
        <f>BP13*(Control!$B$9*$I$5/12)/1e6</f>
        <v>0</v>
      </c>
      <c r="BS13">
        <f>BQ13*$I$6*Control!$B$12/1e6</f>
        <v>0</v>
      </c>
      <c r="BT13">
        <f>BR13+BS13</f>
        <v>0</v>
      </c>
      <c r="BU13">
        <f>(1-Control!$B$10)*BR13 + BQ13*(CHOOSE(B13, Control!$B$32, Control!$C$32, Control!$D$32, Control!$E$32, Control!$F$32) + $I$7)/1e6 * $I$6</f>
        <v>0</v>
      </c>
      <c r="BV13">
        <f>BT13-BU13</f>
        <v>0</v>
      </c>
      <c r="BW13">
        <f>INDEX(BaseSeries!$C$2:$C$61, A13) * Control!$B$4 * $J$3</f>
        <v>0</v>
      </c>
      <c r="BX13">
        <f>BW13*(Control!$B$5*Control!$B$6*Control!$B$7)*$J$4</f>
        <v>0</v>
      </c>
      <c r="BY13">
        <f>BY12*(1-(1-Control!$B$13)^(1/12)) + BX13</f>
        <v>0</v>
      </c>
      <c r="BZ13">
        <f>BX13*Control!$B$8</f>
        <v>0</v>
      </c>
      <c r="CA13">
        <f>BY13*(Control!$B$9*$J$5/12)/1e6</f>
        <v>0</v>
      </c>
      <c r="CB13">
        <f>BZ13*$J$6*Control!$B$12/1e6</f>
        <v>0</v>
      </c>
      <c r="CC13">
        <f>CA13+CB13</f>
        <v>0</v>
      </c>
      <c r="CD13">
        <f>(1-Control!$B$10)*CA13 + BZ13*(CHOOSE(B13, Control!$B$32, Control!$C$32, Control!$D$32, Control!$E$32, Control!$F$32) + $J$7)/1e6 * $J$6</f>
        <v>0</v>
      </c>
      <c r="CE13">
        <f>CC13-CD13</f>
        <v>0</v>
      </c>
      <c r="CF13">
        <f>INDEX(BaseSeries!$C$2:$C$61, A13) * Control!$B$4 * $K$3</f>
        <v>0</v>
      </c>
      <c r="CG13">
        <f>CF13*(Control!$B$5*Control!$B$6*Control!$B$7)*$K$4</f>
        <v>0</v>
      </c>
      <c r="CH13">
        <f>CH12*(1-(1-Control!$B$13)^(1/12)) + CG13</f>
        <v>0</v>
      </c>
      <c r="CI13">
        <f>CG13*Control!$B$8</f>
        <v>0</v>
      </c>
      <c r="CJ13">
        <f>CH13*(Control!$B$9*$K$5/12)/1e6</f>
        <v>0</v>
      </c>
      <c r="CK13">
        <f>CI13*$K$6*Control!$B$12/1e6</f>
        <v>0</v>
      </c>
      <c r="CL13">
        <f>CJ13+CK13</f>
        <v>0</v>
      </c>
      <c r="CM13">
        <f>(1-Control!$B$10)*CJ13 + CI13*(CHOOSE(B13, Control!$B$32, Control!$C$32, Control!$D$32, Control!$E$32, Control!$F$32) + $K$7)/1e6 * $K$6</f>
        <v>0</v>
      </c>
      <c r="CN13">
        <f>CL13-CM13</f>
        <v>0</v>
      </c>
      <c r="CO13">
        <f>INDEX(BaseSeries!$C$2:$C$61, A13) * Control!$B$4 * $L$3</f>
        <v>0</v>
      </c>
      <c r="CP13">
        <f>CO13*(Control!$B$5*Control!$B$6*Control!$B$7)*$L$4</f>
        <v>0</v>
      </c>
      <c r="CQ13">
        <f>CQ12*(1-(1-Control!$B$13)^(1/12)) + CP13</f>
        <v>0</v>
      </c>
      <c r="CR13">
        <f>CP13*Control!$B$8</f>
        <v>0</v>
      </c>
      <c r="CS13">
        <f>CQ13*(Control!$B$9*$L$5/12)/1e6</f>
        <v>0</v>
      </c>
      <c r="CT13">
        <f>CR13*$L$6*Control!$B$12/1e6</f>
        <v>0</v>
      </c>
      <c r="CU13">
        <f>CS13+CT13</f>
        <v>0</v>
      </c>
      <c r="CV13">
        <f>(1-Control!$B$10)*CS13 + CR13*(CHOOSE(B13, Control!$B$32, Control!$C$32, Control!$D$32, Control!$E$32, Control!$F$32) + $L$7)/1e6 * $L$6</f>
        <v>0</v>
      </c>
      <c r="CW13">
        <f>CU13-CV13</f>
        <v>0</v>
      </c>
      <c r="CX13">
        <f>INDEX(BaseSeries!$C$2:$C$61, A13) * Control!$B$4 * $M$3</f>
        <v>0</v>
      </c>
      <c r="CY13">
        <f>CX13*(Control!$B$5*Control!$B$6*Control!$B$7)*$M$4</f>
        <v>0</v>
      </c>
      <c r="CZ13">
        <f>CZ12*(1-(1-Control!$B$13)^(1/12)) + CY13</f>
        <v>0</v>
      </c>
      <c r="DA13">
        <f>CY13*Control!$B$8</f>
        <v>0</v>
      </c>
      <c r="DB13">
        <f>CZ13*(Control!$B$9*$M$5/12)/1e6</f>
        <v>0</v>
      </c>
      <c r="DC13">
        <f>DA13*$M$6*Control!$B$12/1e6</f>
        <v>0</v>
      </c>
      <c r="DD13">
        <f>DB13+DC13</f>
        <v>0</v>
      </c>
      <c r="DE13">
        <f>(1-Control!$B$10)*DB13 + DA13*(CHOOSE(B13, Control!$B$32, Control!$C$32, Control!$D$32, Control!$E$32, Control!$F$32) + $M$7)/1e6 * $M$6</f>
        <v>0</v>
      </c>
      <c r="DF13">
        <f>DD13-DE13</f>
        <v>0</v>
      </c>
    </row>
    <row r="14" spans="1:110">
      <c r="A14">
        <v>3</v>
      </c>
      <c r="B14">
        <f>INT((A14-1)/12)+1</f>
        <v>0</v>
      </c>
      <c r="C14">
        <f>INDEX(BaseSeries!$C$2:$C$61, A14) * Control!$B$4 * $B$3</f>
        <v>0</v>
      </c>
      <c r="D14">
        <f>C14*(Control!$B$5*Control!$B$6*Control!$B$7)*$B$4</f>
        <v>0</v>
      </c>
      <c r="E14">
        <f>E13*(1-(1-Control!$B$13)^(1/12)) + D14</f>
        <v>0</v>
      </c>
      <c r="F14">
        <f>D14*Control!$B$8</f>
        <v>0</v>
      </c>
      <c r="G14">
        <f>E14*(Control!$B$9*$B$5/12)/1e6</f>
        <v>0</v>
      </c>
      <c r="H14">
        <f>F14*$B$6*Control!$B$12/1e6</f>
        <v>0</v>
      </c>
      <c r="I14">
        <f>G14+H14</f>
        <v>0</v>
      </c>
      <c r="J14">
        <f>(1-Control!$B$10)*G14 + F14*(CHOOSE(B14, Control!$B$32, Control!$C$32, Control!$D$32, Control!$E$32, Control!$F$32) + $B$7)/1e6 * $B$6</f>
        <v>0</v>
      </c>
      <c r="K14">
        <f>I14-J14</f>
        <v>0</v>
      </c>
      <c r="L14">
        <f>INDEX(BaseSeries!$C$2:$C$61, A14) * Control!$B$4 * $C$3</f>
        <v>0</v>
      </c>
      <c r="M14">
        <f>L14*(Control!$B$5*Control!$B$6*Control!$B$7)*$C$4</f>
        <v>0</v>
      </c>
      <c r="N14">
        <f>N13*(1-(1-Control!$B$13)^(1/12)) + M14</f>
        <v>0</v>
      </c>
      <c r="O14">
        <f>M14*Control!$B$8</f>
        <v>0</v>
      </c>
      <c r="P14">
        <f>N14*(Control!$B$9*$C$5/12)/1e6</f>
        <v>0</v>
      </c>
      <c r="Q14">
        <f>O14*$C$6*Control!$B$12/1e6</f>
        <v>0</v>
      </c>
      <c r="R14">
        <f>P14+Q14</f>
        <v>0</v>
      </c>
      <c r="S14">
        <f>(1-Control!$B$10)*P14 + O14*(CHOOSE(B14, Control!$B$32, Control!$C$32, Control!$D$32, Control!$E$32, Control!$F$32) + $C$7)/1e6 * $C$6</f>
        <v>0</v>
      </c>
      <c r="T14">
        <f>R14-S14</f>
        <v>0</v>
      </c>
      <c r="U14">
        <f>INDEX(BaseSeries!$C$2:$C$61, A14) * Control!$B$4 * $D$3</f>
        <v>0</v>
      </c>
      <c r="V14">
        <f>U14*(Control!$B$5*Control!$B$6*Control!$B$7)*$D$4</f>
        <v>0</v>
      </c>
      <c r="W14">
        <f>W13*(1-(1-Control!$B$13)^(1/12)) + V14</f>
        <v>0</v>
      </c>
      <c r="X14">
        <f>V14*Control!$B$8</f>
        <v>0</v>
      </c>
      <c r="Y14">
        <f>W14*(Control!$B$9*$D$5/12)/1e6</f>
        <v>0</v>
      </c>
      <c r="Z14">
        <f>X14*$D$6*Control!$B$12/1e6</f>
        <v>0</v>
      </c>
      <c r="AA14">
        <f>Y14+Z14</f>
        <v>0</v>
      </c>
      <c r="AB14">
        <f>(1-Control!$B$10)*Y14 + X14*(CHOOSE(B14, Control!$B$32, Control!$C$32, Control!$D$32, Control!$E$32, Control!$F$32) + $D$7)/1e6 * $D$6</f>
        <v>0</v>
      </c>
      <c r="AC14">
        <f>AA14-AB14</f>
        <v>0</v>
      </c>
      <c r="AD14">
        <f>INDEX(BaseSeries!$C$2:$C$61, A14) * Control!$B$4 * $E$3</f>
        <v>0</v>
      </c>
      <c r="AE14">
        <f>AD14*(Control!$B$5*Control!$B$6*Control!$B$7)*$E$4</f>
        <v>0</v>
      </c>
      <c r="AF14">
        <f>AF13*(1-(1-Control!$B$13)^(1/12)) + AE14</f>
        <v>0</v>
      </c>
      <c r="AG14">
        <f>AE14*Control!$B$8</f>
        <v>0</v>
      </c>
      <c r="AH14">
        <f>AF14*(Control!$B$9*$E$5/12)/1e6</f>
        <v>0</v>
      </c>
      <c r="AI14">
        <f>AG14*$E$6*Control!$B$12/1e6</f>
        <v>0</v>
      </c>
      <c r="AJ14">
        <f>AH14+AI14</f>
        <v>0</v>
      </c>
      <c r="AK14">
        <f>(1-Control!$B$10)*AH14 + AG14*(CHOOSE(B14, Control!$B$32, Control!$C$32, Control!$D$32, Control!$E$32, Control!$F$32) + $E$7)/1e6 * $E$6</f>
        <v>0</v>
      </c>
      <c r="AL14">
        <f>AJ14-AK14</f>
        <v>0</v>
      </c>
      <c r="AM14">
        <f>INDEX(BaseSeries!$C$2:$C$61, A14) * Control!$B$4 * $F$3</f>
        <v>0</v>
      </c>
      <c r="AN14">
        <f>AM14*(Control!$B$5*Control!$B$6*Control!$B$7)*$F$4</f>
        <v>0</v>
      </c>
      <c r="AO14">
        <f>AO13*(1-(1-Control!$B$13)^(1/12)) + AN14</f>
        <v>0</v>
      </c>
      <c r="AP14">
        <f>AN14*Control!$B$8</f>
        <v>0</v>
      </c>
      <c r="AQ14">
        <f>AO14*(Control!$B$9*$F$5/12)/1e6</f>
        <v>0</v>
      </c>
      <c r="AR14">
        <f>AP14*$F$6*Control!$B$12/1e6</f>
        <v>0</v>
      </c>
      <c r="AS14">
        <f>AQ14+AR14</f>
        <v>0</v>
      </c>
      <c r="AT14">
        <f>(1-Control!$B$10)*AQ14 + AP14*(CHOOSE(B14, Control!$B$32, Control!$C$32, Control!$D$32, Control!$E$32, Control!$F$32) + $F$7)/1e6 * $F$6</f>
        <v>0</v>
      </c>
      <c r="AU14">
        <f>AS14-AT14</f>
        <v>0</v>
      </c>
      <c r="AV14">
        <f>INDEX(BaseSeries!$C$2:$C$61, A14) * Control!$B$4 * $G$3</f>
        <v>0</v>
      </c>
      <c r="AW14">
        <f>AV14*(Control!$B$5*Control!$B$6*Control!$B$7)*$G$4</f>
        <v>0</v>
      </c>
      <c r="AX14">
        <f>AX13*(1-(1-Control!$B$13)^(1/12)) + AW14</f>
        <v>0</v>
      </c>
      <c r="AY14">
        <f>AW14*Control!$B$8</f>
        <v>0</v>
      </c>
      <c r="AZ14">
        <f>AX14*(Control!$B$9*$G$5/12)/1e6</f>
        <v>0</v>
      </c>
      <c r="BA14">
        <f>AY14*$G$6*Control!$B$12/1e6</f>
        <v>0</v>
      </c>
      <c r="BB14">
        <f>AZ14+BA14</f>
        <v>0</v>
      </c>
      <c r="BC14">
        <f>(1-Control!$B$10)*AZ14 + AY14*(CHOOSE(B14, Control!$B$32, Control!$C$32, Control!$D$32, Control!$E$32, Control!$F$32) + $G$7)/1e6 * $G$6</f>
        <v>0</v>
      </c>
      <c r="BD14">
        <f>BB14-BC14</f>
        <v>0</v>
      </c>
      <c r="BE14">
        <f>INDEX(BaseSeries!$C$2:$C$61, A14) * Control!$B$4 * $H$3</f>
        <v>0</v>
      </c>
      <c r="BF14">
        <f>BE14*(Control!$B$5*Control!$B$6*Control!$B$7)*$H$4</f>
        <v>0</v>
      </c>
      <c r="BG14">
        <f>BG13*(1-(1-Control!$B$13)^(1/12)) + BF14</f>
        <v>0</v>
      </c>
      <c r="BH14">
        <f>BF14*Control!$B$8</f>
        <v>0</v>
      </c>
      <c r="BI14">
        <f>BG14*(Control!$B$9*$H$5/12)/1e6</f>
        <v>0</v>
      </c>
      <c r="BJ14">
        <f>BH14*$H$6*Control!$B$12/1e6</f>
        <v>0</v>
      </c>
      <c r="BK14">
        <f>BI14+BJ14</f>
        <v>0</v>
      </c>
      <c r="BL14">
        <f>(1-Control!$B$10)*BI14 + BH14*(CHOOSE(B14, Control!$B$32, Control!$C$32, Control!$D$32, Control!$E$32, Control!$F$32) + $H$7)/1e6 * $H$6</f>
        <v>0</v>
      </c>
      <c r="BM14">
        <f>BK14-BL14</f>
        <v>0</v>
      </c>
      <c r="BN14">
        <f>INDEX(BaseSeries!$C$2:$C$61, A14) * Control!$B$4 * $I$3</f>
        <v>0</v>
      </c>
      <c r="BO14">
        <f>BN14*(Control!$B$5*Control!$B$6*Control!$B$7)*$I$4</f>
        <v>0</v>
      </c>
      <c r="BP14">
        <f>BP13*(1-(1-Control!$B$13)^(1/12)) + BO14</f>
        <v>0</v>
      </c>
      <c r="BQ14">
        <f>BO14*Control!$B$8</f>
        <v>0</v>
      </c>
      <c r="BR14">
        <f>BP14*(Control!$B$9*$I$5/12)/1e6</f>
        <v>0</v>
      </c>
      <c r="BS14">
        <f>BQ14*$I$6*Control!$B$12/1e6</f>
        <v>0</v>
      </c>
      <c r="BT14">
        <f>BR14+BS14</f>
        <v>0</v>
      </c>
      <c r="BU14">
        <f>(1-Control!$B$10)*BR14 + BQ14*(CHOOSE(B14, Control!$B$32, Control!$C$32, Control!$D$32, Control!$E$32, Control!$F$32) + $I$7)/1e6 * $I$6</f>
        <v>0</v>
      </c>
      <c r="BV14">
        <f>BT14-BU14</f>
        <v>0</v>
      </c>
      <c r="BW14">
        <f>INDEX(BaseSeries!$C$2:$C$61, A14) * Control!$B$4 * $J$3</f>
        <v>0</v>
      </c>
      <c r="BX14">
        <f>BW14*(Control!$B$5*Control!$B$6*Control!$B$7)*$J$4</f>
        <v>0</v>
      </c>
      <c r="BY14">
        <f>BY13*(1-(1-Control!$B$13)^(1/12)) + BX14</f>
        <v>0</v>
      </c>
      <c r="BZ14">
        <f>BX14*Control!$B$8</f>
        <v>0</v>
      </c>
      <c r="CA14">
        <f>BY14*(Control!$B$9*$J$5/12)/1e6</f>
        <v>0</v>
      </c>
      <c r="CB14">
        <f>BZ14*$J$6*Control!$B$12/1e6</f>
        <v>0</v>
      </c>
      <c r="CC14">
        <f>CA14+CB14</f>
        <v>0</v>
      </c>
      <c r="CD14">
        <f>(1-Control!$B$10)*CA14 + BZ14*(CHOOSE(B14, Control!$B$32, Control!$C$32, Control!$D$32, Control!$E$32, Control!$F$32) + $J$7)/1e6 * $J$6</f>
        <v>0</v>
      </c>
      <c r="CE14">
        <f>CC14-CD14</f>
        <v>0</v>
      </c>
      <c r="CF14">
        <f>INDEX(BaseSeries!$C$2:$C$61, A14) * Control!$B$4 * $K$3</f>
        <v>0</v>
      </c>
      <c r="CG14">
        <f>CF14*(Control!$B$5*Control!$B$6*Control!$B$7)*$K$4</f>
        <v>0</v>
      </c>
      <c r="CH14">
        <f>CH13*(1-(1-Control!$B$13)^(1/12)) + CG14</f>
        <v>0</v>
      </c>
      <c r="CI14">
        <f>CG14*Control!$B$8</f>
        <v>0</v>
      </c>
      <c r="CJ14">
        <f>CH14*(Control!$B$9*$K$5/12)/1e6</f>
        <v>0</v>
      </c>
      <c r="CK14">
        <f>CI14*$K$6*Control!$B$12/1e6</f>
        <v>0</v>
      </c>
      <c r="CL14">
        <f>CJ14+CK14</f>
        <v>0</v>
      </c>
      <c r="CM14">
        <f>(1-Control!$B$10)*CJ14 + CI14*(CHOOSE(B14, Control!$B$32, Control!$C$32, Control!$D$32, Control!$E$32, Control!$F$32) + $K$7)/1e6 * $K$6</f>
        <v>0</v>
      </c>
      <c r="CN14">
        <f>CL14-CM14</f>
        <v>0</v>
      </c>
      <c r="CO14">
        <f>INDEX(BaseSeries!$C$2:$C$61, A14) * Control!$B$4 * $L$3</f>
        <v>0</v>
      </c>
      <c r="CP14">
        <f>CO14*(Control!$B$5*Control!$B$6*Control!$B$7)*$L$4</f>
        <v>0</v>
      </c>
      <c r="CQ14">
        <f>CQ13*(1-(1-Control!$B$13)^(1/12)) + CP14</f>
        <v>0</v>
      </c>
      <c r="CR14">
        <f>CP14*Control!$B$8</f>
        <v>0</v>
      </c>
      <c r="CS14">
        <f>CQ14*(Control!$B$9*$L$5/12)/1e6</f>
        <v>0</v>
      </c>
      <c r="CT14">
        <f>CR14*$L$6*Control!$B$12/1e6</f>
        <v>0</v>
      </c>
      <c r="CU14">
        <f>CS14+CT14</f>
        <v>0</v>
      </c>
      <c r="CV14">
        <f>(1-Control!$B$10)*CS14 + CR14*(CHOOSE(B14, Control!$B$32, Control!$C$32, Control!$D$32, Control!$E$32, Control!$F$32) + $L$7)/1e6 * $L$6</f>
        <v>0</v>
      </c>
      <c r="CW14">
        <f>CU14-CV14</f>
        <v>0</v>
      </c>
      <c r="CX14">
        <f>INDEX(BaseSeries!$C$2:$C$61, A14) * Control!$B$4 * $M$3</f>
        <v>0</v>
      </c>
      <c r="CY14">
        <f>CX14*(Control!$B$5*Control!$B$6*Control!$B$7)*$M$4</f>
        <v>0</v>
      </c>
      <c r="CZ14">
        <f>CZ13*(1-(1-Control!$B$13)^(1/12)) + CY14</f>
        <v>0</v>
      </c>
      <c r="DA14">
        <f>CY14*Control!$B$8</f>
        <v>0</v>
      </c>
      <c r="DB14">
        <f>CZ14*(Control!$B$9*$M$5/12)/1e6</f>
        <v>0</v>
      </c>
      <c r="DC14">
        <f>DA14*$M$6*Control!$B$12/1e6</f>
        <v>0</v>
      </c>
      <c r="DD14">
        <f>DB14+DC14</f>
        <v>0</v>
      </c>
      <c r="DE14">
        <f>(1-Control!$B$10)*DB14 + DA14*(CHOOSE(B14, Control!$B$32, Control!$C$32, Control!$D$32, Control!$E$32, Control!$F$32) + $M$7)/1e6 * $M$6</f>
        <v>0</v>
      </c>
      <c r="DF14">
        <f>DD14-DE14</f>
        <v>0</v>
      </c>
    </row>
    <row r="15" spans="1:110">
      <c r="A15">
        <v>4</v>
      </c>
      <c r="B15">
        <f>INT((A15-1)/12)+1</f>
        <v>0</v>
      </c>
      <c r="C15">
        <f>INDEX(BaseSeries!$C$2:$C$61, A15) * Control!$B$4 * $B$3</f>
        <v>0</v>
      </c>
      <c r="D15">
        <f>C15*(Control!$B$5*Control!$B$6*Control!$B$7)*$B$4</f>
        <v>0</v>
      </c>
      <c r="E15">
        <f>E14*(1-(1-Control!$B$13)^(1/12)) + D15</f>
        <v>0</v>
      </c>
      <c r="F15">
        <f>D15*Control!$B$8</f>
        <v>0</v>
      </c>
      <c r="G15">
        <f>E15*(Control!$B$9*$B$5/12)/1e6</f>
        <v>0</v>
      </c>
      <c r="H15">
        <f>F15*$B$6*Control!$B$12/1e6</f>
        <v>0</v>
      </c>
      <c r="I15">
        <f>G15+H15</f>
        <v>0</v>
      </c>
      <c r="J15">
        <f>(1-Control!$B$10)*G15 + F15*(CHOOSE(B15, Control!$B$32, Control!$C$32, Control!$D$32, Control!$E$32, Control!$F$32) + $B$7)/1e6 * $B$6</f>
        <v>0</v>
      </c>
      <c r="K15">
        <f>I15-J15</f>
        <v>0</v>
      </c>
      <c r="L15">
        <f>INDEX(BaseSeries!$C$2:$C$61, A15) * Control!$B$4 * $C$3</f>
        <v>0</v>
      </c>
      <c r="M15">
        <f>L15*(Control!$B$5*Control!$B$6*Control!$B$7)*$C$4</f>
        <v>0</v>
      </c>
      <c r="N15">
        <f>N14*(1-(1-Control!$B$13)^(1/12)) + M15</f>
        <v>0</v>
      </c>
      <c r="O15">
        <f>M15*Control!$B$8</f>
        <v>0</v>
      </c>
      <c r="P15">
        <f>N15*(Control!$B$9*$C$5/12)/1e6</f>
        <v>0</v>
      </c>
      <c r="Q15">
        <f>O15*$C$6*Control!$B$12/1e6</f>
        <v>0</v>
      </c>
      <c r="R15">
        <f>P15+Q15</f>
        <v>0</v>
      </c>
      <c r="S15">
        <f>(1-Control!$B$10)*P15 + O15*(CHOOSE(B15, Control!$B$32, Control!$C$32, Control!$D$32, Control!$E$32, Control!$F$32) + $C$7)/1e6 * $C$6</f>
        <v>0</v>
      </c>
      <c r="T15">
        <f>R15-S15</f>
        <v>0</v>
      </c>
      <c r="U15">
        <f>INDEX(BaseSeries!$C$2:$C$61, A15) * Control!$B$4 * $D$3</f>
        <v>0</v>
      </c>
      <c r="V15">
        <f>U15*(Control!$B$5*Control!$B$6*Control!$B$7)*$D$4</f>
        <v>0</v>
      </c>
      <c r="W15">
        <f>W14*(1-(1-Control!$B$13)^(1/12)) + V15</f>
        <v>0</v>
      </c>
      <c r="X15">
        <f>V15*Control!$B$8</f>
        <v>0</v>
      </c>
      <c r="Y15">
        <f>W15*(Control!$B$9*$D$5/12)/1e6</f>
        <v>0</v>
      </c>
      <c r="Z15">
        <f>X15*$D$6*Control!$B$12/1e6</f>
        <v>0</v>
      </c>
      <c r="AA15">
        <f>Y15+Z15</f>
        <v>0</v>
      </c>
      <c r="AB15">
        <f>(1-Control!$B$10)*Y15 + X15*(CHOOSE(B15, Control!$B$32, Control!$C$32, Control!$D$32, Control!$E$32, Control!$F$32) + $D$7)/1e6 * $D$6</f>
        <v>0</v>
      </c>
      <c r="AC15">
        <f>AA15-AB15</f>
        <v>0</v>
      </c>
      <c r="AD15">
        <f>INDEX(BaseSeries!$C$2:$C$61, A15) * Control!$B$4 * $E$3</f>
        <v>0</v>
      </c>
      <c r="AE15">
        <f>AD15*(Control!$B$5*Control!$B$6*Control!$B$7)*$E$4</f>
        <v>0</v>
      </c>
      <c r="AF15">
        <f>AF14*(1-(1-Control!$B$13)^(1/12)) + AE15</f>
        <v>0</v>
      </c>
      <c r="AG15">
        <f>AE15*Control!$B$8</f>
        <v>0</v>
      </c>
      <c r="AH15">
        <f>AF15*(Control!$B$9*$E$5/12)/1e6</f>
        <v>0</v>
      </c>
      <c r="AI15">
        <f>AG15*$E$6*Control!$B$12/1e6</f>
        <v>0</v>
      </c>
      <c r="AJ15">
        <f>AH15+AI15</f>
        <v>0</v>
      </c>
      <c r="AK15">
        <f>(1-Control!$B$10)*AH15 + AG15*(CHOOSE(B15, Control!$B$32, Control!$C$32, Control!$D$32, Control!$E$32, Control!$F$32) + $E$7)/1e6 * $E$6</f>
        <v>0</v>
      </c>
      <c r="AL15">
        <f>AJ15-AK15</f>
        <v>0</v>
      </c>
      <c r="AM15">
        <f>INDEX(BaseSeries!$C$2:$C$61, A15) * Control!$B$4 * $F$3</f>
        <v>0</v>
      </c>
      <c r="AN15">
        <f>AM15*(Control!$B$5*Control!$B$6*Control!$B$7)*$F$4</f>
        <v>0</v>
      </c>
      <c r="AO15">
        <f>AO14*(1-(1-Control!$B$13)^(1/12)) + AN15</f>
        <v>0</v>
      </c>
      <c r="AP15">
        <f>AN15*Control!$B$8</f>
        <v>0</v>
      </c>
      <c r="AQ15">
        <f>AO15*(Control!$B$9*$F$5/12)/1e6</f>
        <v>0</v>
      </c>
      <c r="AR15">
        <f>AP15*$F$6*Control!$B$12/1e6</f>
        <v>0</v>
      </c>
      <c r="AS15">
        <f>AQ15+AR15</f>
        <v>0</v>
      </c>
      <c r="AT15">
        <f>(1-Control!$B$10)*AQ15 + AP15*(CHOOSE(B15, Control!$B$32, Control!$C$32, Control!$D$32, Control!$E$32, Control!$F$32) + $F$7)/1e6 * $F$6</f>
        <v>0</v>
      </c>
      <c r="AU15">
        <f>AS15-AT15</f>
        <v>0</v>
      </c>
      <c r="AV15">
        <f>INDEX(BaseSeries!$C$2:$C$61, A15) * Control!$B$4 * $G$3</f>
        <v>0</v>
      </c>
      <c r="AW15">
        <f>AV15*(Control!$B$5*Control!$B$6*Control!$B$7)*$G$4</f>
        <v>0</v>
      </c>
      <c r="AX15">
        <f>AX14*(1-(1-Control!$B$13)^(1/12)) + AW15</f>
        <v>0</v>
      </c>
      <c r="AY15">
        <f>AW15*Control!$B$8</f>
        <v>0</v>
      </c>
      <c r="AZ15">
        <f>AX15*(Control!$B$9*$G$5/12)/1e6</f>
        <v>0</v>
      </c>
      <c r="BA15">
        <f>AY15*$G$6*Control!$B$12/1e6</f>
        <v>0</v>
      </c>
      <c r="BB15">
        <f>AZ15+BA15</f>
        <v>0</v>
      </c>
      <c r="BC15">
        <f>(1-Control!$B$10)*AZ15 + AY15*(CHOOSE(B15, Control!$B$32, Control!$C$32, Control!$D$32, Control!$E$32, Control!$F$32) + $G$7)/1e6 * $G$6</f>
        <v>0</v>
      </c>
      <c r="BD15">
        <f>BB15-BC15</f>
        <v>0</v>
      </c>
      <c r="BE15">
        <f>INDEX(BaseSeries!$C$2:$C$61, A15) * Control!$B$4 * $H$3</f>
        <v>0</v>
      </c>
      <c r="BF15">
        <f>BE15*(Control!$B$5*Control!$B$6*Control!$B$7)*$H$4</f>
        <v>0</v>
      </c>
      <c r="BG15">
        <f>BG14*(1-(1-Control!$B$13)^(1/12)) + BF15</f>
        <v>0</v>
      </c>
      <c r="BH15">
        <f>BF15*Control!$B$8</f>
        <v>0</v>
      </c>
      <c r="BI15">
        <f>BG15*(Control!$B$9*$H$5/12)/1e6</f>
        <v>0</v>
      </c>
      <c r="BJ15">
        <f>BH15*$H$6*Control!$B$12/1e6</f>
        <v>0</v>
      </c>
      <c r="BK15">
        <f>BI15+BJ15</f>
        <v>0</v>
      </c>
      <c r="BL15">
        <f>(1-Control!$B$10)*BI15 + BH15*(CHOOSE(B15, Control!$B$32, Control!$C$32, Control!$D$32, Control!$E$32, Control!$F$32) + $H$7)/1e6 * $H$6</f>
        <v>0</v>
      </c>
      <c r="BM15">
        <f>BK15-BL15</f>
        <v>0</v>
      </c>
      <c r="BN15">
        <f>INDEX(BaseSeries!$C$2:$C$61, A15) * Control!$B$4 * $I$3</f>
        <v>0</v>
      </c>
      <c r="BO15">
        <f>BN15*(Control!$B$5*Control!$B$6*Control!$B$7)*$I$4</f>
        <v>0</v>
      </c>
      <c r="BP15">
        <f>BP14*(1-(1-Control!$B$13)^(1/12)) + BO15</f>
        <v>0</v>
      </c>
      <c r="BQ15">
        <f>BO15*Control!$B$8</f>
        <v>0</v>
      </c>
      <c r="BR15">
        <f>BP15*(Control!$B$9*$I$5/12)/1e6</f>
        <v>0</v>
      </c>
      <c r="BS15">
        <f>BQ15*$I$6*Control!$B$12/1e6</f>
        <v>0</v>
      </c>
      <c r="BT15">
        <f>BR15+BS15</f>
        <v>0</v>
      </c>
      <c r="BU15">
        <f>(1-Control!$B$10)*BR15 + BQ15*(CHOOSE(B15, Control!$B$32, Control!$C$32, Control!$D$32, Control!$E$32, Control!$F$32) + $I$7)/1e6 * $I$6</f>
        <v>0</v>
      </c>
      <c r="BV15">
        <f>BT15-BU15</f>
        <v>0</v>
      </c>
      <c r="BW15">
        <f>INDEX(BaseSeries!$C$2:$C$61, A15) * Control!$B$4 * $J$3</f>
        <v>0</v>
      </c>
      <c r="BX15">
        <f>BW15*(Control!$B$5*Control!$B$6*Control!$B$7)*$J$4</f>
        <v>0</v>
      </c>
      <c r="BY15">
        <f>BY14*(1-(1-Control!$B$13)^(1/12)) + BX15</f>
        <v>0</v>
      </c>
      <c r="BZ15">
        <f>BX15*Control!$B$8</f>
        <v>0</v>
      </c>
      <c r="CA15">
        <f>BY15*(Control!$B$9*$J$5/12)/1e6</f>
        <v>0</v>
      </c>
      <c r="CB15">
        <f>BZ15*$J$6*Control!$B$12/1e6</f>
        <v>0</v>
      </c>
      <c r="CC15">
        <f>CA15+CB15</f>
        <v>0</v>
      </c>
      <c r="CD15">
        <f>(1-Control!$B$10)*CA15 + BZ15*(CHOOSE(B15, Control!$B$32, Control!$C$32, Control!$D$32, Control!$E$32, Control!$F$32) + $J$7)/1e6 * $J$6</f>
        <v>0</v>
      </c>
      <c r="CE15">
        <f>CC15-CD15</f>
        <v>0</v>
      </c>
      <c r="CF15">
        <f>INDEX(BaseSeries!$C$2:$C$61, A15) * Control!$B$4 * $K$3</f>
        <v>0</v>
      </c>
      <c r="CG15">
        <f>CF15*(Control!$B$5*Control!$B$6*Control!$B$7)*$K$4</f>
        <v>0</v>
      </c>
      <c r="CH15">
        <f>CH14*(1-(1-Control!$B$13)^(1/12)) + CG15</f>
        <v>0</v>
      </c>
      <c r="CI15">
        <f>CG15*Control!$B$8</f>
        <v>0</v>
      </c>
      <c r="CJ15">
        <f>CH15*(Control!$B$9*$K$5/12)/1e6</f>
        <v>0</v>
      </c>
      <c r="CK15">
        <f>CI15*$K$6*Control!$B$12/1e6</f>
        <v>0</v>
      </c>
      <c r="CL15">
        <f>CJ15+CK15</f>
        <v>0</v>
      </c>
      <c r="CM15">
        <f>(1-Control!$B$10)*CJ15 + CI15*(CHOOSE(B15, Control!$B$32, Control!$C$32, Control!$D$32, Control!$E$32, Control!$F$32) + $K$7)/1e6 * $K$6</f>
        <v>0</v>
      </c>
      <c r="CN15">
        <f>CL15-CM15</f>
        <v>0</v>
      </c>
      <c r="CO15">
        <f>INDEX(BaseSeries!$C$2:$C$61, A15) * Control!$B$4 * $L$3</f>
        <v>0</v>
      </c>
      <c r="CP15">
        <f>CO15*(Control!$B$5*Control!$B$6*Control!$B$7)*$L$4</f>
        <v>0</v>
      </c>
      <c r="CQ15">
        <f>CQ14*(1-(1-Control!$B$13)^(1/12)) + CP15</f>
        <v>0</v>
      </c>
      <c r="CR15">
        <f>CP15*Control!$B$8</f>
        <v>0</v>
      </c>
      <c r="CS15">
        <f>CQ15*(Control!$B$9*$L$5/12)/1e6</f>
        <v>0</v>
      </c>
      <c r="CT15">
        <f>CR15*$L$6*Control!$B$12/1e6</f>
        <v>0</v>
      </c>
      <c r="CU15">
        <f>CS15+CT15</f>
        <v>0</v>
      </c>
      <c r="CV15">
        <f>(1-Control!$B$10)*CS15 + CR15*(CHOOSE(B15, Control!$B$32, Control!$C$32, Control!$D$32, Control!$E$32, Control!$F$32) + $L$7)/1e6 * $L$6</f>
        <v>0</v>
      </c>
      <c r="CW15">
        <f>CU15-CV15</f>
        <v>0</v>
      </c>
      <c r="CX15">
        <f>INDEX(BaseSeries!$C$2:$C$61, A15) * Control!$B$4 * $M$3</f>
        <v>0</v>
      </c>
      <c r="CY15">
        <f>CX15*(Control!$B$5*Control!$B$6*Control!$B$7)*$M$4</f>
        <v>0</v>
      </c>
      <c r="CZ15">
        <f>CZ14*(1-(1-Control!$B$13)^(1/12)) + CY15</f>
        <v>0</v>
      </c>
      <c r="DA15">
        <f>CY15*Control!$B$8</f>
        <v>0</v>
      </c>
      <c r="DB15">
        <f>CZ15*(Control!$B$9*$M$5/12)/1e6</f>
        <v>0</v>
      </c>
      <c r="DC15">
        <f>DA15*$M$6*Control!$B$12/1e6</f>
        <v>0</v>
      </c>
      <c r="DD15">
        <f>DB15+DC15</f>
        <v>0</v>
      </c>
      <c r="DE15">
        <f>(1-Control!$B$10)*DB15 + DA15*(CHOOSE(B15, Control!$B$32, Control!$C$32, Control!$D$32, Control!$E$32, Control!$F$32) + $M$7)/1e6 * $M$6</f>
        <v>0</v>
      </c>
      <c r="DF15">
        <f>DD15-DE15</f>
        <v>0</v>
      </c>
    </row>
    <row r="16" spans="1:110">
      <c r="A16">
        <v>5</v>
      </c>
      <c r="B16">
        <f>INT((A16-1)/12)+1</f>
        <v>0</v>
      </c>
      <c r="C16">
        <f>INDEX(BaseSeries!$C$2:$C$61, A16) * Control!$B$4 * $B$3</f>
        <v>0</v>
      </c>
      <c r="D16">
        <f>C16*(Control!$B$5*Control!$B$6*Control!$B$7)*$B$4</f>
        <v>0</v>
      </c>
      <c r="E16">
        <f>E15*(1-(1-Control!$B$13)^(1/12)) + D16</f>
        <v>0</v>
      </c>
      <c r="F16">
        <f>D16*Control!$B$8</f>
        <v>0</v>
      </c>
      <c r="G16">
        <f>E16*(Control!$B$9*$B$5/12)/1e6</f>
        <v>0</v>
      </c>
      <c r="H16">
        <f>F16*$B$6*Control!$B$12/1e6</f>
        <v>0</v>
      </c>
      <c r="I16">
        <f>G16+H16</f>
        <v>0</v>
      </c>
      <c r="J16">
        <f>(1-Control!$B$10)*G16 + F16*(CHOOSE(B16, Control!$B$32, Control!$C$32, Control!$D$32, Control!$E$32, Control!$F$32) + $B$7)/1e6 * $B$6</f>
        <v>0</v>
      </c>
      <c r="K16">
        <f>I16-J16</f>
        <v>0</v>
      </c>
      <c r="L16">
        <f>INDEX(BaseSeries!$C$2:$C$61, A16) * Control!$B$4 * $C$3</f>
        <v>0</v>
      </c>
      <c r="M16">
        <f>L16*(Control!$B$5*Control!$B$6*Control!$B$7)*$C$4</f>
        <v>0</v>
      </c>
      <c r="N16">
        <f>N15*(1-(1-Control!$B$13)^(1/12)) + M16</f>
        <v>0</v>
      </c>
      <c r="O16">
        <f>M16*Control!$B$8</f>
        <v>0</v>
      </c>
      <c r="P16">
        <f>N16*(Control!$B$9*$C$5/12)/1e6</f>
        <v>0</v>
      </c>
      <c r="Q16">
        <f>O16*$C$6*Control!$B$12/1e6</f>
        <v>0</v>
      </c>
      <c r="R16">
        <f>P16+Q16</f>
        <v>0</v>
      </c>
      <c r="S16">
        <f>(1-Control!$B$10)*P16 + O16*(CHOOSE(B16, Control!$B$32, Control!$C$32, Control!$D$32, Control!$E$32, Control!$F$32) + $C$7)/1e6 * $C$6</f>
        <v>0</v>
      </c>
      <c r="T16">
        <f>R16-S16</f>
        <v>0</v>
      </c>
      <c r="U16">
        <f>INDEX(BaseSeries!$C$2:$C$61, A16) * Control!$B$4 * $D$3</f>
        <v>0</v>
      </c>
      <c r="V16">
        <f>U16*(Control!$B$5*Control!$B$6*Control!$B$7)*$D$4</f>
        <v>0</v>
      </c>
      <c r="W16">
        <f>W15*(1-(1-Control!$B$13)^(1/12)) + V16</f>
        <v>0</v>
      </c>
      <c r="X16">
        <f>V16*Control!$B$8</f>
        <v>0</v>
      </c>
      <c r="Y16">
        <f>W16*(Control!$B$9*$D$5/12)/1e6</f>
        <v>0</v>
      </c>
      <c r="Z16">
        <f>X16*$D$6*Control!$B$12/1e6</f>
        <v>0</v>
      </c>
      <c r="AA16">
        <f>Y16+Z16</f>
        <v>0</v>
      </c>
      <c r="AB16">
        <f>(1-Control!$B$10)*Y16 + X16*(CHOOSE(B16, Control!$B$32, Control!$C$32, Control!$D$32, Control!$E$32, Control!$F$32) + $D$7)/1e6 * $D$6</f>
        <v>0</v>
      </c>
      <c r="AC16">
        <f>AA16-AB16</f>
        <v>0</v>
      </c>
      <c r="AD16">
        <f>INDEX(BaseSeries!$C$2:$C$61, A16) * Control!$B$4 * $E$3</f>
        <v>0</v>
      </c>
      <c r="AE16">
        <f>AD16*(Control!$B$5*Control!$B$6*Control!$B$7)*$E$4</f>
        <v>0</v>
      </c>
      <c r="AF16">
        <f>AF15*(1-(1-Control!$B$13)^(1/12)) + AE16</f>
        <v>0</v>
      </c>
      <c r="AG16">
        <f>AE16*Control!$B$8</f>
        <v>0</v>
      </c>
      <c r="AH16">
        <f>AF16*(Control!$B$9*$E$5/12)/1e6</f>
        <v>0</v>
      </c>
      <c r="AI16">
        <f>AG16*$E$6*Control!$B$12/1e6</f>
        <v>0</v>
      </c>
      <c r="AJ16">
        <f>AH16+AI16</f>
        <v>0</v>
      </c>
      <c r="AK16">
        <f>(1-Control!$B$10)*AH16 + AG16*(CHOOSE(B16, Control!$B$32, Control!$C$32, Control!$D$32, Control!$E$32, Control!$F$32) + $E$7)/1e6 * $E$6</f>
        <v>0</v>
      </c>
      <c r="AL16">
        <f>AJ16-AK16</f>
        <v>0</v>
      </c>
      <c r="AM16">
        <f>INDEX(BaseSeries!$C$2:$C$61, A16) * Control!$B$4 * $F$3</f>
        <v>0</v>
      </c>
      <c r="AN16">
        <f>AM16*(Control!$B$5*Control!$B$6*Control!$B$7)*$F$4</f>
        <v>0</v>
      </c>
      <c r="AO16">
        <f>AO15*(1-(1-Control!$B$13)^(1/12)) + AN16</f>
        <v>0</v>
      </c>
      <c r="AP16">
        <f>AN16*Control!$B$8</f>
        <v>0</v>
      </c>
      <c r="AQ16">
        <f>AO16*(Control!$B$9*$F$5/12)/1e6</f>
        <v>0</v>
      </c>
      <c r="AR16">
        <f>AP16*$F$6*Control!$B$12/1e6</f>
        <v>0</v>
      </c>
      <c r="AS16">
        <f>AQ16+AR16</f>
        <v>0</v>
      </c>
      <c r="AT16">
        <f>(1-Control!$B$10)*AQ16 + AP16*(CHOOSE(B16, Control!$B$32, Control!$C$32, Control!$D$32, Control!$E$32, Control!$F$32) + $F$7)/1e6 * $F$6</f>
        <v>0</v>
      </c>
      <c r="AU16">
        <f>AS16-AT16</f>
        <v>0</v>
      </c>
      <c r="AV16">
        <f>INDEX(BaseSeries!$C$2:$C$61, A16) * Control!$B$4 * $G$3</f>
        <v>0</v>
      </c>
      <c r="AW16">
        <f>AV16*(Control!$B$5*Control!$B$6*Control!$B$7)*$G$4</f>
        <v>0</v>
      </c>
      <c r="AX16">
        <f>AX15*(1-(1-Control!$B$13)^(1/12)) + AW16</f>
        <v>0</v>
      </c>
      <c r="AY16">
        <f>AW16*Control!$B$8</f>
        <v>0</v>
      </c>
      <c r="AZ16">
        <f>AX16*(Control!$B$9*$G$5/12)/1e6</f>
        <v>0</v>
      </c>
      <c r="BA16">
        <f>AY16*$G$6*Control!$B$12/1e6</f>
        <v>0</v>
      </c>
      <c r="BB16">
        <f>AZ16+BA16</f>
        <v>0</v>
      </c>
      <c r="BC16">
        <f>(1-Control!$B$10)*AZ16 + AY16*(CHOOSE(B16, Control!$B$32, Control!$C$32, Control!$D$32, Control!$E$32, Control!$F$32) + $G$7)/1e6 * $G$6</f>
        <v>0</v>
      </c>
      <c r="BD16">
        <f>BB16-BC16</f>
        <v>0</v>
      </c>
      <c r="BE16">
        <f>INDEX(BaseSeries!$C$2:$C$61, A16) * Control!$B$4 * $H$3</f>
        <v>0</v>
      </c>
      <c r="BF16">
        <f>BE16*(Control!$B$5*Control!$B$6*Control!$B$7)*$H$4</f>
        <v>0</v>
      </c>
      <c r="BG16">
        <f>BG15*(1-(1-Control!$B$13)^(1/12)) + BF16</f>
        <v>0</v>
      </c>
      <c r="BH16">
        <f>BF16*Control!$B$8</f>
        <v>0</v>
      </c>
      <c r="BI16">
        <f>BG16*(Control!$B$9*$H$5/12)/1e6</f>
        <v>0</v>
      </c>
      <c r="BJ16">
        <f>BH16*$H$6*Control!$B$12/1e6</f>
        <v>0</v>
      </c>
      <c r="BK16">
        <f>BI16+BJ16</f>
        <v>0</v>
      </c>
      <c r="BL16">
        <f>(1-Control!$B$10)*BI16 + BH16*(CHOOSE(B16, Control!$B$32, Control!$C$32, Control!$D$32, Control!$E$32, Control!$F$32) + $H$7)/1e6 * $H$6</f>
        <v>0</v>
      </c>
      <c r="BM16">
        <f>BK16-BL16</f>
        <v>0</v>
      </c>
      <c r="BN16">
        <f>INDEX(BaseSeries!$C$2:$C$61, A16) * Control!$B$4 * $I$3</f>
        <v>0</v>
      </c>
      <c r="BO16">
        <f>BN16*(Control!$B$5*Control!$B$6*Control!$B$7)*$I$4</f>
        <v>0</v>
      </c>
      <c r="BP16">
        <f>BP15*(1-(1-Control!$B$13)^(1/12)) + BO16</f>
        <v>0</v>
      </c>
      <c r="BQ16">
        <f>BO16*Control!$B$8</f>
        <v>0</v>
      </c>
      <c r="BR16">
        <f>BP16*(Control!$B$9*$I$5/12)/1e6</f>
        <v>0</v>
      </c>
      <c r="BS16">
        <f>BQ16*$I$6*Control!$B$12/1e6</f>
        <v>0</v>
      </c>
      <c r="BT16">
        <f>BR16+BS16</f>
        <v>0</v>
      </c>
      <c r="BU16">
        <f>(1-Control!$B$10)*BR16 + BQ16*(CHOOSE(B16, Control!$B$32, Control!$C$32, Control!$D$32, Control!$E$32, Control!$F$32) + $I$7)/1e6 * $I$6</f>
        <v>0</v>
      </c>
      <c r="BV16">
        <f>BT16-BU16</f>
        <v>0</v>
      </c>
      <c r="BW16">
        <f>INDEX(BaseSeries!$C$2:$C$61, A16) * Control!$B$4 * $J$3</f>
        <v>0</v>
      </c>
      <c r="BX16">
        <f>BW16*(Control!$B$5*Control!$B$6*Control!$B$7)*$J$4</f>
        <v>0</v>
      </c>
      <c r="BY16">
        <f>BY15*(1-(1-Control!$B$13)^(1/12)) + BX16</f>
        <v>0</v>
      </c>
      <c r="BZ16">
        <f>BX16*Control!$B$8</f>
        <v>0</v>
      </c>
      <c r="CA16">
        <f>BY16*(Control!$B$9*$J$5/12)/1e6</f>
        <v>0</v>
      </c>
      <c r="CB16">
        <f>BZ16*$J$6*Control!$B$12/1e6</f>
        <v>0</v>
      </c>
      <c r="CC16">
        <f>CA16+CB16</f>
        <v>0</v>
      </c>
      <c r="CD16">
        <f>(1-Control!$B$10)*CA16 + BZ16*(CHOOSE(B16, Control!$B$32, Control!$C$32, Control!$D$32, Control!$E$32, Control!$F$32) + $J$7)/1e6 * $J$6</f>
        <v>0</v>
      </c>
      <c r="CE16">
        <f>CC16-CD16</f>
        <v>0</v>
      </c>
      <c r="CF16">
        <f>INDEX(BaseSeries!$C$2:$C$61, A16) * Control!$B$4 * $K$3</f>
        <v>0</v>
      </c>
      <c r="CG16">
        <f>CF16*(Control!$B$5*Control!$B$6*Control!$B$7)*$K$4</f>
        <v>0</v>
      </c>
      <c r="CH16">
        <f>CH15*(1-(1-Control!$B$13)^(1/12)) + CG16</f>
        <v>0</v>
      </c>
      <c r="CI16">
        <f>CG16*Control!$B$8</f>
        <v>0</v>
      </c>
      <c r="CJ16">
        <f>CH16*(Control!$B$9*$K$5/12)/1e6</f>
        <v>0</v>
      </c>
      <c r="CK16">
        <f>CI16*$K$6*Control!$B$12/1e6</f>
        <v>0</v>
      </c>
      <c r="CL16">
        <f>CJ16+CK16</f>
        <v>0</v>
      </c>
      <c r="CM16">
        <f>(1-Control!$B$10)*CJ16 + CI16*(CHOOSE(B16, Control!$B$32, Control!$C$32, Control!$D$32, Control!$E$32, Control!$F$32) + $K$7)/1e6 * $K$6</f>
        <v>0</v>
      </c>
      <c r="CN16">
        <f>CL16-CM16</f>
        <v>0</v>
      </c>
      <c r="CO16">
        <f>INDEX(BaseSeries!$C$2:$C$61, A16) * Control!$B$4 * $L$3</f>
        <v>0</v>
      </c>
      <c r="CP16">
        <f>CO16*(Control!$B$5*Control!$B$6*Control!$B$7)*$L$4</f>
        <v>0</v>
      </c>
      <c r="CQ16">
        <f>CQ15*(1-(1-Control!$B$13)^(1/12)) + CP16</f>
        <v>0</v>
      </c>
      <c r="CR16">
        <f>CP16*Control!$B$8</f>
        <v>0</v>
      </c>
      <c r="CS16">
        <f>CQ16*(Control!$B$9*$L$5/12)/1e6</f>
        <v>0</v>
      </c>
      <c r="CT16">
        <f>CR16*$L$6*Control!$B$12/1e6</f>
        <v>0</v>
      </c>
      <c r="CU16">
        <f>CS16+CT16</f>
        <v>0</v>
      </c>
      <c r="CV16">
        <f>(1-Control!$B$10)*CS16 + CR16*(CHOOSE(B16, Control!$B$32, Control!$C$32, Control!$D$32, Control!$E$32, Control!$F$32) + $L$7)/1e6 * $L$6</f>
        <v>0</v>
      </c>
      <c r="CW16">
        <f>CU16-CV16</f>
        <v>0</v>
      </c>
      <c r="CX16">
        <f>INDEX(BaseSeries!$C$2:$C$61, A16) * Control!$B$4 * $M$3</f>
        <v>0</v>
      </c>
      <c r="CY16">
        <f>CX16*(Control!$B$5*Control!$B$6*Control!$B$7)*$M$4</f>
        <v>0</v>
      </c>
      <c r="CZ16">
        <f>CZ15*(1-(1-Control!$B$13)^(1/12)) + CY16</f>
        <v>0</v>
      </c>
      <c r="DA16">
        <f>CY16*Control!$B$8</f>
        <v>0</v>
      </c>
      <c r="DB16">
        <f>CZ16*(Control!$B$9*$M$5/12)/1e6</f>
        <v>0</v>
      </c>
      <c r="DC16">
        <f>DA16*$M$6*Control!$B$12/1e6</f>
        <v>0</v>
      </c>
      <c r="DD16">
        <f>DB16+DC16</f>
        <v>0</v>
      </c>
      <c r="DE16">
        <f>(1-Control!$B$10)*DB16 + DA16*(CHOOSE(B16, Control!$B$32, Control!$C$32, Control!$D$32, Control!$E$32, Control!$F$32) + $M$7)/1e6 * $M$6</f>
        <v>0</v>
      </c>
      <c r="DF16">
        <f>DD16-DE16</f>
        <v>0</v>
      </c>
    </row>
    <row r="17" spans="1:110">
      <c r="A17">
        <v>6</v>
      </c>
      <c r="B17">
        <f>INT((A17-1)/12)+1</f>
        <v>0</v>
      </c>
      <c r="C17">
        <f>INDEX(BaseSeries!$C$2:$C$61, A17) * Control!$B$4 * $B$3</f>
        <v>0</v>
      </c>
      <c r="D17">
        <f>C17*(Control!$B$5*Control!$B$6*Control!$B$7)*$B$4</f>
        <v>0</v>
      </c>
      <c r="E17">
        <f>E16*(1-(1-Control!$B$13)^(1/12)) + D17</f>
        <v>0</v>
      </c>
      <c r="F17">
        <f>D17*Control!$B$8</f>
        <v>0</v>
      </c>
      <c r="G17">
        <f>E17*(Control!$B$9*$B$5/12)/1e6</f>
        <v>0</v>
      </c>
      <c r="H17">
        <f>F17*$B$6*Control!$B$12/1e6</f>
        <v>0</v>
      </c>
      <c r="I17">
        <f>G17+H17</f>
        <v>0</v>
      </c>
      <c r="J17">
        <f>(1-Control!$B$10)*G17 + F17*(CHOOSE(B17, Control!$B$32, Control!$C$32, Control!$D$32, Control!$E$32, Control!$F$32) + $B$7)/1e6 * $B$6</f>
        <v>0</v>
      </c>
      <c r="K17">
        <f>I17-J17</f>
        <v>0</v>
      </c>
      <c r="L17">
        <f>INDEX(BaseSeries!$C$2:$C$61, A17) * Control!$B$4 * $C$3</f>
        <v>0</v>
      </c>
      <c r="M17">
        <f>L17*(Control!$B$5*Control!$B$6*Control!$B$7)*$C$4</f>
        <v>0</v>
      </c>
      <c r="N17">
        <f>N16*(1-(1-Control!$B$13)^(1/12)) + M17</f>
        <v>0</v>
      </c>
      <c r="O17">
        <f>M17*Control!$B$8</f>
        <v>0</v>
      </c>
      <c r="P17">
        <f>N17*(Control!$B$9*$C$5/12)/1e6</f>
        <v>0</v>
      </c>
      <c r="Q17">
        <f>O17*$C$6*Control!$B$12/1e6</f>
        <v>0</v>
      </c>
      <c r="R17">
        <f>P17+Q17</f>
        <v>0</v>
      </c>
      <c r="S17">
        <f>(1-Control!$B$10)*P17 + O17*(CHOOSE(B17, Control!$B$32, Control!$C$32, Control!$D$32, Control!$E$32, Control!$F$32) + $C$7)/1e6 * $C$6</f>
        <v>0</v>
      </c>
      <c r="T17">
        <f>R17-S17</f>
        <v>0</v>
      </c>
      <c r="U17">
        <f>INDEX(BaseSeries!$C$2:$C$61, A17) * Control!$B$4 * $D$3</f>
        <v>0</v>
      </c>
      <c r="V17">
        <f>U17*(Control!$B$5*Control!$B$6*Control!$B$7)*$D$4</f>
        <v>0</v>
      </c>
      <c r="W17">
        <f>W16*(1-(1-Control!$B$13)^(1/12)) + V17</f>
        <v>0</v>
      </c>
      <c r="X17">
        <f>V17*Control!$B$8</f>
        <v>0</v>
      </c>
      <c r="Y17">
        <f>W17*(Control!$B$9*$D$5/12)/1e6</f>
        <v>0</v>
      </c>
      <c r="Z17">
        <f>X17*$D$6*Control!$B$12/1e6</f>
        <v>0</v>
      </c>
      <c r="AA17">
        <f>Y17+Z17</f>
        <v>0</v>
      </c>
      <c r="AB17">
        <f>(1-Control!$B$10)*Y17 + X17*(CHOOSE(B17, Control!$B$32, Control!$C$32, Control!$D$32, Control!$E$32, Control!$F$32) + $D$7)/1e6 * $D$6</f>
        <v>0</v>
      </c>
      <c r="AC17">
        <f>AA17-AB17</f>
        <v>0</v>
      </c>
      <c r="AD17">
        <f>INDEX(BaseSeries!$C$2:$C$61, A17) * Control!$B$4 * $E$3</f>
        <v>0</v>
      </c>
      <c r="AE17">
        <f>AD17*(Control!$B$5*Control!$B$6*Control!$B$7)*$E$4</f>
        <v>0</v>
      </c>
      <c r="AF17">
        <f>AF16*(1-(1-Control!$B$13)^(1/12)) + AE17</f>
        <v>0</v>
      </c>
      <c r="AG17">
        <f>AE17*Control!$B$8</f>
        <v>0</v>
      </c>
      <c r="AH17">
        <f>AF17*(Control!$B$9*$E$5/12)/1e6</f>
        <v>0</v>
      </c>
      <c r="AI17">
        <f>AG17*$E$6*Control!$B$12/1e6</f>
        <v>0</v>
      </c>
      <c r="AJ17">
        <f>AH17+AI17</f>
        <v>0</v>
      </c>
      <c r="AK17">
        <f>(1-Control!$B$10)*AH17 + AG17*(CHOOSE(B17, Control!$B$32, Control!$C$32, Control!$D$32, Control!$E$32, Control!$F$32) + $E$7)/1e6 * $E$6</f>
        <v>0</v>
      </c>
      <c r="AL17">
        <f>AJ17-AK17</f>
        <v>0</v>
      </c>
      <c r="AM17">
        <f>INDEX(BaseSeries!$C$2:$C$61, A17) * Control!$B$4 * $F$3</f>
        <v>0</v>
      </c>
      <c r="AN17">
        <f>AM17*(Control!$B$5*Control!$B$6*Control!$B$7)*$F$4</f>
        <v>0</v>
      </c>
      <c r="AO17">
        <f>AO16*(1-(1-Control!$B$13)^(1/12)) + AN17</f>
        <v>0</v>
      </c>
      <c r="AP17">
        <f>AN17*Control!$B$8</f>
        <v>0</v>
      </c>
      <c r="AQ17">
        <f>AO17*(Control!$B$9*$F$5/12)/1e6</f>
        <v>0</v>
      </c>
      <c r="AR17">
        <f>AP17*$F$6*Control!$B$12/1e6</f>
        <v>0</v>
      </c>
      <c r="AS17">
        <f>AQ17+AR17</f>
        <v>0</v>
      </c>
      <c r="AT17">
        <f>(1-Control!$B$10)*AQ17 + AP17*(CHOOSE(B17, Control!$B$32, Control!$C$32, Control!$D$32, Control!$E$32, Control!$F$32) + $F$7)/1e6 * $F$6</f>
        <v>0</v>
      </c>
      <c r="AU17">
        <f>AS17-AT17</f>
        <v>0</v>
      </c>
      <c r="AV17">
        <f>INDEX(BaseSeries!$C$2:$C$61, A17) * Control!$B$4 * $G$3</f>
        <v>0</v>
      </c>
      <c r="AW17">
        <f>AV17*(Control!$B$5*Control!$B$6*Control!$B$7)*$G$4</f>
        <v>0</v>
      </c>
      <c r="AX17">
        <f>AX16*(1-(1-Control!$B$13)^(1/12)) + AW17</f>
        <v>0</v>
      </c>
      <c r="AY17">
        <f>AW17*Control!$B$8</f>
        <v>0</v>
      </c>
      <c r="AZ17">
        <f>AX17*(Control!$B$9*$G$5/12)/1e6</f>
        <v>0</v>
      </c>
      <c r="BA17">
        <f>AY17*$G$6*Control!$B$12/1e6</f>
        <v>0</v>
      </c>
      <c r="BB17">
        <f>AZ17+BA17</f>
        <v>0</v>
      </c>
      <c r="BC17">
        <f>(1-Control!$B$10)*AZ17 + AY17*(CHOOSE(B17, Control!$B$32, Control!$C$32, Control!$D$32, Control!$E$32, Control!$F$32) + $G$7)/1e6 * $G$6</f>
        <v>0</v>
      </c>
      <c r="BD17">
        <f>BB17-BC17</f>
        <v>0</v>
      </c>
      <c r="BE17">
        <f>INDEX(BaseSeries!$C$2:$C$61, A17) * Control!$B$4 * $H$3</f>
        <v>0</v>
      </c>
      <c r="BF17">
        <f>BE17*(Control!$B$5*Control!$B$6*Control!$B$7)*$H$4</f>
        <v>0</v>
      </c>
      <c r="BG17">
        <f>BG16*(1-(1-Control!$B$13)^(1/12)) + BF17</f>
        <v>0</v>
      </c>
      <c r="BH17">
        <f>BF17*Control!$B$8</f>
        <v>0</v>
      </c>
      <c r="BI17">
        <f>BG17*(Control!$B$9*$H$5/12)/1e6</f>
        <v>0</v>
      </c>
      <c r="BJ17">
        <f>BH17*$H$6*Control!$B$12/1e6</f>
        <v>0</v>
      </c>
      <c r="BK17">
        <f>BI17+BJ17</f>
        <v>0</v>
      </c>
      <c r="BL17">
        <f>(1-Control!$B$10)*BI17 + BH17*(CHOOSE(B17, Control!$B$32, Control!$C$32, Control!$D$32, Control!$E$32, Control!$F$32) + $H$7)/1e6 * $H$6</f>
        <v>0</v>
      </c>
      <c r="BM17">
        <f>BK17-BL17</f>
        <v>0</v>
      </c>
      <c r="BN17">
        <f>INDEX(BaseSeries!$C$2:$C$61, A17) * Control!$B$4 * $I$3</f>
        <v>0</v>
      </c>
      <c r="BO17">
        <f>BN17*(Control!$B$5*Control!$B$6*Control!$B$7)*$I$4</f>
        <v>0</v>
      </c>
      <c r="BP17">
        <f>BP16*(1-(1-Control!$B$13)^(1/12)) + BO17</f>
        <v>0</v>
      </c>
      <c r="BQ17">
        <f>BO17*Control!$B$8</f>
        <v>0</v>
      </c>
      <c r="BR17">
        <f>BP17*(Control!$B$9*$I$5/12)/1e6</f>
        <v>0</v>
      </c>
      <c r="BS17">
        <f>BQ17*$I$6*Control!$B$12/1e6</f>
        <v>0</v>
      </c>
      <c r="BT17">
        <f>BR17+BS17</f>
        <v>0</v>
      </c>
      <c r="BU17">
        <f>(1-Control!$B$10)*BR17 + BQ17*(CHOOSE(B17, Control!$B$32, Control!$C$32, Control!$D$32, Control!$E$32, Control!$F$32) + $I$7)/1e6 * $I$6</f>
        <v>0</v>
      </c>
      <c r="BV17">
        <f>BT17-BU17</f>
        <v>0</v>
      </c>
      <c r="BW17">
        <f>INDEX(BaseSeries!$C$2:$C$61, A17) * Control!$B$4 * $J$3</f>
        <v>0</v>
      </c>
      <c r="BX17">
        <f>BW17*(Control!$B$5*Control!$B$6*Control!$B$7)*$J$4</f>
        <v>0</v>
      </c>
      <c r="BY17">
        <f>BY16*(1-(1-Control!$B$13)^(1/12)) + BX17</f>
        <v>0</v>
      </c>
      <c r="BZ17">
        <f>BX17*Control!$B$8</f>
        <v>0</v>
      </c>
      <c r="CA17">
        <f>BY17*(Control!$B$9*$J$5/12)/1e6</f>
        <v>0</v>
      </c>
      <c r="CB17">
        <f>BZ17*$J$6*Control!$B$12/1e6</f>
        <v>0</v>
      </c>
      <c r="CC17">
        <f>CA17+CB17</f>
        <v>0</v>
      </c>
      <c r="CD17">
        <f>(1-Control!$B$10)*CA17 + BZ17*(CHOOSE(B17, Control!$B$32, Control!$C$32, Control!$D$32, Control!$E$32, Control!$F$32) + $J$7)/1e6 * $J$6</f>
        <v>0</v>
      </c>
      <c r="CE17">
        <f>CC17-CD17</f>
        <v>0</v>
      </c>
      <c r="CF17">
        <f>INDEX(BaseSeries!$C$2:$C$61, A17) * Control!$B$4 * $K$3</f>
        <v>0</v>
      </c>
      <c r="CG17">
        <f>CF17*(Control!$B$5*Control!$B$6*Control!$B$7)*$K$4</f>
        <v>0</v>
      </c>
      <c r="CH17">
        <f>CH16*(1-(1-Control!$B$13)^(1/12)) + CG17</f>
        <v>0</v>
      </c>
      <c r="CI17">
        <f>CG17*Control!$B$8</f>
        <v>0</v>
      </c>
      <c r="CJ17">
        <f>CH17*(Control!$B$9*$K$5/12)/1e6</f>
        <v>0</v>
      </c>
      <c r="CK17">
        <f>CI17*$K$6*Control!$B$12/1e6</f>
        <v>0</v>
      </c>
      <c r="CL17">
        <f>CJ17+CK17</f>
        <v>0</v>
      </c>
      <c r="CM17">
        <f>(1-Control!$B$10)*CJ17 + CI17*(CHOOSE(B17, Control!$B$32, Control!$C$32, Control!$D$32, Control!$E$32, Control!$F$32) + $K$7)/1e6 * $K$6</f>
        <v>0</v>
      </c>
      <c r="CN17">
        <f>CL17-CM17</f>
        <v>0</v>
      </c>
      <c r="CO17">
        <f>INDEX(BaseSeries!$C$2:$C$61, A17) * Control!$B$4 * $L$3</f>
        <v>0</v>
      </c>
      <c r="CP17">
        <f>CO17*(Control!$B$5*Control!$B$6*Control!$B$7)*$L$4</f>
        <v>0</v>
      </c>
      <c r="CQ17">
        <f>CQ16*(1-(1-Control!$B$13)^(1/12)) + CP17</f>
        <v>0</v>
      </c>
      <c r="CR17">
        <f>CP17*Control!$B$8</f>
        <v>0</v>
      </c>
      <c r="CS17">
        <f>CQ17*(Control!$B$9*$L$5/12)/1e6</f>
        <v>0</v>
      </c>
      <c r="CT17">
        <f>CR17*$L$6*Control!$B$12/1e6</f>
        <v>0</v>
      </c>
      <c r="CU17">
        <f>CS17+CT17</f>
        <v>0</v>
      </c>
      <c r="CV17">
        <f>(1-Control!$B$10)*CS17 + CR17*(CHOOSE(B17, Control!$B$32, Control!$C$32, Control!$D$32, Control!$E$32, Control!$F$32) + $L$7)/1e6 * $L$6</f>
        <v>0</v>
      </c>
      <c r="CW17">
        <f>CU17-CV17</f>
        <v>0</v>
      </c>
      <c r="CX17">
        <f>INDEX(BaseSeries!$C$2:$C$61, A17) * Control!$B$4 * $M$3</f>
        <v>0</v>
      </c>
      <c r="CY17">
        <f>CX17*(Control!$B$5*Control!$B$6*Control!$B$7)*$M$4</f>
        <v>0</v>
      </c>
      <c r="CZ17">
        <f>CZ16*(1-(1-Control!$B$13)^(1/12)) + CY17</f>
        <v>0</v>
      </c>
      <c r="DA17">
        <f>CY17*Control!$B$8</f>
        <v>0</v>
      </c>
      <c r="DB17">
        <f>CZ17*(Control!$B$9*$M$5/12)/1e6</f>
        <v>0</v>
      </c>
      <c r="DC17">
        <f>DA17*$M$6*Control!$B$12/1e6</f>
        <v>0</v>
      </c>
      <c r="DD17">
        <f>DB17+DC17</f>
        <v>0</v>
      </c>
      <c r="DE17">
        <f>(1-Control!$B$10)*DB17 + DA17*(CHOOSE(B17, Control!$B$32, Control!$C$32, Control!$D$32, Control!$E$32, Control!$F$32) + $M$7)/1e6 * $M$6</f>
        <v>0</v>
      </c>
      <c r="DF17">
        <f>DD17-DE17</f>
        <v>0</v>
      </c>
    </row>
    <row r="18" spans="1:110">
      <c r="A18">
        <v>7</v>
      </c>
      <c r="B18">
        <f>INT((A18-1)/12)+1</f>
        <v>0</v>
      </c>
      <c r="C18">
        <f>INDEX(BaseSeries!$C$2:$C$61, A18) * Control!$B$4 * $B$3</f>
        <v>0</v>
      </c>
      <c r="D18">
        <f>C18*(Control!$B$5*Control!$B$6*Control!$B$7)*$B$4</f>
        <v>0</v>
      </c>
      <c r="E18">
        <f>E17*(1-(1-Control!$B$13)^(1/12)) + D18</f>
        <v>0</v>
      </c>
      <c r="F18">
        <f>D18*Control!$B$8</f>
        <v>0</v>
      </c>
      <c r="G18">
        <f>E18*(Control!$B$9*$B$5/12)/1e6</f>
        <v>0</v>
      </c>
      <c r="H18">
        <f>F18*$B$6*Control!$B$12/1e6</f>
        <v>0</v>
      </c>
      <c r="I18">
        <f>G18+H18</f>
        <v>0</v>
      </c>
      <c r="J18">
        <f>(1-Control!$B$10)*G18 + F18*(CHOOSE(B18, Control!$B$32, Control!$C$32, Control!$D$32, Control!$E$32, Control!$F$32) + $B$7)/1e6 * $B$6</f>
        <v>0</v>
      </c>
      <c r="K18">
        <f>I18-J18</f>
        <v>0</v>
      </c>
      <c r="L18">
        <f>INDEX(BaseSeries!$C$2:$C$61, A18) * Control!$B$4 * $C$3</f>
        <v>0</v>
      </c>
      <c r="M18">
        <f>L18*(Control!$B$5*Control!$B$6*Control!$B$7)*$C$4</f>
        <v>0</v>
      </c>
      <c r="N18">
        <f>N17*(1-(1-Control!$B$13)^(1/12)) + M18</f>
        <v>0</v>
      </c>
      <c r="O18">
        <f>M18*Control!$B$8</f>
        <v>0</v>
      </c>
      <c r="P18">
        <f>N18*(Control!$B$9*$C$5/12)/1e6</f>
        <v>0</v>
      </c>
      <c r="Q18">
        <f>O18*$C$6*Control!$B$12/1e6</f>
        <v>0</v>
      </c>
      <c r="R18">
        <f>P18+Q18</f>
        <v>0</v>
      </c>
      <c r="S18">
        <f>(1-Control!$B$10)*P18 + O18*(CHOOSE(B18, Control!$B$32, Control!$C$32, Control!$D$32, Control!$E$32, Control!$F$32) + $C$7)/1e6 * $C$6</f>
        <v>0</v>
      </c>
      <c r="T18">
        <f>R18-S18</f>
        <v>0</v>
      </c>
      <c r="U18">
        <f>INDEX(BaseSeries!$C$2:$C$61, A18) * Control!$B$4 * $D$3</f>
        <v>0</v>
      </c>
      <c r="V18">
        <f>U18*(Control!$B$5*Control!$B$6*Control!$B$7)*$D$4</f>
        <v>0</v>
      </c>
      <c r="W18">
        <f>W17*(1-(1-Control!$B$13)^(1/12)) + V18</f>
        <v>0</v>
      </c>
      <c r="X18">
        <f>V18*Control!$B$8</f>
        <v>0</v>
      </c>
      <c r="Y18">
        <f>W18*(Control!$B$9*$D$5/12)/1e6</f>
        <v>0</v>
      </c>
      <c r="Z18">
        <f>X18*$D$6*Control!$B$12/1e6</f>
        <v>0</v>
      </c>
      <c r="AA18">
        <f>Y18+Z18</f>
        <v>0</v>
      </c>
      <c r="AB18">
        <f>(1-Control!$B$10)*Y18 + X18*(CHOOSE(B18, Control!$B$32, Control!$C$32, Control!$D$32, Control!$E$32, Control!$F$32) + $D$7)/1e6 * $D$6</f>
        <v>0</v>
      </c>
      <c r="AC18">
        <f>AA18-AB18</f>
        <v>0</v>
      </c>
      <c r="AD18">
        <f>INDEX(BaseSeries!$C$2:$C$61, A18) * Control!$B$4 * $E$3</f>
        <v>0</v>
      </c>
      <c r="AE18">
        <f>AD18*(Control!$B$5*Control!$B$6*Control!$B$7)*$E$4</f>
        <v>0</v>
      </c>
      <c r="AF18">
        <f>AF17*(1-(1-Control!$B$13)^(1/12)) + AE18</f>
        <v>0</v>
      </c>
      <c r="AG18">
        <f>AE18*Control!$B$8</f>
        <v>0</v>
      </c>
      <c r="AH18">
        <f>AF18*(Control!$B$9*$E$5/12)/1e6</f>
        <v>0</v>
      </c>
      <c r="AI18">
        <f>AG18*$E$6*Control!$B$12/1e6</f>
        <v>0</v>
      </c>
      <c r="AJ18">
        <f>AH18+AI18</f>
        <v>0</v>
      </c>
      <c r="AK18">
        <f>(1-Control!$B$10)*AH18 + AG18*(CHOOSE(B18, Control!$B$32, Control!$C$32, Control!$D$32, Control!$E$32, Control!$F$32) + $E$7)/1e6 * $E$6</f>
        <v>0</v>
      </c>
      <c r="AL18">
        <f>AJ18-AK18</f>
        <v>0</v>
      </c>
      <c r="AM18">
        <f>INDEX(BaseSeries!$C$2:$C$61, A18) * Control!$B$4 * $F$3</f>
        <v>0</v>
      </c>
      <c r="AN18">
        <f>AM18*(Control!$B$5*Control!$B$6*Control!$B$7)*$F$4</f>
        <v>0</v>
      </c>
      <c r="AO18">
        <f>AO17*(1-(1-Control!$B$13)^(1/12)) + AN18</f>
        <v>0</v>
      </c>
      <c r="AP18">
        <f>AN18*Control!$B$8</f>
        <v>0</v>
      </c>
      <c r="AQ18">
        <f>AO18*(Control!$B$9*$F$5/12)/1e6</f>
        <v>0</v>
      </c>
      <c r="AR18">
        <f>AP18*$F$6*Control!$B$12/1e6</f>
        <v>0</v>
      </c>
      <c r="AS18">
        <f>AQ18+AR18</f>
        <v>0</v>
      </c>
      <c r="AT18">
        <f>(1-Control!$B$10)*AQ18 + AP18*(CHOOSE(B18, Control!$B$32, Control!$C$32, Control!$D$32, Control!$E$32, Control!$F$32) + $F$7)/1e6 * $F$6</f>
        <v>0</v>
      </c>
      <c r="AU18">
        <f>AS18-AT18</f>
        <v>0</v>
      </c>
      <c r="AV18">
        <f>INDEX(BaseSeries!$C$2:$C$61, A18) * Control!$B$4 * $G$3</f>
        <v>0</v>
      </c>
      <c r="AW18">
        <f>AV18*(Control!$B$5*Control!$B$6*Control!$B$7)*$G$4</f>
        <v>0</v>
      </c>
      <c r="AX18">
        <f>AX17*(1-(1-Control!$B$13)^(1/12)) + AW18</f>
        <v>0</v>
      </c>
      <c r="AY18">
        <f>AW18*Control!$B$8</f>
        <v>0</v>
      </c>
      <c r="AZ18">
        <f>AX18*(Control!$B$9*$G$5/12)/1e6</f>
        <v>0</v>
      </c>
      <c r="BA18">
        <f>AY18*$G$6*Control!$B$12/1e6</f>
        <v>0</v>
      </c>
      <c r="BB18">
        <f>AZ18+BA18</f>
        <v>0</v>
      </c>
      <c r="BC18">
        <f>(1-Control!$B$10)*AZ18 + AY18*(CHOOSE(B18, Control!$B$32, Control!$C$32, Control!$D$32, Control!$E$32, Control!$F$32) + $G$7)/1e6 * $G$6</f>
        <v>0</v>
      </c>
      <c r="BD18">
        <f>BB18-BC18</f>
        <v>0</v>
      </c>
      <c r="BE18">
        <f>INDEX(BaseSeries!$C$2:$C$61, A18) * Control!$B$4 * $H$3</f>
        <v>0</v>
      </c>
      <c r="BF18">
        <f>BE18*(Control!$B$5*Control!$B$6*Control!$B$7)*$H$4</f>
        <v>0</v>
      </c>
      <c r="BG18">
        <f>BG17*(1-(1-Control!$B$13)^(1/12)) + BF18</f>
        <v>0</v>
      </c>
      <c r="BH18">
        <f>BF18*Control!$B$8</f>
        <v>0</v>
      </c>
      <c r="BI18">
        <f>BG18*(Control!$B$9*$H$5/12)/1e6</f>
        <v>0</v>
      </c>
      <c r="BJ18">
        <f>BH18*$H$6*Control!$B$12/1e6</f>
        <v>0</v>
      </c>
      <c r="BK18">
        <f>BI18+BJ18</f>
        <v>0</v>
      </c>
      <c r="BL18">
        <f>(1-Control!$B$10)*BI18 + BH18*(CHOOSE(B18, Control!$B$32, Control!$C$32, Control!$D$32, Control!$E$32, Control!$F$32) + $H$7)/1e6 * $H$6</f>
        <v>0</v>
      </c>
      <c r="BM18">
        <f>BK18-BL18</f>
        <v>0</v>
      </c>
      <c r="BN18">
        <f>INDEX(BaseSeries!$C$2:$C$61, A18) * Control!$B$4 * $I$3</f>
        <v>0</v>
      </c>
      <c r="BO18">
        <f>BN18*(Control!$B$5*Control!$B$6*Control!$B$7)*$I$4</f>
        <v>0</v>
      </c>
      <c r="BP18">
        <f>BP17*(1-(1-Control!$B$13)^(1/12)) + BO18</f>
        <v>0</v>
      </c>
      <c r="BQ18">
        <f>BO18*Control!$B$8</f>
        <v>0</v>
      </c>
      <c r="BR18">
        <f>BP18*(Control!$B$9*$I$5/12)/1e6</f>
        <v>0</v>
      </c>
      <c r="BS18">
        <f>BQ18*$I$6*Control!$B$12/1e6</f>
        <v>0</v>
      </c>
      <c r="BT18">
        <f>BR18+BS18</f>
        <v>0</v>
      </c>
      <c r="BU18">
        <f>(1-Control!$B$10)*BR18 + BQ18*(CHOOSE(B18, Control!$B$32, Control!$C$32, Control!$D$32, Control!$E$32, Control!$F$32) + $I$7)/1e6 * $I$6</f>
        <v>0</v>
      </c>
      <c r="BV18">
        <f>BT18-BU18</f>
        <v>0</v>
      </c>
      <c r="BW18">
        <f>INDEX(BaseSeries!$C$2:$C$61, A18) * Control!$B$4 * $J$3</f>
        <v>0</v>
      </c>
      <c r="BX18">
        <f>BW18*(Control!$B$5*Control!$B$6*Control!$B$7)*$J$4</f>
        <v>0</v>
      </c>
      <c r="BY18">
        <f>BY17*(1-(1-Control!$B$13)^(1/12)) + BX18</f>
        <v>0</v>
      </c>
      <c r="BZ18">
        <f>BX18*Control!$B$8</f>
        <v>0</v>
      </c>
      <c r="CA18">
        <f>BY18*(Control!$B$9*$J$5/12)/1e6</f>
        <v>0</v>
      </c>
      <c r="CB18">
        <f>BZ18*$J$6*Control!$B$12/1e6</f>
        <v>0</v>
      </c>
      <c r="CC18">
        <f>CA18+CB18</f>
        <v>0</v>
      </c>
      <c r="CD18">
        <f>(1-Control!$B$10)*CA18 + BZ18*(CHOOSE(B18, Control!$B$32, Control!$C$32, Control!$D$32, Control!$E$32, Control!$F$32) + $J$7)/1e6 * $J$6</f>
        <v>0</v>
      </c>
      <c r="CE18">
        <f>CC18-CD18</f>
        <v>0</v>
      </c>
      <c r="CF18">
        <f>INDEX(BaseSeries!$C$2:$C$61, A18) * Control!$B$4 * $K$3</f>
        <v>0</v>
      </c>
      <c r="CG18">
        <f>CF18*(Control!$B$5*Control!$B$6*Control!$B$7)*$K$4</f>
        <v>0</v>
      </c>
      <c r="CH18">
        <f>CH17*(1-(1-Control!$B$13)^(1/12)) + CG18</f>
        <v>0</v>
      </c>
      <c r="CI18">
        <f>CG18*Control!$B$8</f>
        <v>0</v>
      </c>
      <c r="CJ18">
        <f>CH18*(Control!$B$9*$K$5/12)/1e6</f>
        <v>0</v>
      </c>
      <c r="CK18">
        <f>CI18*$K$6*Control!$B$12/1e6</f>
        <v>0</v>
      </c>
      <c r="CL18">
        <f>CJ18+CK18</f>
        <v>0</v>
      </c>
      <c r="CM18">
        <f>(1-Control!$B$10)*CJ18 + CI18*(CHOOSE(B18, Control!$B$32, Control!$C$32, Control!$D$32, Control!$E$32, Control!$F$32) + $K$7)/1e6 * $K$6</f>
        <v>0</v>
      </c>
      <c r="CN18">
        <f>CL18-CM18</f>
        <v>0</v>
      </c>
      <c r="CO18">
        <f>INDEX(BaseSeries!$C$2:$C$61, A18) * Control!$B$4 * $L$3</f>
        <v>0</v>
      </c>
      <c r="CP18">
        <f>CO18*(Control!$B$5*Control!$B$6*Control!$B$7)*$L$4</f>
        <v>0</v>
      </c>
      <c r="CQ18">
        <f>CQ17*(1-(1-Control!$B$13)^(1/12)) + CP18</f>
        <v>0</v>
      </c>
      <c r="CR18">
        <f>CP18*Control!$B$8</f>
        <v>0</v>
      </c>
      <c r="CS18">
        <f>CQ18*(Control!$B$9*$L$5/12)/1e6</f>
        <v>0</v>
      </c>
      <c r="CT18">
        <f>CR18*$L$6*Control!$B$12/1e6</f>
        <v>0</v>
      </c>
      <c r="CU18">
        <f>CS18+CT18</f>
        <v>0</v>
      </c>
      <c r="CV18">
        <f>(1-Control!$B$10)*CS18 + CR18*(CHOOSE(B18, Control!$B$32, Control!$C$32, Control!$D$32, Control!$E$32, Control!$F$32) + $L$7)/1e6 * $L$6</f>
        <v>0</v>
      </c>
      <c r="CW18">
        <f>CU18-CV18</f>
        <v>0</v>
      </c>
      <c r="CX18">
        <f>INDEX(BaseSeries!$C$2:$C$61, A18) * Control!$B$4 * $M$3</f>
        <v>0</v>
      </c>
      <c r="CY18">
        <f>CX18*(Control!$B$5*Control!$B$6*Control!$B$7)*$M$4</f>
        <v>0</v>
      </c>
      <c r="CZ18">
        <f>CZ17*(1-(1-Control!$B$13)^(1/12)) + CY18</f>
        <v>0</v>
      </c>
      <c r="DA18">
        <f>CY18*Control!$B$8</f>
        <v>0</v>
      </c>
      <c r="DB18">
        <f>CZ18*(Control!$B$9*$M$5/12)/1e6</f>
        <v>0</v>
      </c>
      <c r="DC18">
        <f>DA18*$M$6*Control!$B$12/1e6</f>
        <v>0</v>
      </c>
      <c r="DD18">
        <f>DB18+DC18</f>
        <v>0</v>
      </c>
      <c r="DE18">
        <f>(1-Control!$B$10)*DB18 + DA18*(CHOOSE(B18, Control!$B$32, Control!$C$32, Control!$D$32, Control!$E$32, Control!$F$32) + $M$7)/1e6 * $M$6</f>
        <v>0</v>
      </c>
      <c r="DF18">
        <f>DD18-DE18</f>
        <v>0</v>
      </c>
    </row>
    <row r="19" spans="1:110">
      <c r="A19">
        <v>8</v>
      </c>
      <c r="B19">
        <f>INT((A19-1)/12)+1</f>
        <v>0</v>
      </c>
      <c r="C19">
        <f>INDEX(BaseSeries!$C$2:$C$61, A19) * Control!$B$4 * $B$3</f>
        <v>0</v>
      </c>
      <c r="D19">
        <f>C19*(Control!$B$5*Control!$B$6*Control!$B$7)*$B$4</f>
        <v>0</v>
      </c>
      <c r="E19">
        <f>E18*(1-(1-Control!$B$13)^(1/12)) + D19</f>
        <v>0</v>
      </c>
      <c r="F19">
        <f>D19*Control!$B$8</f>
        <v>0</v>
      </c>
      <c r="G19">
        <f>E19*(Control!$B$9*$B$5/12)/1e6</f>
        <v>0</v>
      </c>
      <c r="H19">
        <f>F19*$B$6*Control!$B$12/1e6</f>
        <v>0</v>
      </c>
      <c r="I19">
        <f>G19+H19</f>
        <v>0</v>
      </c>
      <c r="J19">
        <f>(1-Control!$B$10)*G19 + F19*(CHOOSE(B19, Control!$B$32, Control!$C$32, Control!$D$32, Control!$E$32, Control!$F$32) + $B$7)/1e6 * $B$6</f>
        <v>0</v>
      </c>
      <c r="K19">
        <f>I19-J19</f>
        <v>0</v>
      </c>
      <c r="L19">
        <f>INDEX(BaseSeries!$C$2:$C$61, A19) * Control!$B$4 * $C$3</f>
        <v>0</v>
      </c>
      <c r="M19">
        <f>L19*(Control!$B$5*Control!$B$6*Control!$B$7)*$C$4</f>
        <v>0</v>
      </c>
      <c r="N19">
        <f>N18*(1-(1-Control!$B$13)^(1/12)) + M19</f>
        <v>0</v>
      </c>
      <c r="O19">
        <f>M19*Control!$B$8</f>
        <v>0</v>
      </c>
      <c r="P19">
        <f>N19*(Control!$B$9*$C$5/12)/1e6</f>
        <v>0</v>
      </c>
      <c r="Q19">
        <f>O19*$C$6*Control!$B$12/1e6</f>
        <v>0</v>
      </c>
      <c r="R19">
        <f>P19+Q19</f>
        <v>0</v>
      </c>
      <c r="S19">
        <f>(1-Control!$B$10)*P19 + O19*(CHOOSE(B19, Control!$B$32, Control!$C$32, Control!$D$32, Control!$E$32, Control!$F$32) + $C$7)/1e6 * $C$6</f>
        <v>0</v>
      </c>
      <c r="T19">
        <f>R19-S19</f>
        <v>0</v>
      </c>
      <c r="U19">
        <f>INDEX(BaseSeries!$C$2:$C$61, A19) * Control!$B$4 * $D$3</f>
        <v>0</v>
      </c>
      <c r="V19">
        <f>U19*(Control!$B$5*Control!$B$6*Control!$B$7)*$D$4</f>
        <v>0</v>
      </c>
      <c r="W19">
        <f>W18*(1-(1-Control!$B$13)^(1/12)) + V19</f>
        <v>0</v>
      </c>
      <c r="X19">
        <f>V19*Control!$B$8</f>
        <v>0</v>
      </c>
      <c r="Y19">
        <f>W19*(Control!$B$9*$D$5/12)/1e6</f>
        <v>0</v>
      </c>
      <c r="Z19">
        <f>X19*$D$6*Control!$B$12/1e6</f>
        <v>0</v>
      </c>
      <c r="AA19">
        <f>Y19+Z19</f>
        <v>0</v>
      </c>
      <c r="AB19">
        <f>(1-Control!$B$10)*Y19 + X19*(CHOOSE(B19, Control!$B$32, Control!$C$32, Control!$D$32, Control!$E$32, Control!$F$32) + $D$7)/1e6 * $D$6</f>
        <v>0</v>
      </c>
      <c r="AC19">
        <f>AA19-AB19</f>
        <v>0</v>
      </c>
      <c r="AD19">
        <f>INDEX(BaseSeries!$C$2:$C$61, A19) * Control!$B$4 * $E$3</f>
        <v>0</v>
      </c>
      <c r="AE19">
        <f>AD19*(Control!$B$5*Control!$B$6*Control!$B$7)*$E$4</f>
        <v>0</v>
      </c>
      <c r="AF19">
        <f>AF18*(1-(1-Control!$B$13)^(1/12)) + AE19</f>
        <v>0</v>
      </c>
      <c r="AG19">
        <f>AE19*Control!$B$8</f>
        <v>0</v>
      </c>
      <c r="AH19">
        <f>AF19*(Control!$B$9*$E$5/12)/1e6</f>
        <v>0</v>
      </c>
      <c r="AI19">
        <f>AG19*$E$6*Control!$B$12/1e6</f>
        <v>0</v>
      </c>
      <c r="AJ19">
        <f>AH19+AI19</f>
        <v>0</v>
      </c>
      <c r="AK19">
        <f>(1-Control!$B$10)*AH19 + AG19*(CHOOSE(B19, Control!$B$32, Control!$C$32, Control!$D$32, Control!$E$32, Control!$F$32) + $E$7)/1e6 * $E$6</f>
        <v>0</v>
      </c>
      <c r="AL19">
        <f>AJ19-AK19</f>
        <v>0</v>
      </c>
      <c r="AM19">
        <f>INDEX(BaseSeries!$C$2:$C$61, A19) * Control!$B$4 * $F$3</f>
        <v>0</v>
      </c>
      <c r="AN19">
        <f>AM19*(Control!$B$5*Control!$B$6*Control!$B$7)*$F$4</f>
        <v>0</v>
      </c>
      <c r="AO19">
        <f>AO18*(1-(1-Control!$B$13)^(1/12)) + AN19</f>
        <v>0</v>
      </c>
      <c r="AP19">
        <f>AN19*Control!$B$8</f>
        <v>0</v>
      </c>
      <c r="AQ19">
        <f>AO19*(Control!$B$9*$F$5/12)/1e6</f>
        <v>0</v>
      </c>
      <c r="AR19">
        <f>AP19*$F$6*Control!$B$12/1e6</f>
        <v>0</v>
      </c>
      <c r="AS19">
        <f>AQ19+AR19</f>
        <v>0</v>
      </c>
      <c r="AT19">
        <f>(1-Control!$B$10)*AQ19 + AP19*(CHOOSE(B19, Control!$B$32, Control!$C$32, Control!$D$32, Control!$E$32, Control!$F$32) + $F$7)/1e6 * $F$6</f>
        <v>0</v>
      </c>
      <c r="AU19">
        <f>AS19-AT19</f>
        <v>0</v>
      </c>
      <c r="AV19">
        <f>INDEX(BaseSeries!$C$2:$C$61, A19) * Control!$B$4 * $G$3</f>
        <v>0</v>
      </c>
      <c r="AW19">
        <f>AV19*(Control!$B$5*Control!$B$6*Control!$B$7)*$G$4</f>
        <v>0</v>
      </c>
      <c r="AX19">
        <f>AX18*(1-(1-Control!$B$13)^(1/12)) + AW19</f>
        <v>0</v>
      </c>
      <c r="AY19">
        <f>AW19*Control!$B$8</f>
        <v>0</v>
      </c>
      <c r="AZ19">
        <f>AX19*(Control!$B$9*$G$5/12)/1e6</f>
        <v>0</v>
      </c>
      <c r="BA19">
        <f>AY19*$G$6*Control!$B$12/1e6</f>
        <v>0</v>
      </c>
      <c r="BB19">
        <f>AZ19+BA19</f>
        <v>0</v>
      </c>
      <c r="BC19">
        <f>(1-Control!$B$10)*AZ19 + AY19*(CHOOSE(B19, Control!$B$32, Control!$C$32, Control!$D$32, Control!$E$32, Control!$F$32) + $G$7)/1e6 * $G$6</f>
        <v>0</v>
      </c>
      <c r="BD19">
        <f>BB19-BC19</f>
        <v>0</v>
      </c>
      <c r="BE19">
        <f>INDEX(BaseSeries!$C$2:$C$61, A19) * Control!$B$4 * $H$3</f>
        <v>0</v>
      </c>
      <c r="BF19">
        <f>BE19*(Control!$B$5*Control!$B$6*Control!$B$7)*$H$4</f>
        <v>0</v>
      </c>
      <c r="BG19">
        <f>BG18*(1-(1-Control!$B$13)^(1/12)) + BF19</f>
        <v>0</v>
      </c>
      <c r="BH19">
        <f>BF19*Control!$B$8</f>
        <v>0</v>
      </c>
      <c r="BI19">
        <f>BG19*(Control!$B$9*$H$5/12)/1e6</f>
        <v>0</v>
      </c>
      <c r="BJ19">
        <f>BH19*$H$6*Control!$B$12/1e6</f>
        <v>0</v>
      </c>
      <c r="BK19">
        <f>BI19+BJ19</f>
        <v>0</v>
      </c>
      <c r="BL19">
        <f>(1-Control!$B$10)*BI19 + BH19*(CHOOSE(B19, Control!$B$32, Control!$C$32, Control!$D$32, Control!$E$32, Control!$F$32) + $H$7)/1e6 * $H$6</f>
        <v>0</v>
      </c>
      <c r="BM19">
        <f>BK19-BL19</f>
        <v>0</v>
      </c>
      <c r="BN19">
        <f>INDEX(BaseSeries!$C$2:$C$61, A19) * Control!$B$4 * $I$3</f>
        <v>0</v>
      </c>
      <c r="BO19">
        <f>BN19*(Control!$B$5*Control!$B$6*Control!$B$7)*$I$4</f>
        <v>0</v>
      </c>
      <c r="BP19">
        <f>BP18*(1-(1-Control!$B$13)^(1/12)) + BO19</f>
        <v>0</v>
      </c>
      <c r="BQ19">
        <f>BO19*Control!$B$8</f>
        <v>0</v>
      </c>
      <c r="BR19">
        <f>BP19*(Control!$B$9*$I$5/12)/1e6</f>
        <v>0</v>
      </c>
      <c r="BS19">
        <f>BQ19*$I$6*Control!$B$12/1e6</f>
        <v>0</v>
      </c>
      <c r="BT19">
        <f>BR19+BS19</f>
        <v>0</v>
      </c>
      <c r="BU19">
        <f>(1-Control!$B$10)*BR19 + BQ19*(CHOOSE(B19, Control!$B$32, Control!$C$32, Control!$D$32, Control!$E$32, Control!$F$32) + $I$7)/1e6 * $I$6</f>
        <v>0</v>
      </c>
      <c r="BV19">
        <f>BT19-BU19</f>
        <v>0</v>
      </c>
      <c r="BW19">
        <f>INDEX(BaseSeries!$C$2:$C$61, A19) * Control!$B$4 * $J$3</f>
        <v>0</v>
      </c>
      <c r="BX19">
        <f>BW19*(Control!$B$5*Control!$B$6*Control!$B$7)*$J$4</f>
        <v>0</v>
      </c>
      <c r="BY19">
        <f>BY18*(1-(1-Control!$B$13)^(1/12)) + BX19</f>
        <v>0</v>
      </c>
      <c r="BZ19">
        <f>BX19*Control!$B$8</f>
        <v>0</v>
      </c>
      <c r="CA19">
        <f>BY19*(Control!$B$9*$J$5/12)/1e6</f>
        <v>0</v>
      </c>
      <c r="CB19">
        <f>BZ19*$J$6*Control!$B$12/1e6</f>
        <v>0</v>
      </c>
      <c r="CC19">
        <f>CA19+CB19</f>
        <v>0</v>
      </c>
      <c r="CD19">
        <f>(1-Control!$B$10)*CA19 + BZ19*(CHOOSE(B19, Control!$B$32, Control!$C$32, Control!$D$32, Control!$E$32, Control!$F$32) + $J$7)/1e6 * $J$6</f>
        <v>0</v>
      </c>
      <c r="CE19">
        <f>CC19-CD19</f>
        <v>0</v>
      </c>
      <c r="CF19">
        <f>INDEX(BaseSeries!$C$2:$C$61, A19) * Control!$B$4 * $K$3</f>
        <v>0</v>
      </c>
      <c r="CG19">
        <f>CF19*(Control!$B$5*Control!$B$6*Control!$B$7)*$K$4</f>
        <v>0</v>
      </c>
      <c r="CH19">
        <f>CH18*(1-(1-Control!$B$13)^(1/12)) + CG19</f>
        <v>0</v>
      </c>
      <c r="CI19">
        <f>CG19*Control!$B$8</f>
        <v>0</v>
      </c>
      <c r="CJ19">
        <f>CH19*(Control!$B$9*$K$5/12)/1e6</f>
        <v>0</v>
      </c>
      <c r="CK19">
        <f>CI19*$K$6*Control!$B$12/1e6</f>
        <v>0</v>
      </c>
      <c r="CL19">
        <f>CJ19+CK19</f>
        <v>0</v>
      </c>
      <c r="CM19">
        <f>(1-Control!$B$10)*CJ19 + CI19*(CHOOSE(B19, Control!$B$32, Control!$C$32, Control!$D$32, Control!$E$32, Control!$F$32) + $K$7)/1e6 * $K$6</f>
        <v>0</v>
      </c>
      <c r="CN19">
        <f>CL19-CM19</f>
        <v>0</v>
      </c>
      <c r="CO19">
        <f>INDEX(BaseSeries!$C$2:$C$61, A19) * Control!$B$4 * $L$3</f>
        <v>0</v>
      </c>
      <c r="CP19">
        <f>CO19*(Control!$B$5*Control!$B$6*Control!$B$7)*$L$4</f>
        <v>0</v>
      </c>
      <c r="CQ19">
        <f>CQ18*(1-(1-Control!$B$13)^(1/12)) + CP19</f>
        <v>0</v>
      </c>
      <c r="CR19">
        <f>CP19*Control!$B$8</f>
        <v>0</v>
      </c>
      <c r="CS19">
        <f>CQ19*(Control!$B$9*$L$5/12)/1e6</f>
        <v>0</v>
      </c>
      <c r="CT19">
        <f>CR19*$L$6*Control!$B$12/1e6</f>
        <v>0</v>
      </c>
      <c r="CU19">
        <f>CS19+CT19</f>
        <v>0</v>
      </c>
      <c r="CV19">
        <f>(1-Control!$B$10)*CS19 + CR19*(CHOOSE(B19, Control!$B$32, Control!$C$32, Control!$D$32, Control!$E$32, Control!$F$32) + $L$7)/1e6 * $L$6</f>
        <v>0</v>
      </c>
      <c r="CW19">
        <f>CU19-CV19</f>
        <v>0</v>
      </c>
      <c r="CX19">
        <f>INDEX(BaseSeries!$C$2:$C$61, A19) * Control!$B$4 * $M$3</f>
        <v>0</v>
      </c>
      <c r="CY19">
        <f>CX19*(Control!$B$5*Control!$B$6*Control!$B$7)*$M$4</f>
        <v>0</v>
      </c>
      <c r="CZ19">
        <f>CZ18*(1-(1-Control!$B$13)^(1/12)) + CY19</f>
        <v>0</v>
      </c>
      <c r="DA19">
        <f>CY19*Control!$B$8</f>
        <v>0</v>
      </c>
      <c r="DB19">
        <f>CZ19*(Control!$B$9*$M$5/12)/1e6</f>
        <v>0</v>
      </c>
      <c r="DC19">
        <f>DA19*$M$6*Control!$B$12/1e6</f>
        <v>0</v>
      </c>
      <c r="DD19">
        <f>DB19+DC19</f>
        <v>0</v>
      </c>
      <c r="DE19">
        <f>(1-Control!$B$10)*DB19 + DA19*(CHOOSE(B19, Control!$B$32, Control!$C$32, Control!$D$32, Control!$E$32, Control!$F$32) + $M$7)/1e6 * $M$6</f>
        <v>0</v>
      </c>
      <c r="DF19">
        <f>DD19-DE19</f>
        <v>0</v>
      </c>
    </row>
    <row r="20" spans="1:110">
      <c r="A20">
        <v>9</v>
      </c>
      <c r="B20">
        <f>INT((A20-1)/12)+1</f>
        <v>0</v>
      </c>
      <c r="C20">
        <f>INDEX(BaseSeries!$C$2:$C$61, A20) * Control!$B$4 * $B$3</f>
        <v>0</v>
      </c>
      <c r="D20">
        <f>C20*(Control!$B$5*Control!$B$6*Control!$B$7)*$B$4</f>
        <v>0</v>
      </c>
      <c r="E20">
        <f>E19*(1-(1-Control!$B$13)^(1/12)) + D20</f>
        <v>0</v>
      </c>
      <c r="F20">
        <f>D20*Control!$B$8</f>
        <v>0</v>
      </c>
      <c r="G20">
        <f>E20*(Control!$B$9*$B$5/12)/1e6</f>
        <v>0</v>
      </c>
      <c r="H20">
        <f>F20*$B$6*Control!$B$12/1e6</f>
        <v>0</v>
      </c>
      <c r="I20">
        <f>G20+H20</f>
        <v>0</v>
      </c>
      <c r="J20">
        <f>(1-Control!$B$10)*G20 + F20*(CHOOSE(B20, Control!$B$32, Control!$C$32, Control!$D$32, Control!$E$32, Control!$F$32) + $B$7)/1e6 * $B$6</f>
        <v>0</v>
      </c>
      <c r="K20">
        <f>I20-J20</f>
        <v>0</v>
      </c>
      <c r="L20">
        <f>INDEX(BaseSeries!$C$2:$C$61, A20) * Control!$B$4 * $C$3</f>
        <v>0</v>
      </c>
      <c r="M20">
        <f>L20*(Control!$B$5*Control!$B$6*Control!$B$7)*$C$4</f>
        <v>0</v>
      </c>
      <c r="N20">
        <f>N19*(1-(1-Control!$B$13)^(1/12)) + M20</f>
        <v>0</v>
      </c>
      <c r="O20">
        <f>M20*Control!$B$8</f>
        <v>0</v>
      </c>
      <c r="P20">
        <f>N20*(Control!$B$9*$C$5/12)/1e6</f>
        <v>0</v>
      </c>
      <c r="Q20">
        <f>O20*$C$6*Control!$B$12/1e6</f>
        <v>0</v>
      </c>
      <c r="R20">
        <f>P20+Q20</f>
        <v>0</v>
      </c>
      <c r="S20">
        <f>(1-Control!$B$10)*P20 + O20*(CHOOSE(B20, Control!$B$32, Control!$C$32, Control!$D$32, Control!$E$32, Control!$F$32) + $C$7)/1e6 * $C$6</f>
        <v>0</v>
      </c>
      <c r="T20">
        <f>R20-S20</f>
        <v>0</v>
      </c>
      <c r="U20">
        <f>INDEX(BaseSeries!$C$2:$C$61, A20) * Control!$B$4 * $D$3</f>
        <v>0</v>
      </c>
      <c r="V20">
        <f>U20*(Control!$B$5*Control!$B$6*Control!$B$7)*$D$4</f>
        <v>0</v>
      </c>
      <c r="W20">
        <f>W19*(1-(1-Control!$B$13)^(1/12)) + V20</f>
        <v>0</v>
      </c>
      <c r="X20">
        <f>V20*Control!$B$8</f>
        <v>0</v>
      </c>
      <c r="Y20">
        <f>W20*(Control!$B$9*$D$5/12)/1e6</f>
        <v>0</v>
      </c>
      <c r="Z20">
        <f>X20*$D$6*Control!$B$12/1e6</f>
        <v>0</v>
      </c>
      <c r="AA20">
        <f>Y20+Z20</f>
        <v>0</v>
      </c>
      <c r="AB20">
        <f>(1-Control!$B$10)*Y20 + X20*(CHOOSE(B20, Control!$B$32, Control!$C$32, Control!$D$32, Control!$E$32, Control!$F$32) + $D$7)/1e6 * $D$6</f>
        <v>0</v>
      </c>
      <c r="AC20">
        <f>AA20-AB20</f>
        <v>0</v>
      </c>
      <c r="AD20">
        <f>INDEX(BaseSeries!$C$2:$C$61, A20) * Control!$B$4 * $E$3</f>
        <v>0</v>
      </c>
      <c r="AE20">
        <f>AD20*(Control!$B$5*Control!$B$6*Control!$B$7)*$E$4</f>
        <v>0</v>
      </c>
      <c r="AF20">
        <f>AF19*(1-(1-Control!$B$13)^(1/12)) + AE20</f>
        <v>0</v>
      </c>
      <c r="AG20">
        <f>AE20*Control!$B$8</f>
        <v>0</v>
      </c>
      <c r="AH20">
        <f>AF20*(Control!$B$9*$E$5/12)/1e6</f>
        <v>0</v>
      </c>
      <c r="AI20">
        <f>AG20*$E$6*Control!$B$12/1e6</f>
        <v>0</v>
      </c>
      <c r="AJ20">
        <f>AH20+AI20</f>
        <v>0</v>
      </c>
      <c r="AK20">
        <f>(1-Control!$B$10)*AH20 + AG20*(CHOOSE(B20, Control!$B$32, Control!$C$32, Control!$D$32, Control!$E$32, Control!$F$32) + $E$7)/1e6 * $E$6</f>
        <v>0</v>
      </c>
      <c r="AL20">
        <f>AJ20-AK20</f>
        <v>0</v>
      </c>
      <c r="AM20">
        <f>INDEX(BaseSeries!$C$2:$C$61, A20) * Control!$B$4 * $F$3</f>
        <v>0</v>
      </c>
      <c r="AN20">
        <f>AM20*(Control!$B$5*Control!$B$6*Control!$B$7)*$F$4</f>
        <v>0</v>
      </c>
      <c r="AO20">
        <f>AO19*(1-(1-Control!$B$13)^(1/12)) + AN20</f>
        <v>0</v>
      </c>
      <c r="AP20">
        <f>AN20*Control!$B$8</f>
        <v>0</v>
      </c>
      <c r="AQ20">
        <f>AO20*(Control!$B$9*$F$5/12)/1e6</f>
        <v>0</v>
      </c>
      <c r="AR20">
        <f>AP20*$F$6*Control!$B$12/1e6</f>
        <v>0</v>
      </c>
      <c r="AS20">
        <f>AQ20+AR20</f>
        <v>0</v>
      </c>
      <c r="AT20">
        <f>(1-Control!$B$10)*AQ20 + AP20*(CHOOSE(B20, Control!$B$32, Control!$C$32, Control!$D$32, Control!$E$32, Control!$F$32) + $F$7)/1e6 * $F$6</f>
        <v>0</v>
      </c>
      <c r="AU20">
        <f>AS20-AT20</f>
        <v>0</v>
      </c>
      <c r="AV20">
        <f>INDEX(BaseSeries!$C$2:$C$61, A20) * Control!$B$4 * $G$3</f>
        <v>0</v>
      </c>
      <c r="AW20">
        <f>AV20*(Control!$B$5*Control!$B$6*Control!$B$7)*$G$4</f>
        <v>0</v>
      </c>
      <c r="AX20">
        <f>AX19*(1-(1-Control!$B$13)^(1/12)) + AW20</f>
        <v>0</v>
      </c>
      <c r="AY20">
        <f>AW20*Control!$B$8</f>
        <v>0</v>
      </c>
      <c r="AZ20">
        <f>AX20*(Control!$B$9*$G$5/12)/1e6</f>
        <v>0</v>
      </c>
      <c r="BA20">
        <f>AY20*$G$6*Control!$B$12/1e6</f>
        <v>0</v>
      </c>
      <c r="BB20">
        <f>AZ20+BA20</f>
        <v>0</v>
      </c>
      <c r="BC20">
        <f>(1-Control!$B$10)*AZ20 + AY20*(CHOOSE(B20, Control!$B$32, Control!$C$32, Control!$D$32, Control!$E$32, Control!$F$32) + $G$7)/1e6 * $G$6</f>
        <v>0</v>
      </c>
      <c r="BD20">
        <f>BB20-BC20</f>
        <v>0</v>
      </c>
      <c r="BE20">
        <f>INDEX(BaseSeries!$C$2:$C$61, A20) * Control!$B$4 * $H$3</f>
        <v>0</v>
      </c>
      <c r="BF20">
        <f>BE20*(Control!$B$5*Control!$B$6*Control!$B$7)*$H$4</f>
        <v>0</v>
      </c>
      <c r="BG20">
        <f>BG19*(1-(1-Control!$B$13)^(1/12)) + BF20</f>
        <v>0</v>
      </c>
      <c r="BH20">
        <f>BF20*Control!$B$8</f>
        <v>0</v>
      </c>
      <c r="BI20">
        <f>BG20*(Control!$B$9*$H$5/12)/1e6</f>
        <v>0</v>
      </c>
      <c r="BJ20">
        <f>BH20*$H$6*Control!$B$12/1e6</f>
        <v>0</v>
      </c>
      <c r="BK20">
        <f>BI20+BJ20</f>
        <v>0</v>
      </c>
      <c r="BL20">
        <f>(1-Control!$B$10)*BI20 + BH20*(CHOOSE(B20, Control!$B$32, Control!$C$32, Control!$D$32, Control!$E$32, Control!$F$32) + $H$7)/1e6 * $H$6</f>
        <v>0</v>
      </c>
      <c r="BM20">
        <f>BK20-BL20</f>
        <v>0</v>
      </c>
      <c r="BN20">
        <f>INDEX(BaseSeries!$C$2:$C$61, A20) * Control!$B$4 * $I$3</f>
        <v>0</v>
      </c>
      <c r="BO20">
        <f>BN20*(Control!$B$5*Control!$B$6*Control!$B$7)*$I$4</f>
        <v>0</v>
      </c>
      <c r="BP20">
        <f>BP19*(1-(1-Control!$B$13)^(1/12)) + BO20</f>
        <v>0</v>
      </c>
      <c r="BQ20">
        <f>BO20*Control!$B$8</f>
        <v>0</v>
      </c>
      <c r="BR20">
        <f>BP20*(Control!$B$9*$I$5/12)/1e6</f>
        <v>0</v>
      </c>
      <c r="BS20">
        <f>BQ20*$I$6*Control!$B$12/1e6</f>
        <v>0</v>
      </c>
      <c r="BT20">
        <f>BR20+BS20</f>
        <v>0</v>
      </c>
      <c r="BU20">
        <f>(1-Control!$B$10)*BR20 + BQ20*(CHOOSE(B20, Control!$B$32, Control!$C$32, Control!$D$32, Control!$E$32, Control!$F$32) + $I$7)/1e6 * $I$6</f>
        <v>0</v>
      </c>
      <c r="BV20">
        <f>BT20-BU20</f>
        <v>0</v>
      </c>
      <c r="BW20">
        <f>INDEX(BaseSeries!$C$2:$C$61, A20) * Control!$B$4 * $J$3</f>
        <v>0</v>
      </c>
      <c r="BX20">
        <f>BW20*(Control!$B$5*Control!$B$6*Control!$B$7)*$J$4</f>
        <v>0</v>
      </c>
      <c r="BY20">
        <f>BY19*(1-(1-Control!$B$13)^(1/12)) + BX20</f>
        <v>0</v>
      </c>
      <c r="BZ20">
        <f>BX20*Control!$B$8</f>
        <v>0</v>
      </c>
      <c r="CA20">
        <f>BY20*(Control!$B$9*$J$5/12)/1e6</f>
        <v>0</v>
      </c>
      <c r="CB20">
        <f>BZ20*$J$6*Control!$B$12/1e6</f>
        <v>0</v>
      </c>
      <c r="CC20">
        <f>CA20+CB20</f>
        <v>0</v>
      </c>
      <c r="CD20">
        <f>(1-Control!$B$10)*CA20 + BZ20*(CHOOSE(B20, Control!$B$32, Control!$C$32, Control!$D$32, Control!$E$32, Control!$F$32) + $J$7)/1e6 * $J$6</f>
        <v>0</v>
      </c>
      <c r="CE20">
        <f>CC20-CD20</f>
        <v>0</v>
      </c>
      <c r="CF20">
        <f>INDEX(BaseSeries!$C$2:$C$61, A20) * Control!$B$4 * $K$3</f>
        <v>0</v>
      </c>
      <c r="CG20">
        <f>CF20*(Control!$B$5*Control!$B$6*Control!$B$7)*$K$4</f>
        <v>0</v>
      </c>
      <c r="CH20">
        <f>CH19*(1-(1-Control!$B$13)^(1/12)) + CG20</f>
        <v>0</v>
      </c>
      <c r="CI20">
        <f>CG20*Control!$B$8</f>
        <v>0</v>
      </c>
      <c r="CJ20">
        <f>CH20*(Control!$B$9*$K$5/12)/1e6</f>
        <v>0</v>
      </c>
      <c r="CK20">
        <f>CI20*$K$6*Control!$B$12/1e6</f>
        <v>0</v>
      </c>
      <c r="CL20">
        <f>CJ20+CK20</f>
        <v>0</v>
      </c>
      <c r="CM20">
        <f>(1-Control!$B$10)*CJ20 + CI20*(CHOOSE(B20, Control!$B$32, Control!$C$32, Control!$D$32, Control!$E$32, Control!$F$32) + $K$7)/1e6 * $K$6</f>
        <v>0</v>
      </c>
      <c r="CN20">
        <f>CL20-CM20</f>
        <v>0</v>
      </c>
      <c r="CO20">
        <f>INDEX(BaseSeries!$C$2:$C$61, A20) * Control!$B$4 * $L$3</f>
        <v>0</v>
      </c>
      <c r="CP20">
        <f>CO20*(Control!$B$5*Control!$B$6*Control!$B$7)*$L$4</f>
        <v>0</v>
      </c>
      <c r="CQ20">
        <f>CQ19*(1-(1-Control!$B$13)^(1/12)) + CP20</f>
        <v>0</v>
      </c>
      <c r="CR20">
        <f>CP20*Control!$B$8</f>
        <v>0</v>
      </c>
      <c r="CS20">
        <f>CQ20*(Control!$B$9*$L$5/12)/1e6</f>
        <v>0</v>
      </c>
      <c r="CT20">
        <f>CR20*$L$6*Control!$B$12/1e6</f>
        <v>0</v>
      </c>
      <c r="CU20">
        <f>CS20+CT20</f>
        <v>0</v>
      </c>
      <c r="CV20">
        <f>(1-Control!$B$10)*CS20 + CR20*(CHOOSE(B20, Control!$B$32, Control!$C$32, Control!$D$32, Control!$E$32, Control!$F$32) + $L$7)/1e6 * $L$6</f>
        <v>0</v>
      </c>
      <c r="CW20">
        <f>CU20-CV20</f>
        <v>0</v>
      </c>
      <c r="CX20">
        <f>INDEX(BaseSeries!$C$2:$C$61, A20) * Control!$B$4 * $M$3</f>
        <v>0</v>
      </c>
      <c r="CY20">
        <f>CX20*(Control!$B$5*Control!$B$6*Control!$B$7)*$M$4</f>
        <v>0</v>
      </c>
      <c r="CZ20">
        <f>CZ19*(1-(1-Control!$B$13)^(1/12)) + CY20</f>
        <v>0</v>
      </c>
      <c r="DA20">
        <f>CY20*Control!$B$8</f>
        <v>0</v>
      </c>
      <c r="DB20">
        <f>CZ20*(Control!$B$9*$M$5/12)/1e6</f>
        <v>0</v>
      </c>
      <c r="DC20">
        <f>DA20*$M$6*Control!$B$12/1e6</f>
        <v>0</v>
      </c>
      <c r="DD20">
        <f>DB20+DC20</f>
        <v>0</v>
      </c>
      <c r="DE20">
        <f>(1-Control!$B$10)*DB20 + DA20*(CHOOSE(B20, Control!$B$32, Control!$C$32, Control!$D$32, Control!$E$32, Control!$F$32) + $M$7)/1e6 * $M$6</f>
        <v>0</v>
      </c>
      <c r="DF20">
        <f>DD20-DE20</f>
        <v>0</v>
      </c>
    </row>
    <row r="21" spans="1:110">
      <c r="A21">
        <v>10</v>
      </c>
      <c r="B21">
        <f>INT((A21-1)/12)+1</f>
        <v>0</v>
      </c>
      <c r="C21">
        <f>INDEX(BaseSeries!$C$2:$C$61, A21) * Control!$B$4 * $B$3</f>
        <v>0</v>
      </c>
      <c r="D21">
        <f>C21*(Control!$B$5*Control!$B$6*Control!$B$7)*$B$4</f>
        <v>0</v>
      </c>
      <c r="E21">
        <f>E20*(1-(1-Control!$B$13)^(1/12)) + D21</f>
        <v>0</v>
      </c>
      <c r="F21">
        <f>D21*Control!$B$8</f>
        <v>0</v>
      </c>
      <c r="G21">
        <f>E21*(Control!$B$9*$B$5/12)/1e6</f>
        <v>0</v>
      </c>
      <c r="H21">
        <f>F21*$B$6*Control!$B$12/1e6</f>
        <v>0</v>
      </c>
      <c r="I21">
        <f>G21+H21</f>
        <v>0</v>
      </c>
      <c r="J21">
        <f>(1-Control!$B$10)*G21 + F21*(CHOOSE(B21, Control!$B$32, Control!$C$32, Control!$D$32, Control!$E$32, Control!$F$32) + $B$7)/1e6 * $B$6</f>
        <v>0</v>
      </c>
      <c r="K21">
        <f>I21-J21</f>
        <v>0</v>
      </c>
      <c r="L21">
        <f>INDEX(BaseSeries!$C$2:$C$61, A21) * Control!$B$4 * $C$3</f>
        <v>0</v>
      </c>
      <c r="M21">
        <f>L21*(Control!$B$5*Control!$B$6*Control!$B$7)*$C$4</f>
        <v>0</v>
      </c>
      <c r="N21">
        <f>N20*(1-(1-Control!$B$13)^(1/12)) + M21</f>
        <v>0</v>
      </c>
      <c r="O21">
        <f>M21*Control!$B$8</f>
        <v>0</v>
      </c>
      <c r="P21">
        <f>N21*(Control!$B$9*$C$5/12)/1e6</f>
        <v>0</v>
      </c>
      <c r="Q21">
        <f>O21*$C$6*Control!$B$12/1e6</f>
        <v>0</v>
      </c>
      <c r="R21">
        <f>P21+Q21</f>
        <v>0</v>
      </c>
      <c r="S21">
        <f>(1-Control!$B$10)*P21 + O21*(CHOOSE(B21, Control!$B$32, Control!$C$32, Control!$D$32, Control!$E$32, Control!$F$32) + $C$7)/1e6 * $C$6</f>
        <v>0</v>
      </c>
      <c r="T21">
        <f>R21-S21</f>
        <v>0</v>
      </c>
      <c r="U21">
        <f>INDEX(BaseSeries!$C$2:$C$61, A21) * Control!$B$4 * $D$3</f>
        <v>0</v>
      </c>
      <c r="V21">
        <f>U21*(Control!$B$5*Control!$B$6*Control!$B$7)*$D$4</f>
        <v>0</v>
      </c>
      <c r="W21">
        <f>W20*(1-(1-Control!$B$13)^(1/12)) + V21</f>
        <v>0</v>
      </c>
      <c r="X21">
        <f>V21*Control!$B$8</f>
        <v>0</v>
      </c>
      <c r="Y21">
        <f>W21*(Control!$B$9*$D$5/12)/1e6</f>
        <v>0</v>
      </c>
      <c r="Z21">
        <f>X21*$D$6*Control!$B$12/1e6</f>
        <v>0</v>
      </c>
      <c r="AA21">
        <f>Y21+Z21</f>
        <v>0</v>
      </c>
      <c r="AB21">
        <f>(1-Control!$B$10)*Y21 + X21*(CHOOSE(B21, Control!$B$32, Control!$C$32, Control!$D$32, Control!$E$32, Control!$F$32) + $D$7)/1e6 * $D$6</f>
        <v>0</v>
      </c>
      <c r="AC21">
        <f>AA21-AB21</f>
        <v>0</v>
      </c>
      <c r="AD21">
        <f>INDEX(BaseSeries!$C$2:$C$61, A21) * Control!$B$4 * $E$3</f>
        <v>0</v>
      </c>
      <c r="AE21">
        <f>AD21*(Control!$B$5*Control!$B$6*Control!$B$7)*$E$4</f>
        <v>0</v>
      </c>
      <c r="AF21">
        <f>AF20*(1-(1-Control!$B$13)^(1/12)) + AE21</f>
        <v>0</v>
      </c>
      <c r="AG21">
        <f>AE21*Control!$B$8</f>
        <v>0</v>
      </c>
      <c r="AH21">
        <f>AF21*(Control!$B$9*$E$5/12)/1e6</f>
        <v>0</v>
      </c>
      <c r="AI21">
        <f>AG21*$E$6*Control!$B$12/1e6</f>
        <v>0</v>
      </c>
      <c r="AJ21">
        <f>AH21+AI21</f>
        <v>0</v>
      </c>
      <c r="AK21">
        <f>(1-Control!$B$10)*AH21 + AG21*(CHOOSE(B21, Control!$B$32, Control!$C$32, Control!$D$32, Control!$E$32, Control!$F$32) + $E$7)/1e6 * $E$6</f>
        <v>0</v>
      </c>
      <c r="AL21">
        <f>AJ21-AK21</f>
        <v>0</v>
      </c>
      <c r="AM21">
        <f>INDEX(BaseSeries!$C$2:$C$61, A21) * Control!$B$4 * $F$3</f>
        <v>0</v>
      </c>
      <c r="AN21">
        <f>AM21*(Control!$B$5*Control!$B$6*Control!$B$7)*$F$4</f>
        <v>0</v>
      </c>
      <c r="AO21">
        <f>AO20*(1-(1-Control!$B$13)^(1/12)) + AN21</f>
        <v>0</v>
      </c>
      <c r="AP21">
        <f>AN21*Control!$B$8</f>
        <v>0</v>
      </c>
      <c r="AQ21">
        <f>AO21*(Control!$B$9*$F$5/12)/1e6</f>
        <v>0</v>
      </c>
      <c r="AR21">
        <f>AP21*$F$6*Control!$B$12/1e6</f>
        <v>0</v>
      </c>
      <c r="AS21">
        <f>AQ21+AR21</f>
        <v>0</v>
      </c>
      <c r="AT21">
        <f>(1-Control!$B$10)*AQ21 + AP21*(CHOOSE(B21, Control!$B$32, Control!$C$32, Control!$D$32, Control!$E$32, Control!$F$32) + $F$7)/1e6 * $F$6</f>
        <v>0</v>
      </c>
      <c r="AU21">
        <f>AS21-AT21</f>
        <v>0</v>
      </c>
      <c r="AV21">
        <f>INDEX(BaseSeries!$C$2:$C$61, A21) * Control!$B$4 * $G$3</f>
        <v>0</v>
      </c>
      <c r="AW21">
        <f>AV21*(Control!$B$5*Control!$B$6*Control!$B$7)*$G$4</f>
        <v>0</v>
      </c>
      <c r="AX21">
        <f>AX20*(1-(1-Control!$B$13)^(1/12)) + AW21</f>
        <v>0</v>
      </c>
      <c r="AY21">
        <f>AW21*Control!$B$8</f>
        <v>0</v>
      </c>
      <c r="AZ21">
        <f>AX21*(Control!$B$9*$G$5/12)/1e6</f>
        <v>0</v>
      </c>
      <c r="BA21">
        <f>AY21*$G$6*Control!$B$12/1e6</f>
        <v>0</v>
      </c>
      <c r="BB21">
        <f>AZ21+BA21</f>
        <v>0</v>
      </c>
      <c r="BC21">
        <f>(1-Control!$B$10)*AZ21 + AY21*(CHOOSE(B21, Control!$B$32, Control!$C$32, Control!$D$32, Control!$E$32, Control!$F$32) + $G$7)/1e6 * $G$6</f>
        <v>0</v>
      </c>
      <c r="BD21">
        <f>BB21-BC21</f>
        <v>0</v>
      </c>
      <c r="BE21">
        <f>INDEX(BaseSeries!$C$2:$C$61, A21) * Control!$B$4 * $H$3</f>
        <v>0</v>
      </c>
      <c r="BF21">
        <f>BE21*(Control!$B$5*Control!$B$6*Control!$B$7)*$H$4</f>
        <v>0</v>
      </c>
      <c r="BG21">
        <f>BG20*(1-(1-Control!$B$13)^(1/12)) + BF21</f>
        <v>0</v>
      </c>
      <c r="BH21">
        <f>BF21*Control!$B$8</f>
        <v>0</v>
      </c>
      <c r="BI21">
        <f>BG21*(Control!$B$9*$H$5/12)/1e6</f>
        <v>0</v>
      </c>
      <c r="BJ21">
        <f>BH21*$H$6*Control!$B$12/1e6</f>
        <v>0</v>
      </c>
      <c r="BK21">
        <f>BI21+BJ21</f>
        <v>0</v>
      </c>
      <c r="BL21">
        <f>(1-Control!$B$10)*BI21 + BH21*(CHOOSE(B21, Control!$B$32, Control!$C$32, Control!$D$32, Control!$E$32, Control!$F$32) + $H$7)/1e6 * $H$6</f>
        <v>0</v>
      </c>
      <c r="BM21">
        <f>BK21-BL21</f>
        <v>0</v>
      </c>
      <c r="BN21">
        <f>INDEX(BaseSeries!$C$2:$C$61, A21) * Control!$B$4 * $I$3</f>
        <v>0</v>
      </c>
      <c r="BO21">
        <f>BN21*(Control!$B$5*Control!$B$6*Control!$B$7)*$I$4</f>
        <v>0</v>
      </c>
      <c r="BP21">
        <f>BP20*(1-(1-Control!$B$13)^(1/12)) + BO21</f>
        <v>0</v>
      </c>
      <c r="BQ21">
        <f>BO21*Control!$B$8</f>
        <v>0</v>
      </c>
      <c r="BR21">
        <f>BP21*(Control!$B$9*$I$5/12)/1e6</f>
        <v>0</v>
      </c>
      <c r="BS21">
        <f>BQ21*$I$6*Control!$B$12/1e6</f>
        <v>0</v>
      </c>
      <c r="BT21">
        <f>BR21+BS21</f>
        <v>0</v>
      </c>
      <c r="BU21">
        <f>(1-Control!$B$10)*BR21 + BQ21*(CHOOSE(B21, Control!$B$32, Control!$C$32, Control!$D$32, Control!$E$32, Control!$F$32) + $I$7)/1e6 * $I$6</f>
        <v>0</v>
      </c>
      <c r="BV21">
        <f>BT21-BU21</f>
        <v>0</v>
      </c>
      <c r="BW21">
        <f>INDEX(BaseSeries!$C$2:$C$61, A21) * Control!$B$4 * $J$3</f>
        <v>0</v>
      </c>
      <c r="BX21">
        <f>BW21*(Control!$B$5*Control!$B$6*Control!$B$7)*$J$4</f>
        <v>0</v>
      </c>
      <c r="BY21">
        <f>BY20*(1-(1-Control!$B$13)^(1/12)) + BX21</f>
        <v>0</v>
      </c>
      <c r="BZ21">
        <f>BX21*Control!$B$8</f>
        <v>0</v>
      </c>
      <c r="CA21">
        <f>BY21*(Control!$B$9*$J$5/12)/1e6</f>
        <v>0</v>
      </c>
      <c r="CB21">
        <f>BZ21*$J$6*Control!$B$12/1e6</f>
        <v>0</v>
      </c>
      <c r="CC21">
        <f>CA21+CB21</f>
        <v>0</v>
      </c>
      <c r="CD21">
        <f>(1-Control!$B$10)*CA21 + BZ21*(CHOOSE(B21, Control!$B$32, Control!$C$32, Control!$D$32, Control!$E$32, Control!$F$32) + $J$7)/1e6 * $J$6</f>
        <v>0</v>
      </c>
      <c r="CE21">
        <f>CC21-CD21</f>
        <v>0</v>
      </c>
      <c r="CF21">
        <f>INDEX(BaseSeries!$C$2:$C$61, A21) * Control!$B$4 * $K$3</f>
        <v>0</v>
      </c>
      <c r="CG21">
        <f>CF21*(Control!$B$5*Control!$B$6*Control!$B$7)*$K$4</f>
        <v>0</v>
      </c>
      <c r="CH21">
        <f>CH20*(1-(1-Control!$B$13)^(1/12)) + CG21</f>
        <v>0</v>
      </c>
      <c r="CI21">
        <f>CG21*Control!$B$8</f>
        <v>0</v>
      </c>
      <c r="CJ21">
        <f>CH21*(Control!$B$9*$K$5/12)/1e6</f>
        <v>0</v>
      </c>
      <c r="CK21">
        <f>CI21*$K$6*Control!$B$12/1e6</f>
        <v>0</v>
      </c>
      <c r="CL21">
        <f>CJ21+CK21</f>
        <v>0</v>
      </c>
      <c r="CM21">
        <f>(1-Control!$B$10)*CJ21 + CI21*(CHOOSE(B21, Control!$B$32, Control!$C$32, Control!$D$32, Control!$E$32, Control!$F$32) + $K$7)/1e6 * $K$6</f>
        <v>0</v>
      </c>
      <c r="CN21">
        <f>CL21-CM21</f>
        <v>0</v>
      </c>
      <c r="CO21">
        <f>INDEX(BaseSeries!$C$2:$C$61, A21) * Control!$B$4 * $L$3</f>
        <v>0</v>
      </c>
      <c r="CP21">
        <f>CO21*(Control!$B$5*Control!$B$6*Control!$B$7)*$L$4</f>
        <v>0</v>
      </c>
      <c r="CQ21">
        <f>CQ20*(1-(1-Control!$B$13)^(1/12)) + CP21</f>
        <v>0</v>
      </c>
      <c r="CR21">
        <f>CP21*Control!$B$8</f>
        <v>0</v>
      </c>
      <c r="CS21">
        <f>CQ21*(Control!$B$9*$L$5/12)/1e6</f>
        <v>0</v>
      </c>
      <c r="CT21">
        <f>CR21*$L$6*Control!$B$12/1e6</f>
        <v>0</v>
      </c>
      <c r="CU21">
        <f>CS21+CT21</f>
        <v>0</v>
      </c>
      <c r="CV21">
        <f>(1-Control!$B$10)*CS21 + CR21*(CHOOSE(B21, Control!$B$32, Control!$C$32, Control!$D$32, Control!$E$32, Control!$F$32) + $L$7)/1e6 * $L$6</f>
        <v>0</v>
      </c>
      <c r="CW21">
        <f>CU21-CV21</f>
        <v>0</v>
      </c>
      <c r="CX21">
        <f>INDEX(BaseSeries!$C$2:$C$61, A21) * Control!$B$4 * $M$3</f>
        <v>0</v>
      </c>
      <c r="CY21">
        <f>CX21*(Control!$B$5*Control!$B$6*Control!$B$7)*$M$4</f>
        <v>0</v>
      </c>
      <c r="CZ21">
        <f>CZ20*(1-(1-Control!$B$13)^(1/12)) + CY21</f>
        <v>0</v>
      </c>
      <c r="DA21">
        <f>CY21*Control!$B$8</f>
        <v>0</v>
      </c>
      <c r="DB21">
        <f>CZ21*(Control!$B$9*$M$5/12)/1e6</f>
        <v>0</v>
      </c>
      <c r="DC21">
        <f>DA21*$M$6*Control!$B$12/1e6</f>
        <v>0</v>
      </c>
      <c r="DD21">
        <f>DB21+DC21</f>
        <v>0</v>
      </c>
      <c r="DE21">
        <f>(1-Control!$B$10)*DB21 + DA21*(CHOOSE(B21, Control!$B$32, Control!$C$32, Control!$D$32, Control!$E$32, Control!$F$32) + $M$7)/1e6 * $M$6</f>
        <v>0</v>
      </c>
      <c r="DF21">
        <f>DD21-DE21</f>
        <v>0</v>
      </c>
    </row>
    <row r="22" spans="1:110">
      <c r="A22">
        <v>11</v>
      </c>
      <c r="B22">
        <f>INT((A22-1)/12)+1</f>
        <v>0</v>
      </c>
      <c r="C22">
        <f>INDEX(BaseSeries!$C$2:$C$61, A22) * Control!$B$4 * $B$3</f>
        <v>0</v>
      </c>
      <c r="D22">
        <f>C22*(Control!$B$5*Control!$B$6*Control!$B$7)*$B$4</f>
        <v>0</v>
      </c>
      <c r="E22">
        <f>E21*(1-(1-Control!$B$13)^(1/12)) + D22</f>
        <v>0</v>
      </c>
      <c r="F22">
        <f>D22*Control!$B$8</f>
        <v>0</v>
      </c>
      <c r="G22">
        <f>E22*(Control!$B$9*$B$5/12)/1e6</f>
        <v>0</v>
      </c>
      <c r="H22">
        <f>F22*$B$6*Control!$B$12/1e6</f>
        <v>0</v>
      </c>
      <c r="I22">
        <f>G22+H22</f>
        <v>0</v>
      </c>
      <c r="J22">
        <f>(1-Control!$B$10)*G22 + F22*(CHOOSE(B22, Control!$B$32, Control!$C$32, Control!$D$32, Control!$E$32, Control!$F$32) + $B$7)/1e6 * $B$6</f>
        <v>0</v>
      </c>
      <c r="K22">
        <f>I22-J22</f>
        <v>0</v>
      </c>
      <c r="L22">
        <f>INDEX(BaseSeries!$C$2:$C$61, A22) * Control!$B$4 * $C$3</f>
        <v>0</v>
      </c>
      <c r="M22">
        <f>L22*(Control!$B$5*Control!$B$6*Control!$B$7)*$C$4</f>
        <v>0</v>
      </c>
      <c r="N22">
        <f>N21*(1-(1-Control!$B$13)^(1/12)) + M22</f>
        <v>0</v>
      </c>
      <c r="O22">
        <f>M22*Control!$B$8</f>
        <v>0</v>
      </c>
      <c r="P22">
        <f>N22*(Control!$B$9*$C$5/12)/1e6</f>
        <v>0</v>
      </c>
      <c r="Q22">
        <f>O22*$C$6*Control!$B$12/1e6</f>
        <v>0</v>
      </c>
      <c r="R22">
        <f>P22+Q22</f>
        <v>0</v>
      </c>
      <c r="S22">
        <f>(1-Control!$B$10)*P22 + O22*(CHOOSE(B22, Control!$B$32, Control!$C$32, Control!$D$32, Control!$E$32, Control!$F$32) + $C$7)/1e6 * $C$6</f>
        <v>0</v>
      </c>
      <c r="T22">
        <f>R22-S22</f>
        <v>0</v>
      </c>
      <c r="U22">
        <f>INDEX(BaseSeries!$C$2:$C$61, A22) * Control!$B$4 * $D$3</f>
        <v>0</v>
      </c>
      <c r="V22">
        <f>U22*(Control!$B$5*Control!$B$6*Control!$B$7)*$D$4</f>
        <v>0</v>
      </c>
      <c r="W22">
        <f>W21*(1-(1-Control!$B$13)^(1/12)) + V22</f>
        <v>0</v>
      </c>
      <c r="X22">
        <f>V22*Control!$B$8</f>
        <v>0</v>
      </c>
      <c r="Y22">
        <f>W22*(Control!$B$9*$D$5/12)/1e6</f>
        <v>0</v>
      </c>
      <c r="Z22">
        <f>X22*$D$6*Control!$B$12/1e6</f>
        <v>0</v>
      </c>
      <c r="AA22">
        <f>Y22+Z22</f>
        <v>0</v>
      </c>
      <c r="AB22">
        <f>(1-Control!$B$10)*Y22 + X22*(CHOOSE(B22, Control!$B$32, Control!$C$32, Control!$D$32, Control!$E$32, Control!$F$32) + $D$7)/1e6 * $D$6</f>
        <v>0</v>
      </c>
      <c r="AC22">
        <f>AA22-AB22</f>
        <v>0</v>
      </c>
      <c r="AD22">
        <f>INDEX(BaseSeries!$C$2:$C$61, A22) * Control!$B$4 * $E$3</f>
        <v>0</v>
      </c>
      <c r="AE22">
        <f>AD22*(Control!$B$5*Control!$B$6*Control!$B$7)*$E$4</f>
        <v>0</v>
      </c>
      <c r="AF22">
        <f>AF21*(1-(1-Control!$B$13)^(1/12)) + AE22</f>
        <v>0</v>
      </c>
      <c r="AG22">
        <f>AE22*Control!$B$8</f>
        <v>0</v>
      </c>
      <c r="AH22">
        <f>AF22*(Control!$B$9*$E$5/12)/1e6</f>
        <v>0</v>
      </c>
      <c r="AI22">
        <f>AG22*$E$6*Control!$B$12/1e6</f>
        <v>0</v>
      </c>
      <c r="AJ22">
        <f>AH22+AI22</f>
        <v>0</v>
      </c>
      <c r="AK22">
        <f>(1-Control!$B$10)*AH22 + AG22*(CHOOSE(B22, Control!$B$32, Control!$C$32, Control!$D$32, Control!$E$32, Control!$F$32) + $E$7)/1e6 * $E$6</f>
        <v>0</v>
      </c>
      <c r="AL22">
        <f>AJ22-AK22</f>
        <v>0</v>
      </c>
      <c r="AM22">
        <f>INDEX(BaseSeries!$C$2:$C$61, A22) * Control!$B$4 * $F$3</f>
        <v>0</v>
      </c>
      <c r="AN22">
        <f>AM22*(Control!$B$5*Control!$B$6*Control!$B$7)*$F$4</f>
        <v>0</v>
      </c>
      <c r="AO22">
        <f>AO21*(1-(1-Control!$B$13)^(1/12)) + AN22</f>
        <v>0</v>
      </c>
      <c r="AP22">
        <f>AN22*Control!$B$8</f>
        <v>0</v>
      </c>
      <c r="AQ22">
        <f>AO22*(Control!$B$9*$F$5/12)/1e6</f>
        <v>0</v>
      </c>
      <c r="AR22">
        <f>AP22*$F$6*Control!$B$12/1e6</f>
        <v>0</v>
      </c>
      <c r="AS22">
        <f>AQ22+AR22</f>
        <v>0</v>
      </c>
      <c r="AT22">
        <f>(1-Control!$B$10)*AQ22 + AP22*(CHOOSE(B22, Control!$B$32, Control!$C$32, Control!$D$32, Control!$E$32, Control!$F$32) + $F$7)/1e6 * $F$6</f>
        <v>0</v>
      </c>
      <c r="AU22">
        <f>AS22-AT22</f>
        <v>0</v>
      </c>
      <c r="AV22">
        <f>INDEX(BaseSeries!$C$2:$C$61, A22) * Control!$B$4 * $G$3</f>
        <v>0</v>
      </c>
      <c r="AW22">
        <f>AV22*(Control!$B$5*Control!$B$6*Control!$B$7)*$G$4</f>
        <v>0</v>
      </c>
      <c r="AX22">
        <f>AX21*(1-(1-Control!$B$13)^(1/12)) + AW22</f>
        <v>0</v>
      </c>
      <c r="AY22">
        <f>AW22*Control!$B$8</f>
        <v>0</v>
      </c>
      <c r="AZ22">
        <f>AX22*(Control!$B$9*$G$5/12)/1e6</f>
        <v>0</v>
      </c>
      <c r="BA22">
        <f>AY22*$G$6*Control!$B$12/1e6</f>
        <v>0</v>
      </c>
      <c r="BB22">
        <f>AZ22+BA22</f>
        <v>0</v>
      </c>
      <c r="BC22">
        <f>(1-Control!$B$10)*AZ22 + AY22*(CHOOSE(B22, Control!$B$32, Control!$C$32, Control!$D$32, Control!$E$32, Control!$F$32) + $G$7)/1e6 * $G$6</f>
        <v>0</v>
      </c>
      <c r="BD22">
        <f>BB22-BC22</f>
        <v>0</v>
      </c>
      <c r="BE22">
        <f>INDEX(BaseSeries!$C$2:$C$61, A22) * Control!$B$4 * $H$3</f>
        <v>0</v>
      </c>
      <c r="BF22">
        <f>BE22*(Control!$B$5*Control!$B$6*Control!$B$7)*$H$4</f>
        <v>0</v>
      </c>
      <c r="BG22">
        <f>BG21*(1-(1-Control!$B$13)^(1/12)) + BF22</f>
        <v>0</v>
      </c>
      <c r="BH22">
        <f>BF22*Control!$B$8</f>
        <v>0</v>
      </c>
      <c r="BI22">
        <f>BG22*(Control!$B$9*$H$5/12)/1e6</f>
        <v>0</v>
      </c>
      <c r="BJ22">
        <f>BH22*$H$6*Control!$B$12/1e6</f>
        <v>0</v>
      </c>
      <c r="BK22">
        <f>BI22+BJ22</f>
        <v>0</v>
      </c>
      <c r="BL22">
        <f>(1-Control!$B$10)*BI22 + BH22*(CHOOSE(B22, Control!$B$32, Control!$C$32, Control!$D$32, Control!$E$32, Control!$F$32) + $H$7)/1e6 * $H$6</f>
        <v>0</v>
      </c>
      <c r="BM22">
        <f>BK22-BL22</f>
        <v>0</v>
      </c>
      <c r="BN22">
        <f>INDEX(BaseSeries!$C$2:$C$61, A22) * Control!$B$4 * $I$3</f>
        <v>0</v>
      </c>
      <c r="BO22">
        <f>BN22*(Control!$B$5*Control!$B$6*Control!$B$7)*$I$4</f>
        <v>0</v>
      </c>
      <c r="BP22">
        <f>BP21*(1-(1-Control!$B$13)^(1/12)) + BO22</f>
        <v>0</v>
      </c>
      <c r="BQ22">
        <f>BO22*Control!$B$8</f>
        <v>0</v>
      </c>
      <c r="BR22">
        <f>BP22*(Control!$B$9*$I$5/12)/1e6</f>
        <v>0</v>
      </c>
      <c r="BS22">
        <f>BQ22*$I$6*Control!$B$12/1e6</f>
        <v>0</v>
      </c>
      <c r="BT22">
        <f>BR22+BS22</f>
        <v>0</v>
      </c>
      <c r="BU22">
        <f>(1-Control!$B$10)*BR22 + BQ22*(CHOOSE(B22, Control!$B$32, Control!$C$32, Control!$D$32, Control!$E$32, Control!$F$32) + $I$7)/1e6 * $I$6</f>
        <v>0</v>
      </c>
      <c r="BV22">
        <f>BT22-BU22</f>
        <v>0</v>
      </c>
      <c r="BW22">
        <f>INDEX(BaseSeries!$C$2:$C$61, A22) * Control!$B$4 * $J$3</f>
        <v>0</v>
      </c>
      <c r="BX22">
        <f>BW22*(Control!$B$5*Control!$B$6*Control!$B$7)*$J$4</f>
        <v>0</v>
      </c>
      <c r="BY22">
        <f>BY21*(1-(1-Control!$B$13)^(1/12)) + BX22</f>
        <v>0</v>
      </c>
      <c r="BZ22">
        <f>BX22*Control!$B$8</f>
        <v>0</v>
      </c>
      <c r="CA22">
        <f>BY22*(Control!$B$9*$J$5/12)/1e6</f>
        <v>0</v>
      </c>
      <c r="CB22">
        <f>BZ22*$J$6*Control!$B$12/1e6</f>
        <v>0</v>
      </c>
      <c r="CC22">
        <f>CA22+CB22</f>
        <v>0</v>
      </c>
      <c r="CD22">
        <f>(1-Control!$B$10)*CA22 + BZ22*(CHOOSE(B22, Control!$B$32, Control!$C$32, Control!$D$32, Control!$E$32, Control!$F$32) + $J$7)/1e6 * $J$6</f>
        <v>0</v>
      </c>
      <c r="CE22">
        <f>CC22-CD22</f>
        <v>0</v>
      </c>
      <c r="CF22">
        <f>INDEX(BaseSeries!$C$2:$C$61, A22) * Control!$B$4 * $K$3</f>
        <v>0</v>
      </c>
      <c r="CG22">
        <f>CF22*(Control!$B$5*Control!$B$6*Control!$B$7)*$K$4</f>
        <v>0</v>
      </c>
      <c r="CH22">
        <f>CH21*(1-(1-Control!$B$13)^(1/12)) + CG22</f>
        <v>0</v>
      </c>
      <c r="CI22">
        <f>CG22*Control!$B$8</f>
        <v>0</v>
      </c>
      <c r="CJ22">
        <f>CH22*(Control!$B$9*$K$5/12)/1e6</f>
        <v>0</v>
      </c>
      <c r="CK22">
        <f>CI22*$K$6*Control!$B$12/1e6</f>
        <v>0</v>
      </c>
      <c r="CL22">
        <f>CJ22+CK22</f>
        <v>0</v>
      </c>
      <c r="CM22">
        <f>(1-Control!$B$10)*CJ22 + CI22*(CHOOSE(B22, Control!$B$32, Control!$C$32, Control!$D$32, Control!$E$32, Control!$F$32) + $K$7)/1e6 * $K$6</f>
        <v>0</v>
      </c>
      <c r="CN22">
        <f>CL22-CM22</f>
        <v>0</v>
      </c>
      <c r="CO22">
        <f>INDEX(BaseSeries!$C$2:$C$61, A22) * Control!$B$4 * $L$3</f>
        <v>0</v>
      </c>
      <c r="CP22">
        <f>CO22*(Control!$B$5*Control!$B$6*Control!$B$7)*$L$4</f>
        <v>0</v>
      </c>
      <c r="CQ22">
        <f>CQ21*(1-(1-Control!$B$13)^(1/12)) + CP22</f>
        <v>0</v>
      </c>
      <c r="CR22">
        <f>CP22*Control!$B$8</f>
        <v>0</v>
      </c>
      <c r="CS22">
        <f>CQ22*(Control!$B$9*$L$5/12)/1e6</f>
        <v>0</v>
      </c>
      <c r="CT22">
        <f>CR22*$L$6*Control!$B$12/1e6</f>
        <v>0</v>
      </c>
      <c r="CU22">
        <f>CS22+CT22</f>
        <v>0</v>
      </c>
      <c r="CV22">
        <f>(1-Control!$B$10)*CS22 + CR22*(CHOOSE(B22, Control!$B$32, Control!$C$32, Control!$D$32, Control!$E$32, Control!$F$32) + $L$7)/1e6 * $L$6</f>
        <v>0</v>
      </c>
      <c r="CW22">
        <f>CU22-CV22</f>
        <v>0</v>
      </c>
      <c r="CX22">
        <f>INDEX(BaseSeries!$C$2:$C$61, A22) * Control!$B$4 * $M$3</f>
        <v>0</v>
      </c>
      <c r="CY22">
        <f>CX22*(Control!$B$5*Control!$B$6*Control!$B$7)*$M$4</f>
        <v>0</v>
      </c>
      <c r="CZ22">
        <f>CZ21*(1-(1-Control!$B$13)^(1/12)) + CY22</f>
        <v>0</v>
      </c>
      <c r="DA22">
        <f>CY22*Control!$B$8</f>
        <v>0</v>
      </c>
      <c r="DB22">
        <f>CZ22*(Control!$B$9*$M$5/12)/1e6</f>
        <v>0</v>
      </c>
      <c r="DC22">
        <f>DA22*$M$6*Control!$B$12/1e6</f>
        <v>0</v>
      </c>
      <c r="DD22">
        <f>DB22+DC22</f>
        <v>0</v>
      </c>
      <c r="DE22">
        <f>(1-Control!$B$10)*DB22 + DA22*(CHOOSE(B22, Control!$B$32, Control!$C$32, Control!$D$32, Control!$E$32, Control!$F$32) + $M$7)/1e6 * $M$6</f>
        <v>0</v>
      </c>
      <c r="DF22">
        <f>DD22-DE22</f>
        <v>0</v>
      </c>
    </row>
    <row r="23" spans="1:110">
      <c r="A23">
        <v>12</v>
      </c>
      <c r="B23">
        <f>INT((A23-1)/12)+1</f>
        <v>0</v>
      </c>
      <c r="C23">
        <f>INDEX(BaseSeries!$C$2:$C$61, A23) * Control!$B$4 * $B$3</f>
        <v>0</v>
      </c>
      <c r="D23">
        <f>C23*(Control!$B$5*Control!$B$6*Control!$B$7)*$B$4</f>
        <v>0</v>
      </c>
      <c r="E23">
        <f>E22*(1-(1-Control!$B$13)^(1/12)) + D23</f>
        <v>0</v>
      </c>
      <c r="F23">
        <f>D23*Control!$B$8</f>
        <v>0</v>
      </c>
      <c r="G23">
        <f>E23*(Control!$B$9*$B$5/12)/1e6</f>
        <v>0</v>
      </c>
      <c r="H23">
        <f>F23*$B$6*Control!$B$12/1e6</f>
        <v>0</v>
      </c>
      <c r="I23">
        <f>G23+H23</f>
        <v>0</v>
      </c>
      <c r="J23">
        <f>(1-Control!$B$10)*G23 + F23*(CHOOSE(B23, Control!$B$32, Control!$C$32, Control!$D$32, Control!$E$32, Control!$F$32) + $B$7)/1e6 * $B$6</f>
        <v>0</v>
      </c>
      <c r="K23">
        <f>I23-J23</f>
        <v>0</v>
      </c>
      <c r="L23">
        <f>INDEX(BaseSeries!$C$2:$C$61, A23) * Control!$B$4 * $C$3</f>
        <v>0</v>
      </c>
      <c r="M23">
        <f>L23*(Control!$B$5*Control!$B$6*Control!$B$7)*$C$4</f>
        <v>0</v>
      </c>
      <c r="N23">
        <f>N22*(1-(1-Control!$B$13)^(1/12)) + M23</f>
        <v>0</v>
      </c>
      <c r="O23">
        <f>M23*Control!$B$8</f>
        <v>0</v>
      </c>
      <c r="P23">
        <f>N23*(Control!$B$9*$C$5/12)/1e6</f>
        <v>0</v>
      </c>
      <c r="Q23">
        <f>O23*$C$6*Control!$B$12/1e6</f>
        <v>0</v>
      </c>
      <c r="R23">
        <f>P23+Q23</f>
        <v>0</v>
      </c>
      <c r="S23">
        <f>(1-Control!$B$10)*P23 + O23*(CHOOSE(B23, Control!$B$32, Control!$C$32, Control!$D$32, Control!$E$32, Control!$F$32) + $C$7)/1e6 * $C$6</f>
        <v>0</v>
      </c>
      <c r="T23">
        <f>R23-S23</f>
        <v>0</v>
      </c>
      <c r="U23">
        <f>INDEX(BaseSeries!$C$2:$C$61, A23) * Control!$B$4 * $D$3</f>
        <v>0</v>
      </c>
      <c r="V23">
        <f>U23*(Control!$B$5*Control!$B$6*Control!$B$7)*$D$4</f>
        <v>0</v>
      </c>
      <c r="W23">
        <f>W22*(1-(1-Control!$B$13)^(1/12)) + V23</f>
        <v>0</v>
      </c>
      <c r="X23">
        <f>V23*Control!$B$8</f>
        <v>0</v>
      </c>
      <c r="Y23">
        <f>W23*(Control!$B$9*$D$5/12)/1e6</f>
        <v>0</v>
      </c>
      <c r="Z23">
        <f>X23*$D$6*Control!$B$12/1e6</f>
        <v>0</v>
      </c>
      <c r="AA23">
        <f>Y23+Z23</f>
        <v>0</v>
      </c>
      <c r="AB23">
        <f>(1-Control!$B$10)*Y23 + X23*(CHOOSE(B23, Control!$B$32, Control!$C$32, Control!$D$32, Control!$E$32, Control!$F$32) + $D$7)/1e6 * $D$6</f>
        <v>0</v>
      </c>
      <c r="AC23">
        <f>AA23-AB23</f>
        <v>0</v>
      </c>
      <c r="AD23">
        <f>INDEX(BaseSeries!$C$2:$C$61, A23) * Control!$B$4 * $E$3</f>
        <v>0</v>
      </c>
      <c r="AE23">
        <f>AD23*(Control!$B$5*Control!$B$6*Control!$B$7)*$E$4</f>
        <v>0</v>
      </c>
      <c r="AF23">
        <f>AF22*(1-(1-Control!$B$13)^(1/12)) + AE23</f>
        <v>0</v>
      </c>
      <c r="AG23">
        <f>AE23*Control!$B$8</f>
        <v>0</v>
      </c>
      <c r="AH23">
        <f>AF23*(Control!$B$9*$E$5/12)/1e6</f>
        <v>0</v>
      </c>
      <c r="AI23">
        <f>AG23*$E$6*Control!$B$12/1e6</f>
        <v>0</v>
      </c>
      <c r="AJ23">
        <f>AH23+AI23</f>
        <v>0</v>
      </c>
      <c r="AK23">
        <f>(1-Control!$B$10)*AH23 + AG23*(CHOOSE(B23, Control!$B$32, Control!$C$32, Control!$D$32, Control!$E$32, Control!$F$32) + $E$7)/1e6 * $E$6</f>
        <v>0</v>
      </c>
      <c r="AL23">
        <f>AJ23-AK23</f>
        <v>0</v>
      </c>
      <c r="AM23">
        <f>INDEX(BaseSeries!$C$2:$C$61, A23) * Control!$B$4 * $F$3</f>
        <v>0</v>
      </c>
      <c r="AN23">
        <f>AM23*(Control!$B$5*Control!$B$6*Control!$B$7)*$F$4</f>
        <v>0</v>
      </c>
      <c r="AO23">
        <f>AO22*(1-(1-Control!$B$13)^(1/12)) + AN23</f>
        <v>0</v>
      </c>
      <c r="AP23">
        <f>AN23*Control!$B$8</f>
        <v>0</v>
      </c>
      <c r="AQ23">
        <f>AO23*(Control!$B$9*$F$5/12)/1e6</f>
        <v>0</v>
      </c>
      <c r="AR23">
        <f>AP23*$F$6*Control!$B$12/1e6</f>
        <v>0</v>
      </c>
      <c r="AS23">
        <f>AQ23+AR23</f>
        <v>0</v>
      </c>
      <c r="AT23">
        <f>(1-Control!$B$10)*AQ23 + AP23*(CHOOSE(B23, Control!$B$32, Control!$C$32, Control!$D$32, Control!$E$32, Control!$F$32) + $F$7)/1e6 * $F$6</f>
        <v>0</v>
      </c>
      <c r="AU23">
        <f>AS23-AT23</f>
        <v>0</v>
      </c>
      <c r="AV23">
        <f>INDEX(BaseSeries!$C$2:$C$61, A23) * Control!$B$4 * $G$3</f>
        <v>0</v>
      </c>
      <c r="AW23">
        <f>AV23*(Control!$B$5*Control!$B$6*Control!$B$7)*$G$4</f>
        <v>0</v>
      </c>
      <c r="AX23">
        <f>AX22*(1-(1-Control!$B$13)^(1/12)) + AW23</f>
        <v>0</v>
      </c>
      <c r="AY23">
        <f>AW23*Control!$B$8</f>
        <v>0</v>
      </c>
      <c r="AZ23">
        <f>AX23*(Control!$B$9*$G$5/12)/1e6</f>
        <v>0</v>
      </c>
      <c r="BA23">
        <f>AY23*$G$6*Control!$B$12/1e6</f>
        <v>0</v>
      </c>
      <c r="BB23">
        <f>AZ23+BA23</f>
        <v>0</v>
      </c>
      <c r="BC23">
        <f>(1-Control!$B$10)*AZ23 + AY23*(CHOOSE(B23, Control!$B$32, Control!$C$32, Control!$D$32, Control!$E$32, Control!$F$32) + $G$7)/1e6 * $G$6</f>
        <v>0</v>
      </c>
      <c r="BD23">
        <f>BB23-BC23</f>
        <v>0</v>
      </c>
      <c r="BE23">
        <f>INDEX(BaseSeries!$C$2:$C$61, A23) * Control!$B$4 * $H$3</f>
        <v>0</v>
      </c>
      <c r="BF23">
        <f>BE23*(Control!$B$5*Control!$B$6*Control!$B$7)*$H$4</f>
        <v>0</v>
      </c>
      <c r="BG23">
        <f>BG22*(1-(1-Control!$B$13)^(1/12)) + BF23</f>
        <v>0</v>
      </c>
      <c r="BH23">
        <f>BF23*Control!$B$8</f>
        <v>0</v>
      </c>
      <c r="BI23">
        <f>BG23*(Control!$B$9*$H$5/12)/1e6</f>
        <v>0</v>
      </c>
      <c r="BJ23">
        <f>BH23*$H$6*Control!$B$12/1e6</f>
        <v>0</v>
      </c>
      <c r="BK23">
        <f>BI23+BJ23</f>
        <v>0</v>
      </c>
      <c r="BL23">
        <f>(1-Control!$B$10)*BI23 + BH23*(CHOOSE(B23, Control!$B$32, Control!$C$32, Control!$D$32, Control!$E$32, Control!$F$32) + $H$7)/1e6 * $H$6</f>
        <v>0</v>
      </c>
      <c r="BM23">
        <f>BK23-BL23</f>
        <v>0</v>
      </c>
      <c r="BN23">
        <f>INDEX(BaseSeries!$C$2:$C$61, A23) * Control!$B$4 * $I$3</f>
        <v>0</v>
      </c>
      <c r="BO23">
        <f>BN23*(Control!$B$5*Control!$B$6*Control!$B$7)*$I$4</f>
        <v>0</v>
      </c>
      <c r="BP23">
        <f>BP22*(1-(1-Control!$B$13)^(1/12)) + BO23</f>
        <v>0</v>
      </c>
      <c r="BQ23">
        <f>BO23*Control!$B$8</f>
        <v>0</v>
      </c>
      <c r="BR23">
        <f>BP23*(Control!$B$9*$I$5/12)/1e6</f>
        <v>0</v>
      </c>
      <c r="BS23">
        <f>BQ23*$I$6*Control!$B$12/1e6</f>
        <v>0</v>
      </c>
      <c r="BT23">
        <f>BR23+BS23</f>
        <v>0</v>
      </c>
      <c r="BU23">
        <f>(1-Control!$B$10)*BR23 + BQ23*(CHOOSE(B23, Control!$B$32, Control!$C$32, Control!$D$32, Control!$E$32, Control!$F$32) + $I$7)/1e6 * $I$6</f>
        <v>0</v>
      </c>
      <c r="BV23">
        <f>BT23-BU23</f>
        <v>0</v>
      </c>
      <c r="BW23">
        <f>INDEX(BaseSeries!$C$2:$C$61, A23) * Control!$B$4 * $J$3</f>
        <v>0</v>
      </c>
      <c r="BX23">
        <f>BW23*(Control!$B$5*Control!$B$6*Control!$B$7)*$J$4</f>
        <v>0</v>
      </c>
      <c r="BY23">
        <f>BY22*(1-(1-Control!$B$13)^(1/12)) + BX23</f>
        <v>0</v>
      </c>
      <c r="BZ23">
        <f>BX23*Control!$B$8</f>
        <v>0</v>
      </c>
      <c r="CA23">
        <f>BY23*(Control!$B$9*$J$5/12)/1e6</f>
        <v>0</v>
      </c>
      <c r="CB23">
        <f>BZ23*$J$6*Control!$B$12/1e6</f>
        <v>0</v>
      </c>
      <c r="CC23">
        <f>CA23+CB23</f>
        <v>0</v>
      </c>
      <c r="CD23">
        <f>(1-Control!$B$10)*CA23 + BZ23*(CHOOSE(B23, Control!$B$32, Control!$C$32, Control!$D$32, Control!$E$32, Control!$F$32) + $J$7)/1e6 * $J$6</f>
        <v>0</v>
      </c>
      <c r="CE23">
        <f>CC23-CD23</f>
        <v>0</v>
      </c>
      <c r="CF23">
        <f>INDEX(BaseSeries!$C$2:$C$61, A23) * Control!$B$4 * $K$3</f>
        <v>0</v>
      </c>
      <c r="CG23">
        <f>CF23*(Control!$B$5*Control!$B$6*Control!$B$7)*$K$4</f>
        <v>0</v>
      </c>
      <c r="CH23">
        <f>CH22*(1-(1-Control!$B$13)^(1/12)) + CG23</f>
        <v>0</v>
      </c>
      <c r="CI23">
        <f>CG23*Control!$B$8</f>
        <v>0</v>
      </c>
      <c r="CJ23">
        <f>CH23*(Control!$B$9*$K$5/12)/1e6</f>
        <v>0</v>
      </c>
      <c r="CK23">
        <f>CI23*$K$6*Control!$B$12/1e6</f>
        <v>0</v>
      </c>
      <c r="CL23">
        <f>CJ23+CK23</f>
        <v>0</v>
      </c>
      <c r="CM23">
        <f>(1-Control!$B$10)*CJ23 + CI23*(CHOOSE(B23, Control!$B$32, Control!$C$32, Control!$D$32, Control!$E$32, Control!$F$32) + $K$7)/1e6 * $K$6</f>
        <v>0</v>
      </c>
      <c r="CN23">
        <f>CL23-CM23</f>
        <v>0</v>
      </c>
      <c r="CO23">
        <f>INDEX(BaseSeries!$C$2:$C$61, A23) * Control!$B$4 * $L$3</f>
        <v>0</v>
      </c>
      <c r="CP23">
        <f>CO23*(Control!$B$5*Control!$B$6*Control!$B$7)*$L$4</f>
        <v>0</v>
      </c>
      <c r="CQ23">
        <f>CQ22*(1-(1-Control!$B$13)^(1/12)) + CP23</f>
        <v>0</v>
      </c>
      <c r="CR23">
        <f>CP23*Control!$B$8</f>
        <v>0</v>
      </c>
      <c r="CS23">
        <f>CQ23*(Control!$B$9*$L$5/12)/1e6</f>
        <v>0</v>
      </c>
      <c r="CT23">
        <f>CR23*$L$6*Control!$B$12/1e6</f>
        <v>0</v>
      </c>
      <c r="CU23">
        <f>CS23+CT23</f>
        <v>0</v>
      </c>
      <c r="CV23">
        <f>(1-Control!$B$10)*CS23 + CR23*(CHOOSE(B23, Control!$B$32, Control!$C$32, Control!$D$32, Control!$E$32, Control!$F$32) + $L$7)/1e6 * $L$6</f>
        <v>0</v>
      </c>
      <c r="CW23">
        <f>CU23-CV23</f>
        <v>0</v>
      </c>
      <c r="CX23">
        <f>INDEX(BaseSeries!$C$2:$C$61, A23) * Control!$B$4 * $M$3</f>
        <v>0</v>
      </c>
      <c r="CY23">
        <f>CX23*(Control!$B$5*Control!$B$6*Control!$B$7)*$M$4</f>
        <v>0</v>
      </c>
      <c r="CZ23">
        <f>CZ22*(1-(1-Control!$B$13)^(1/12)) + CY23</f>
        <v>0</v>
      </c>
      <c r="DA23">
        <f>CY23*Control!$B$8</f>
        <v>0</v>
      </c>
      <c r="DB23">
        <f>CZ23*(Control!$B$9*$M$5/12)/1e6</f>
        <v>0</v>
      </c>
      <c r="DC23">
        <f>DA23*$M$6*Control!$B$12/1e6</f>
        <v>0</v>
      </c>
      <c r="DD23">
        <f>DB23+DC23</f>
        <v>0</v>
      </c>
      <c r="DE23">
        <f>(1-Control!$B$10)*DB23 + DA23*(CHOOSE(B23, Control!$B$32, Control!$C$32, Control!$D$32, Control!$E$32, Control!$F$32) + $M$7)/1e6 * $M$6</f>
        <v>0</v>
      </c>
      <c r="DF23">
        <f>DD23-DE23</f>
        <v>0</v>
      </c>
    </row>
    <row r="24" spans="1:110">
      <c r="A24">
        <v>13</v>
      </c>
      <c r="B24">
        <f>INT((A24-1)/12)+1</f>
        <v>0</v>
      </c>
      <c r="C24">
        <f>INDEX(BaseSeries!$C$2:$C$61, A24) * Control!$B$4 * $B$3</f>
        <v>0</v>
      </c>
      <c r="D24">
        <f>C24*(Control!$B$5*Control!$B$6*Control!$B$7)*$B$4</f>
        <v>0</v>
      </c>
      <c r="E24">
        <f>E23*(1-(1-Control!$B$13)^(1/12)) + D24</f>
        <v>0</v>
      </c>
      <c r="F24">
        <f>D24*Control!$B$8</f>
        <v>0</v>
      </c>
      <c r="G24">
        <f>E24*(Control!$B$9*$B$5/12)/1e6</f>
        <v>0</v>
      </c>
      <c r="H24">
        <f>F24*$B$6*Control!$B$12/1e6</f>
        <v>0</v>
      </c>
      <c r="I24">
        <f>G24+H24</f>
        <v>0</v>
      </c>
      <c r="J24">
        <f>(1-Control!$B$10)*G24 + F24*(CHOOSE(B24, Control!$B$32, Control!$C$32, Control!$D$32, Control!$E$32, Control!$F$32) + $B$7)/1e6 * $B$6</f>
        <v>0</v>
      </c>
      <c r="K24">
        <f>I24-J24</f>
        <v>0</v>
      </c>
      <c r="L24">
        <f>INDEX(BaseSeries!$C$2:$C$61, A24) * Control!$B$4 * $C$3</f>
        <v>0</v>
      </c>
      <c r="M24">
        <f>L24*(Control!$B$5*Control!$B$6*Control!$B$7)*$C$4</f>
        <v>0</v>
      </c>
      <c r="N24">
        <f>N23*(1-(1-Control!$B$13)^(1/12)) + M24</f>
        <v>0</v>
      </c>
      <c r="O24">
        <f>M24*Control!$B$8</f>
        <v>0</v>
      </c>
      <c r="P24">
        <f>N24*(Control!$B$9*$C$5/12)/1e6</f>
        <v>0</v>
      </c>
      <c r="Q24">
        <f>O24*$C$6*Control!$B$12/1e6</f>
        <v>0</v>
      </c>
      <c r="R24">
        <f>P24+Q24</f>
        <v>0</v>
      </c>
      <c r="S24">
        <f>(1-Control!$B$10)*P24 + O24*(CHOOSE(B24, Control!$B$32, Control!$C$32, Control!$D$32, Control!$E$32, Control!$F$32) + $C$7)/1e6 * $C$6</f>
        <v>0</v>
      </c>
      <c r="T24">
        <f>R24-S24</f>
        <v>0</v>
      </c>
      <c r="U24">
        <f>INDEX(BaseSeries!$C$2:$C$61, A24) * Control!$B$4 * $D$3</f>
        <v>0</v>
      </c>
      <c r="V24">
        <f>U24*(Control!$B$5*Control!$B$6*Control!$B$7)*$D$4</f>
        <v>0</v>
      </c>
      <c r="W24">
        <f>W23*(1-(1-Control!$B$13)^(1/12)) + V24</f>
        <v>0</v>
      </c>
      <c r="X24">
        <f>V24*Control!$B$8</f>
        <v>0</v>
      </c>
      <c r="Y24">
        <f>W24*(Control!$B$9*$D$5/12)/1e6</f>
        <v>0</v>
      </c>
      <c r="Z24">
        <f>X24*$D$6*Control!$B$12/1e6</f>
        <v>0</v>
      </c>
      <c r="AA24">
        <f>Y24+Z24</f>
        <v>0</v>
      </c>
      <c r="AB24">
        <f>(1-Control!$B$10)*Y24 + X24*(CHOOSE(B24, Control!$B$32, Control!$C$32, Control!$D$32, Control!$E$32, Control!$F$32) + $D$7)/1e6 * $D$6</f>
        <v>0</v>
      </c>
      <c r="AC24">
        <f>AA24-AB24</f>
        <v>0</v>
      </c>
      <c r="AD24">
        <f>INDEX(BaseSeries!$C$2:$C$61, A24) * Control!$B$4 * $E$3</f>
        <v>0</v>
      </c>
      <c r="AE24">
        <f>AD24*(Control!$B$5*Control!$B$6*Control!$B$7)*$E$4</f>
        <v>0</v>
      </c>
      <c r="AF24">
        <f>AF23*(1-(1-Control!$B$13)^(1/12)) + AE24</f>
        <v>0</v>
      </c>
      <c r="AG24">
        <f>AE24*Control!$B$8</f>
        <v>0</v>
      </c>
      <c r="AH24">
        <f>AF24*(Control!$B$9*$E$5/12)/1e6</f>
        <v>0</v>
      </c>
      <c r="AI24">
        <f>AG24*$E$6*Control!$B$12/1e6</f>
        <v>0</v>
      </c>
      <c r="AJ24">
        <f>AH24+AI24</f>
        <v>0</v>
      </c>
      <c r="AK24">
        <f>(1-Control!$B$10)*AH24 + AG24*(CHOOSE(B24, Control!$B$32, Control!$C$32, Control!$D$32, Control!$E$32, Control!$F$32) + $E$7)/1e6 * $E$6</f>
        <v>0</v>
      </c>
      <c r="AL24">
        <f>AJ24-AK24</f>
        <v>0</v>
      </c>
      <c r="AM24">
        <f>INDEX(BaseSeries!$C$2:$C$61, A24) * Control!$B$4 * $F$3</f>
        <v>0</v>
      </c>
      <c r="AN24">
        <f>AM24*(Control!$B$5*Control!$B$6*Control!$B$7)*$F$4</f>
        <v>0</v>
      </c>
      <c r="AO24">
        <f>AO23*(1-(1-Control!$B$13)^(1/12)) + AN24</f>
        <v>0</v>
      </c>
      <c r="AP24">
        <f>AN24*Control!$B$8</f>
        <v>0</v>
      </c>
      <c r="AQ24">
        <f>AO24*(Control!$B$9*$F$5/12)/1e6</f>
        <v>0</v>
      </c>
      <c r="AR24">
        <f>AP24*$F$6*Control!$B$12/1e6</f>
        <v>0</v>
      </c>
      <c r="AS24">
        <f>AQ24+AR24</f>
        <v>0</v>
      </c>
      <c r="AT24">
        <f>(1-Control!$B$10)*AQ24 + AP24*(CHOOSE(B24, Control!$B$32, Control!$C$32, Control!$D$32, Control!$E$32, Control!$F$32) + $F$7)/1e6 * $F$6</f>
        <v>0</v>
      </c>
      <c r="AU24">
        <f>AS24-AT24</f>
        <v>0</v>
      </c>
      <c r="AV24">
        <f>INDEX(BaseSeries!$C$2:$C$61, A24) * Control!$B$4 * $G$3</f>
        <v>0</v>
      </c>
      <c r="AW24">
        <f>AV24*(Control!$B$5*Control!$B$6*Control!$B$7)*$G$4</f>
        <v>0</v>
      </c>
      <c r="AX24">
        <f>AX23*(1-(1-Control!$B$13)^(1/12)) + AW24</f>
        <v>0</v>
      </c>
      <c r="AY24">
        <f>AW24*Control!$B$8</f>
        <v>0</v>
      </c>
      <c r="AZ24">
        <f>AX24*(Control!$B$9*$G$5/12)/1e6</f>
        <v>0</v>
      </c>
      <c r="BA24">
        <f>AY24*$G$6*Control!$B$12/1e6</f>
        <v>0</v>
      </c>
      <c r="BB24">
        <f>AZ24+BA24</f>
        <v>0</v>
      </c>
      <c r="BC24">
        <f>(1-Control!$B$10)*AZ24 + AY24*(CHOOSE(B24, Control!$B$32, Control!$C$32, Control!$D$32, Control!$E$32, Control!$F$32) + $G$7)/1e6 * $G$6</f>
        <v>0</v>
      </c>
      <c r="BD24">
        <f>BB24-BC24</f>
        <v>0</v>
      </c>
      <c r="BE24">
        <f>INDEX(BaseSeries!$C$2:$C$61, A24) * Control!$B$4 * $H$3</f>
        <v>0</v>
      </c>
      <c r="BF24">
        <f>BE24*(Control!$B$5*Control!$B$6*Control!$B$7)*$H$4</f>
        <v>0</v>
      </c>
      <c r="BG24">
        <f>BG23*(1-(1-Control!$B$13)^(1/12)) + BF24</f>
        <v>0</v>
      </c>
      <c r="BH24">
        <f>BF24*Control!$B$8</f>
        <v>0</v>
      </c>
      <c r="BI24">
        <f>BG24*(Control!$B$9*$H$5/12)/1e6</f>
        <v>0</v>
      </c>
      <c r="BJ24">
        <f>BH24*$H$6*Control!$B$12/1e6</f>
        <v>0</v>
      </c>
      <c r="BK24">
        <f>BI24+BJ24</f>
        <v>0</v>
      </c>
      <c r="BL24">
        <f>(1-Control!$B$10)*BI24 + BH24*(CHOOSE(B24, Control!$B$32, Control!$C$32, Control!$D$32, Control!$E$32, Control!$F$32) + $H$7)/1e6 * $H$6</f>
        <v>0</v>
      </c>
      <c r="BM24">
        <f>BK24-BL24</f>
        <v>0</v>
      </c>
      <c r="BN24">
        <f>INDEX(BaseSeries!$C$2:$C$61, A24) * Control!$B$4 * $I$3</f>
        <v>0</v>
      </c>
      <c r="BO24">
        <f>BN24*(Control!$B$5*Control!$B$6*Control!$B$7)*$I$4</f>
        <v>0</v>
      </c>
      <c r="BP24">
        <f>BP23*(1-(1-Control!$B$13)^(1/12)) + BO24</f>
        <v>0</v>
      </c>
      <c r="BQ24">
        <f>BO24*Control!$B$8</f>
        <v>0</v>
      </c>
      <c r="BR24">
        <f>BP24*(Control!$B$9*$I$5/12)/1e6</f>
        <v>0</v>
      </c>
      <c r="BS24">
        <f>BQ24*$I$6*Control!$B$12/1e6</f>
        <v>0</v>
      </c>
      <c r="BT24">
        <f>BR24+BS24</f>
        <v>0</v>
      </c>
      <c r="BU24">
        <f>(1-Control!$B$10)*BR24 + BQ24*(CHOOSE(B24, Control!$B$32, Control!$C$32, Control!$D$32, Control!$E$32, Control!$F$32) + $I$7)/1e6 * $I$6</f>
        <v>0</v>
      </c>
      <c r="BV24">
        <f>BT24-BU24</f>
        <v>0</v>
      </c>
      <c r="BW24">
        <f>INDEX(BaseSeries!$C$2:$C$61, A24) * Control!$B$4 * $J$3</f>
        <v>0</v>
      </c>
      <c r="BX24">
        <f>BW24*(Control!$B$5*Control!$B$6*Control!$B$7)*$J$4</f>
        <v>0</v>
      </c>
      <c r="BY24">
        <f>BY23*(1-(1-Control!$B$13)^(1/12)) + BX24</f>
        <v>0</v>
      </c>
      <c r="BZ24">
        <f>BX24*Control!$B$8</f>
        <v>0</v>
      </c>
      <c r="CA24">
        <f>BY24*(Control!$B$9*$J$5/12)/1e6</f>
        <v>0</v>
      </c>
      <c r="CB24">
        <f>BZ24*$J$6*Control!$B$12/1e6</f>
        <v>0</v>
      </c>
      <c r="CC24">
        <f>CA24+CB24</f>
        <v>0</v>
      </c>
      <c r="CD24">
        <f>(1-Control!$B$10)*CA24 + BZ24*(CHOOSE(B24, Control!$B$32, Control!$C$32, Control!$D$32, Control!$E$32, Control!$F$32) + $J$7)/1e6 * $J$6</f>
        <v>0</v>
      </c>
      <c r="CE24">
        <f>CC24-CD24</f>
        <v>0</v>
      </c>
      <c r="CF24">
        <f>INDEX(BaseSeries!$C$2:$C$61, A24) * Control!$B$4 * $K$3</f>
        <v>0</v>
      </c>
      <c r="CG24">
        <f>CF24*(Control!$B$5*Control!$B$6*Control!$B$7)*$K$4</f>
        <v>0</v>
      </c>
      <c r="CH24">
        <f>CH23*(1-(1-Control!$B$13)^(1/12)) + CG24</f>
        <v>0</v>
      </c>
      <c r="CI24">
        <f>CG24*Control!$B$8</f>
        <v>0</v>
      </c>
      <c r="CJ24">
        <f>CH24*(Control!$B$9*$K$5/12)/1e6</f>
        <v>0</v>
      </c>
      <c r="CK24">
        <f>CI24*$K$6*Control!$B$12/1e6</f>
        <v>0</v>
      </c>
      <c r="CL24">
        <f>CJ24+CK24</f>
        <v>0</v>
      </c>
      <c r="CM24">
        <f>(1-Control!$B$10)*CJ24 + CI24*(CHOOSE(B24, Control!$B$32, Control!$C$32, Control!$D$32, Control!$E$32, Control!$F$32) + $K$7)/1e6 * $K$6</f>
        <v>0</v>
      </c>
      <c r="CN24">
        <f>CL24-CM24</f>
        <v>0</v>
      </c>
      <c r="CO24">
        <f>INDEX(BaseSeries!$C$2:$C$61, A24) * Control!$B$4 * $L$3</f>
        <v>0</v>
      </c>
      <c r="CP24">
        <f>CO24*(Control!$B$5*Control!$B$6*Control!$B$7)*$L$4</f>
        <v>0</v>
      </c>
      <c r="CQ24">
        <f>CQ23*(1-(1-Control!$B$13)^(1/12)) + CP24</f>
        <v>0</v>
      </c>
      <c r="CR24">
        <f>CP24*Control!$B$8</f>
        <v>0</v>
      </c>
      <c r="CS24">
        <f>CQ24*(Control!$B$9*$L$5/12)/1e6</f>
        <v>0</v>
      </c>
      <c r="CT24">
        <f>CR24*$L$6*Control!$B$12/1e6</f>
        <v>0</v>
      </c>
      <c r="CU24">
        <f>CS24+CT24</f>
        <v>0</v>
      </c>
      <c r="CV24">
        <f>(1-Control!$B$10)*CS24 + CR24*(CHOOSE(B24, Control!$B$32, Control!$C$32, Control!$D$32, Control!$E$32, Control!$F$32) + $L$7)/1e6 * $L$6</f>
        <v>0</v>
      </c>
      <c r="CW24">
        <f>CU24-CV24</f>
        <v>0</v>
      </c>
      <c r="CX24">
        <f>INDEX(BaseSeries!$C$2:$C$61, A24) * Control!$B$4 * $M$3</f>
        <v>0</v>
      </c>
      <c r="CY24">
        <f>CX24*(Control!$B$5*Control!$B$6*Control!$B$7)*$M$4</f>
        <v>0</v>
      </c>
      <c r="CZ24">
        <f>CZ23*(1-(1-Control!$B$13)^(1/12)) + CY24</f>
        <v>0</v>
      </c>
      <c r="DA24">
        <f>CY24*Control!$B$8</f>
        <v>0</v>
      </c>
      <c r="DB24">
        <f>CZ24*(Control!$B$9*$M$5/12)/1e6</f>
        <v>0</v>
      </c>
      <c r="DC24">
        <f>DA24*$M$6*Control!$B$12/1e6</f>
        <v>0</v>
      </c>
      <c r="DD24">
        <f>DB24+DC24</f>
        <v>0</v>
      </c>
      <c r="DE24">
        <f>(1-Control!$B$10)*DB24 + DA24*(CHOOSE(B24, Control!$B$32, Control!$C$32, Control!$D$32, Control!$E$32, Control!$F$32) + $M$7)/1e6 * $M$6</f>
        <v>0</v>
      </c>
      <c r="DF24">
        <f>DD24-DE24</f>
        <v>0</v>
      </c>
    </row>
    <row r="25" spans="1:110">
      <c r="A25">
        <v>14</v>
      </c>
      <c r="B25">
        <f>INT((A25-1)/12)+1</f>
        <v>0</v>
      </c>
      <c r="C25">
        <f>INDEX(BaseSeries!$C$2:$C$61, A25) * Control!$B$4 * $B$3</f>
        <v>0</v>
      </c>
      <c r="D25">
        <f>C25*(Control!$B$5*Control!$B$6*Control!$B$7)*$B$4</f>
        <v>0</v>
      </c>
      <c r="E25">
        <f>E24*(1-(1-Control!$B$13)^(1/12)) + D25</f>
        <v>0</v>
      </c>
      <c r="F25">
        <f>D25*Control!$B$8</f>
        <v>0</v>
      </c>
      <c r="G25">
        <f>E25*(Control!$B$9*$B$5/12)/1e6</f>
        <v>0</v>
      </c>
      <c r="H25">
        <f>F25*$B$6*Control!$B$12/1e6</f>
        <v>0</v>
      </c>
      <c r="I25">
        <f>G25+H25</f>
        <v>0</v>
      </c>
      <c r="J25">
        <f>(1-Control!$B$10)*G25 + F25*(CHOOSE(B25, Control!$B$32, Control!$C$32, Control!$D$32, Control!$E$32, Control!$F$32) + $B$7)/1e6 * $B$6</f>
        <v>0</v>
      </c>
      <c r="K25">
        <f>I25-J25</f>
        <v>0</v>
      </c>
      <c r="L25">
        <f>INDEX(BaseSeries!$C$2:$C$61, A25) * Control!$B$4 * $C$3</f>
        <v>0</v>
      </c>
      <c r="M25">
        <f>L25*(Control!$B$5*Control!$B$6*Control!$B$7)*$C$4</f>
        <v>0</v>
      </c>
      <c r="N25">
        <f>N24*(1-(1-Control!$B$13)^(1/12)) + M25</f>
        <v>0</v>
      </c>
      <c r="O25">
        <f>M25*Control!$B$8</f>
        <v>0</v>
      </c>
      <c r="P25">
        <f>N25*(Control!$B$9*$C$5/12)/1e6</f>
        <v>0</v>
      </c>
      <c r="Q25">
        <f>O25*$C$6*Control!$B$12/1e6</f>
        <v>0</v>
      </c>
      <c r="R25">
        <f>P25+Q25</f>
        <v>0</v>
      </c>
      <c r="S25">
        <f>(1-Control!$B$10)*P25 + O25*(CHOOSE(B25, Control!$B$32, Control!$C$32, Control!$D$32, Control!$E$32, Control!$F$32) + $C$7)/1e6 * $C$6</f>
        <v>0</v>
      </c>
      <c r="T25">
        <f>R25-S25</f>
        <v>0</v>
      </c>
      <c r="U25">
        <f>INDEX(BaseSeries!$C$2:$C$61, A25) * Control!$B$4 * $D$3</f>
        <v>0</v>
      </c>
      <c r="V25">
        <f>U25*(Control!$B$5*Control!$B$6*Control!$B$7)*$D$4</f>
        <v>0</v>
      </c>
      <c r="W25">
        <f>W24*(1-(1-Control!$B$13)^(1/12)) + V25</f>
        <v>0</v>
      </c>
      <c r="X25">
        <f>V25*Control!$B$8</f>
        <v>0</v>
      </c>
      <c r="Y25">
        <f>W25*(Control!$B$9*$D$5/12)/1e6</f>
        <v>0</v>
      </c>
      <c r="Z25">
        <f>X25*$D$6*Control!$B$12/1e6</f>
        <v>0</v>
      </c>
      <c r="AA25">
        <f>Y25+Z25</f>
        <v>0</v>
      </c>
      <c r="AB25">
        <f>(1-Control!$B$10)*Y25 + X25*(CHOOSE(B25, Control!$B$32, Control!$C$32, Control!$D$32, Control!$E$32, Control!$F$32) + $D$7)/1e6 * $D$6</f>
        <v>0</v>
      </c>
      <c r="AC25">
        <f>AA25-AB25</f>
        <v>0</v>
      </c>
      <c r="AD25">
        <f>INDEX(BaseSeries!$C$2:$C$61, A25) * Control!$B$4 * $E$3</f>
        <v>0</v>
      </c>
      <c r="AE25">
        <f>AD25*(Control!$B$5*Control!$B$6*Control!$B$7)*$E$4</f>
        <v>0</v>
      </c>
      <c r="AF25">
        <f>AF24*(1-(1-Control!$B$13)^(1/12)) + AE25</f>
        <v>0</v>
      </c>
      <c r="AG25">
        <f>AE25*Control!$B$8</f>
        <v>0</v>
      </c>
      <c r="AH25">
        <f>AF25*(Control!$B$9*$E$5/12)/1e6</f>
        <v>0</v>
      </c>
      <c r="AI25">
        <f>AG25*$E$6*Control!$B$12/1e6</f>
        <v>0</v>
      </c>
      <c r="AJ25">
        <f>AH25+AI25</f>
        <v>0</v>
      </c>
      <c r="AK25">
        <f>(1-Control!$B$10)*AH25 + AG25*(CHOOSE(B25, Control!$B$32, Control!$C$32, Control!$D$32, Control!$E$32, Control!$F$32) + $E$7)/1e6 * $E$6</f>
        <v>0</v>
      </c>
      <c r="AL25">
        <f>AJ25-AK25</f>
        <v>0</v>
      </c>
      <c r="AM25">
        <f>INDEX(BaseSeries!$C$2:$C$61, A25) * Control!$B$4 * $F$3</f>
        <v>0</v>
      </c>
      <c r="AN25">
        <f>AM25*(Control!$B$5*Control!$B$6*Control!$B$7)*$F$4</f>
        <v>0</v>
      </c>
      <c r="AO25">
        <f>AO24*(1-(1-Control!$B$13)^(1/12)) + AN25</f>
        <v>0</v>
      </c>
      <c r="AP25">
        <f>AN25*Control!$B$8</f>
        <v>0</v>
      </c>
      <c r="AQ25">
        <f>AO25*(Control!$B$9*$F$5/12)/1e6</f>
        <v>0</v>
      </c>
      <c r="AR25">
        <f>AP25*$F$6*Control!$B$12/1e6</f>
        <v>0</v>
      </c>
      <c r="AS25">
        <f>AQ25+AR25</f>
        <v>0</v>
      </c>
      <c r="AT25">
        <f>(1-Control!$B$10)*AQ25 + AP25*(CHOOSE(B25, Control!$B$32, Control!$C$32, Control!$D$32, Control!$E$32, Control!$F$32) + $F$7)/1e6 * $F$6</f>
        <v>0</v>
      </c>
      <c r="AU25">
        <f>AS25-AT25</f>
        <v>0</v>
      </c>
      <c r="AV25">
        <f>INDEX(BaseSeries!$C$2:$C$61, A25) * Control!$B$4 * $G$3</f>
        <v>0</v>
      </c>
      <c r="AW25">
        <f>AV25*(Control!$B$5*Control!$B$6*Control!$B$7)*$G$4</f>
        <v>0</v>
      </c>
      <c r="AX25">
        <f>AX24*(1-(1-Control!$B$13)^(1/12)) + AW25</f>
        <v>0</v>
      </c>
      <c r="AY25">
        <f>AW25*Control!$B$8</f>
        <v>0</v>
      </c>
      <c r="AZ25">
        <f>AX25*(Control!$B$9*$G$5/12)/1e6</f>
        <v>0</v>
      </c>
      <c r="BA25">
        <f>AY25*$G$6*Control!$B$12/1e6</f>
        <v>0</v>
      </c>
      <c r="BB25">
        <f>AZ25+BA25</f>
        <v>0</v>
      </c>
      <c r="BC25">
        <f>(1-Control!$B$10)*AZ25 + AY25*(CHOOSE(B25, Control!$B$32, Control!$C$32, Control!$D$32, Control!$E$32, Control!$F$32) + $G$7)/1e6 * $G$6</f>
        <v>0</v>
      </c>
      <c r="BD25">
        <f>BB25-BC25</f>
        <v>0</v>
      </c>
      <c r="BE25">
        <f>INDEX(BaseSeries!$C$2:$C$61, A25) * Control!$B$4 * $H$3</f>
        <v>0</v>
      </c>
      <c r="BF25">
        <f>BE25*(Control!$B$5*Control!$B$6*Control!$B$7)*$H$4</f>
        <v>0</v>
      </c>
      <c r="BG25">
        <f>BG24*(1-(1-Control!$B$13)^(1/12)) + BF25</f>
        <v>0</v>
      </c>
      <c r="BH25">
        <f>BF25*Control!$B$8</f>
        <v>0</v>
      </c>
      <c r="BI25">
        <f>BG25*(Control!$B$9*$H$5/12)/1e6</f>
        <v>0</v>
      </c>
      <c r="BJ25">
        <f>BH25*$H$6*Control!$B$12/1e6</f>
        <v>0</v>
      </c>
      <c r="BK25">
        <f>BI25+BJ25</f>
        <v>0</v>
      </c>
      <c r="BL25">
        <f>(1-Control!$B$10)*BI25 + BH25*(CHOOSE(B25, Control!$B$32, Control!$C$32, Control!$D$32, Control!$E$32, Control!$F$32) + $H$7)/1e6 * $H$6</f>
        <v>0</v>
      </c>
      <c r="BM25">
        <f>BK25-BL25</f>
        <v>0</v>
      </c>
      <c r="BN25">
        <f>INDEX(BaseSeries!$C$2:$C$61, A25) * Control!$B$4 * $I$3</f>
        <v>0</v>
      </c>
      <c r="BO25">
        <f>BN25*(Control!$B$5*Control!$B$6*Control!$B$7)*$I$4</f>
        <v>0</v>
      </c>
      <c r="BP25">
        <f>BP24*(1-(1-Control!$B$13)^(1/12)) + BO25</f>
        <v>0</v>
      </c>
      <c r="BQ25">
        <f>BO25*Control!$B$8</f>
        <v>0</v>
      </c>
      <c r="BR25">
        <f>BP25*(Control!$B$9*$I$5/12)/1e6</f>
        <v>0</v>
      </c>
      <c r="BS25">
        <f>BQ25*$I$6*Control!$B$12/1e6</f>
        <v>0</v>
      </c>
      <c r="BT25">
        <f>BR25+BS25</f>
        <v>0</v>
      </c>
      <c r="BU25">
        <f>(1-Control!$B$10)*BR25 + BQ25*(CHOOSE(B25, Control!$B$32, Control!$C$32, Control!$D$32, Control!$E$32, Control!$F$32) + $I$7)/1e6 * $I$6</f>
        <v>0</v>
      </c>
      <c r="BV25">
        <f>BT25-BU25</f>
        <v>0</v>
      </c>
      <c r="BW25">
        <f>INDEX(BaseSeries!$C$2:$C$61, A25) * Control!$B$4 * $J$3</f>
        <v>0</v>
      </c>
      <c r="BX25">
        <f>BW25*(Control!$B$5*Control!$B$6*Control!$B$7)*$J$4</f>
        <v>0</v>
      </c>
      <c r="BY25">
        <f>BY24*(1-(1-Control!$B$13)^(1/12)) + BX25</f>
        <v>0</v>
      </c>
      <c r="BZ25">
        <f>BX25*Control!$B$8</f>
        <v>0</v>
      </c>
      <c r="CA25">
        <f>BY25*(Control!$B$9*$J$5/12)/1e6</f>
        <v>0</v>
      </c>
      <c r="CB25">
        <f>BZ25*$J$6*Control!$B$12/1e6</f>
        <v>0</v>
      </c>
      <c r="CC25">
        <f>CA25+CB25</f>
        <v>0</v>
      </c>
      <c r="CD25">
        <f>(1-Control!$B$10)*CA25 + BZ25*(CHOOSE(B25, Control!$B$32, Control!$C$32, Control!$D$32, Control!$E$32, Control!$F$32) + $J$7)/1e6 * $J$6</f>
        <v>0</v>
      </c>
      <c r="CE25">
        <f>CC25-CD25</f>
        <v>0</v>
      </c>
      <c r="CF25">
        <f>INDEX(BaseSeries!$C$2:$C$61, A25) * Control!$B$4 * $K$3</f>
        <v>0</v>
      </c>
      <c r="CG25">
        <f>CF25*(Control!$B$5*Control!$B$6*Control!$B$7)*$K$4</f>
        <v>0</v>
      </c>
      <c r="CH25">
        <f>CH24*(1-(1-Control!$B$13)^(1/12)) + CG25</f>
        <v>0</v>
      </c>
      <c r="CI25">
        <f>CG25*Control!$B$8</f>
        <v>0</v>
      </c>
      <c r="CJ25">
        <f>CH25*(Control!$B$9*$K$5/12)/1e6</f>
        <v>0</v>
      </c>
      <c r="CK25">
        <f>CI25*$K$6*Control!$B$12/1e6</f>
        <v>0</v>
      </c>
      <c r="CL25">
        <f>CJ25+CK25</f>
        <v>0</v>
      </c>
      <c r="CM25">
        <f>(1-Control!$B$10)*CJ25 + CI25*(CHOOSE(B25, Control!$B$32, Control!$C$32, Control!$D$32, Control!$E$32, Control!$F$32) + $K$7)/1e6 * $K$6</f>
        <v>0</v>
      </c>
      <c r="CN25">
        <f>CL25-CM25</f>
        <v>0</v>
      </c>
      <c r="CO25">
        <f>INDEX(BaseSeries!$C$2:$C$61, A25) * Control!$B$4 * $L$3</f>
        <v>0</v>
      </c>
      <c r="CP25">
        <f>CO25*(Control!$B$5*Control!$B$6*Control!$B$7)*$L$4</f>
        <v>0</v>
      </c>
      <c r="CQ25">
        <f>CQ24*(1-(1-Control!$B$13)^(1/12)) + CP25</f>
        <v>0</v>
      </c>
      <c r="CR25">
        <f>CP25*Control!$B$8</f>
        <v>0</v>
      </c>
      <c r="CS25">
        <f>CQ25*(Control!$B$9*$L$5/12)/1e6</f>
        <v>0</v>
      </c>
      <c r="CT25">
        <f>CR25*$L$6*Control!$B$12/1e6</f>
        <v>0</v>
      </c>
      <c r="CU25">
        <f>CS25+CT25</f>
        <v>0</v>
      </c>
      <c r="CV25">
        <f>(1-Control!$B$10)*CS25 + CR25*(CHOOSE(B25, Control!$B$32, Control!$C$32, Control!$D$32, Control!$E$32, Control!$F$32) + $L$7)/1e6 * $L$6</f>
        <v>0</v>
      </c>
      <c r="CW25">
        <f>CU25-CV25</f>
        <v>0</v>
      </c>
      <c r="CX25">
        <f>INDEX(BaseSeries!$C$2:$C$61, A25) * Control!$B$4 * $M$3</f>
        <v>0</v>
      </c>
      <c r="CY25">
        <f>CX25*(Control!$B$5*Control!$B$6*Control!$B$7)*$M$4</f>
        <v>0</v>
      </c>
      <c r="CZ25">
        <f>CZ24*(1-(1-Control!$B$13)^(1/12)) + CY25</f>
        <v>0</v>
      </c>
      <c r="DA25">
        <f>CY25*Control!$B$8</f>
        <v>0</v>
      </c>
      <c r="DB25">
        <f>CZ25*(Control!$B$9*$M$5/12)/1e6</f>
        <v>0</v>
      </c>
      <c r="DC25">
        <f>DA25*$M$6*Control!$B$12/1e6</f>
        <v>0</v>
      </c>
      <c r="DD25">
        <f>DB25+DC25</f>
        <v>0</v>
      </c>
      <c r="DE25">
        <f>(1-Control!$B$10)*DB25 + DA25*(CHOOSE(B25, Control!$B$32, Control!$C$32, Control!$D$32, Control!$E$32, Control!$F$32) + $M$7)/1e6 * $M$6</f>
        <v>0</v>
      </c>
      <c r="DF25">
        <f>DD25-DE25</f>
        <v>0</v>
      </c>
    </row>
    <row r="26" spans="1:110">
      <c r="A26">
        <v>15</v>
      </c>
      <c r="B26">
        <f>INT((A26-1)/12)+1</f>
        <v>0</v>
      </c>
      <c r="C26">
        <f>INDEX(BaseSeries!$C$2:$C$61, A26) * Control!$B$4 * $B$3</f>
        <v>0</v>
      </c>
      <c r="D26">
        <f>C26*(Control!$B$5*Control!$B$6*Control!$B$7)*$B$4</f>
        <v>0</v>
      </c>
      <c r="E26">
        <f>E25*(1-(1-Control!$B$13)^(1/12)) + D26</f>
        <v>0</v>
      </c>
      <c r="F26">
        <f>D26*Control!$B$8</f>
        <v>0</v>
      </c>
      <c r="G26">
        <f>E26*(Control!$B$9*$B$5/12)/1e6</f>
        <v>0</v>
      </c>
      <c r="H26">
        <f>F26*$B$6*Control!$B$12/1e6</f>
        <v>0</v>
      </c>
      <c r="I26">
        <f>G26+H26</f>
        <v>0</v>
      </c>
      <c r="J26">
        <f>(1-Control!$B$10)*G26 + F26*(CHOOSE(B26, Control!$B$32, Control!$C$32, Control!$D$32, Control!$E$32, Control!$F$32) + $B$7)/1e6 * $B$6</f>
        <v>0</v>
      </c>
      <c r="K26">
        <f>I26-J26</f>
        <v>0</v>
      </c>
      <c r="L26">
        <f>INDEX(BaseSeries!$C$2:$C$61, A26) * Control!$B$4 * $C$3</f>
        <v>0</v>
      </c>
      <c r="M26">
        <f>L26*(Control!$B$5*Control!$B$6*Control!$B$7)*$C$4</f>
        <v>0</v>
      </c>
      <c r="N26">
        <f>N25*(1-(1-Control!$B$13)^(1/12)) + M26</f>
        <v>0</v>
      </c>
      <c r="O26">
        <f>M26*Control!$B$8</f>
        <v>0</v>
      </c>
      <c r="P26">
        <f>N26*(Control!$B$9*$C$5/12)/1e6</f>
        <v>0</v>
      </c>
      <c r="Q26">
        <f>O26*$C$6*Control!$B$12/1e6</f>
        <v>0</v>
      </c>
      <c r="R26">
        <f>P26+Q26</f>
        <v>0</v>
      </c>
      <c r="S26">
        <f>(1-Control!$B$10)*P26 + O26*(CHOOSE(B26, Control!$B$32, Control!$C$32, Control!$D$32, Control!$E$32, Control!$F$32) + $C$7)/1e6 * $C$6</f>
        <v>0</v>
      </c>
      <c r="T26">
        <f>R26-S26</f>
        <v>0</v>
      </c>
      <c r="U26">
        <f>INDEX(BaseSeries!$C$2:$C$61, A26) * Control!$B$4 * $D$3</f>
        <v>0</v>
      </c>
      <c r="V26">
        <f>U26*(Control!$B$5*Control!$B$6*Control!$B$7)*$D$4</f>
        <v>0</v>
      </c>
      <c r="W26">
        <f>W25*(1-(1-Control!$B$13)^(1/12)) + V26</f>
        <v>0</v>
      </c>
      <c r="X26">
        <f>V26*Control!$B$8</f>
        <v>0</v>
      </c>
      <c r="Y26">
        <f>W26*(Control!$B$9*$D$5/12)/1e6</f>
        <v>0</v>
      </c>
      <c r="Z26">
        <f>X26*$D$6*Control!$B$12/1e6</f>
        <v>0</v>
      </c>
      <c r="AA26">
        <f>Y26+Z26</f>
        <v>0</v>
      </c>
      <c r="AB26">
        <f>(1-Control!$B$10)*Y26 + X26*(CHOOSE(B26, Control!$B$32, Control!$C$32, Control!$D$32, Control!$E$32, Control!$F$32) + $D$7)/1e6 * $D$6</f>
        <v>0</v>
      </c>
      <c r="AC26">
        <f>AA26-AB26</f>
        <v>0</v>
      </c>
      <c r="AD26">
        <f>INDEX(BaseSeries!$C$2:$C$61, A26) * Control!$B$4 * $E$3</f>
        <v>0</v>
      </c>
      <c r="AE26">
        <f>AD26*(Control!$B$5*Control!$B$6*Control!$B$7)*$E$4</f>
        <v>0</v>
      </c>
      <c r="AF26">
        <f>AF25*(1-(1-Control!$B$13)^(1/12)) + AE26</f>
        <v>0</v>
      </c>
      <c r="AG26">
        <f>AE26*Control!$B$8</f>
        <v>0</v>
      </c>
      <c r="AH26">
        <f>AF26*(Control!$B$9*$E$5/12)/1e6</f>
        <v>0</v>
      </c>
      <c r="AI26">
        <f>AG26*$E$6*Control!$B$12/1e6</f>
        <v>0</v>
      </c>
      <c r="AJ26">
        <f>AH26+AI26</f>
        <v>0</v>
      </c>
      <c r="AK26">
        <f>(1-Control!$B$10)*AH26 + AG26*(CHOOSE(B26, Control!$B$32, Control!$C$32, Control!$D$32, Control!$E$32, Control!$F$32) + $E$7)/1e6 * $E$6</f>
        <v>0</v>
      </c>
      <c r="AL26">
        <f>AJ26-AK26</f>
        <v>0</v>
      </c>
      <c r="AM26">
        <f>INDEX(BaseSeries!$C$2:$C$61, A26) * Control!$B$4 * $F$3</f>
        <v>0</v>
      </c>
      <c r="AN26">
        <f>AM26*(Control!$B$5*Control!$B$6*Control!$B$7)*$F$4</f>
        <v>0</v>
      </c>
      <c r="AO26">
        <f>AO25*(1-(1-Control!$B$13)^(1/12)) + AN26</f>
        <v>0</v>
      </c>
      <c r="AP26">
        <f>AN26*Control!$B$8</f>
        <v>0</v>
      </c>
      <c r="AQ26">
        <f>AO26*(Control!$B$9*$F$5/12)/1e6</f>
        <v>0</v>
      </c>
      <c r="AR26">
        <f>AP26*$F$6*Control!$B$12/1e6</f>
        <v>0</v>
      </c>
      <c r="AS26">
        <f>AQ26+AR26</f>
        <v>0</v>
      </c>
      <c r="AT26">
        <f>(1-Control!$B$10)*AQ26 + AP26*(CHOOSE(B26, Control!$B$32, Control!$C$32, Control!$D$32, Control!$E$32, Control!$F$32) + $F$7)/1e6 * $F$6</f>
        <v>0</v>
      </c>
      <c r="AU26">
        <f>AS26-AT26</f>
        <v>0</v>
      </c>
      <c r="AV26">
        <f>INDEX(BaseSeries!$C$2:$C$61, A26) * Control!$B$4 * $G$3</f>
        <v>0</v>
      </c>
      <c r="AW26">
        <f>AV26*(Control!$B$5*Control!$B$6*Control!$B$7)*$G$4</f>
        <v>0</v>
      </c>
      <c r="AX26">
        <f>AX25*(1-(1-Control!$B$13)^(1/12)) + AW26</f>
        <v>0</v>
      </c>
      <c r="AY26">
        <f>AW26*Control!$B$8</f>
        <v>0</v>
      </c>
      <c r="AZ26">
        <f>AX26*(Control!$B$9*$G$5/12)/1e6</f>
        <v>0</v>
      </c>
      <c r="BA26">
        <f>AY26*$G$6*Control!$B$12/1e6</f>
        <v>0</v>
      </c>
      <c r="BB26">
        <f>AZ26+BA26</f>
        <v>0</v>
      </c>
      <c r="BC26">
        <f>(1-Control!$B$10)*AZ26 + AY26*(CHOOSE(B26, Control!$B$32, Control!$C$32, Control!$D$32, Control!$E$32, Control!$F$32) + $G$7)/1e6 * $G$6</f>
        <v>0</v>
      </c>
      <c r="BD26">
        <f>BB26-BC26</f>
        <v>0</v>
      </c>
      <c r="BE26">
        <f>INDEX(BaseSeries!$C$2:$C$61, A26) * Control!$B$4 * $H$3</f>
        <v>0</v>
      </c>
      <c r="BF26">
        <f>BE26*(Control!$B$5*Control!$B$6*Control!$B$7)*$H$4</f>
        <v>0</v>
      </c>
      <c r="BG26">
        <f>BG25*(1-(1-Control!$B$13)^(1/12)) + BF26</f>
        <v>0</v>
      </c>
      <c r="BH26">
        <f>BF26*Control!$B$8</f>
        <v>0</v>
      </c>
      <c r="BI26">
        <f>BG26*(Control!$B$9*$H$5/12)/1e6</f>
        <v>0</v>
      </c>
      <c r="BJ26">
        <f>BH26*$H$6*Control!$B$12/1e6</f>
        <v>0</v>
      </c>
      <c r="BK26">
        <f>BI26+BJ26</f>
        <v>0</v>
      </c>
      <c r="BL26">
        <f>(1-Control!$B$10)*BI26 + BH26*(CHOOSE(B26, Control!$B$32, Control!$C$32, Control!$D$32, Control!$E$32, Control!$F$32) + $H$7)/1e6 * $H$6</f>
        <v>0</v>
      </c>
      <c r="BM26">
        <f>BK26-BL26</f>
        <v>0</v>
      </c>
      <c r="BN26">
        <f>INDEX(BaseSeries!$C$2:$C$61, A26) * Control!$B$4 * $I$3</f>
        <v>0</v>
      </c>
      <c r="BO26">
        <f>BN26*(Control!$B$5*Control!$B$6*Control!$B$7)*$I$4</f>
        <v>0</v>
      </c>
      <c r="BP26">
        <f>BP25*(1-(1-Control!$B$13)^(1/12)) + BO26</f>
        <v>0</v>
      </c>
      <c r="BQ26">
        <f>BO26*Control!$B$8</f>
        <v>0</v>
      </c>
      <c r="BR26">
        <f>BP26*(Control!$B$9*$I$5/12)/1e6</f>
        <v>0</v>
      </c>
      <c r="BS26">
        <f>BQ26*$I$6*Control!$B$12/1e6</f>
        <v>0</v>
      </c>
      <c r="BT26">
        <f>BR26+BS26</f>
        <v>0</v>
      </c>
      <c r="BU26">
        <f>(1-Control!$B$10)*BR26 + BQ26*(CHOOSE(B26, Control!$B$32, Control!$C$32, Control!$D$32, Control!$E$32, Control!$F$32) + $I$7)/1e6 * $I$6</f>
        <v>0</v>
      </c>
      <c r="BV26">
        <f>BT26-BU26</f>
        <v>0</v>
      </c>
      <c r="BW26">
        <f>INDEX(BaseSeries!$C$2:$C$61, A26) * Control!$B$4 * $J$3</f>
        <v>0</v>
      </c>
      <c r="BX26">
        <f>BW26*(Control!$B$5*Control!$B$6*Control!$B$7)*$J$4</f>
        <v>0</v>
      </c>
      <c r="BY26">
        <f>BY25*(1-(1-Control!$B$13)^(1/12)) + BX26</f>
        <v>0</v>
      </c>
      <c r="BZ26">
        <f>BX26*Control!$B$8</f>
        <v>0</v>
      </c>
      <c r="CA26">
        <f>BY26*(Control!$B$9*$J$5/12)/1e6</f>
        <v>0</v>
      </c>
      <c r="CB26">
        <f>BZ26*$J$6*Control!$B$12/1e6</f>
        <v>0</v>
      </c>
      <c r="CC26">
        <f>CA26+CB26</f>
        <v>0</v>
      </c>
      <c r="CD26">
        <f>(1-Control!$B$10)*CA26 + BZ26*(CHOOSE(B26, Control!$B$32, Control!$C$32, Control!$D$32, Control!$E$32, Control!$F$32) + $J$7)/1e6 * $J$6</f>
        <v>0</v>
      </c>
      <c r="CE26">
        <f>CC26-CD26</f>
        <v>0</v>
      </c>
      <c r="CF26">
        <f>INDEX(BaseSeries!$C$2:$C$61, A26) * Control!$B$4 * $K$3</f>
        <v>0</v>
      </c>
      <c r="CG26">
        <f>CF26*(Control!$B$5*Control!$B$6*Control!$B$7)*$K$4</f>
        <v>0</v>
      </c>
      <c r="CH26">
        <f>CH25*(1-(1-Control!$B$13)^(1/12)) + CG26</f>
        <v>0</v>
      </c>
      <c r="CI26">
        <f>CG26*Control!$B$8</f>
        <v>0</v>
      </c>
      <c r="CJ26">
        <f>CH26*(Control!$B$9*$K$5/12)/1e6</f>
        <v>0</v>
      </c>
      <c r="CK26">
        <f>CI26*$K$6*Control!$B$12/1e6</f>
        <v>0</v>
      </c>
      <c r="CL26">
        <f>CJ26+CK26</f>
        <v>0</v>
      </c>
      <c r="CM26">
        <f>(1-Control!$B$10)*CJ26 + CI26*(CHOOSE(B26, Control!$B$32, Control!$C$32, Control!$D$32, Control!$E$32, Control!$F$32) + $K$7)/1e6 * $K$6</f>
        <v>0</v>
      </c>
      <c r="CN26">
        <f>CL26-CM26</f>
        <v>0</v>
      </c>
      <c r="CO26">
        <f>INDEX(BaseSeries!$C$2:$C$61, A26) * Control!$B$4 * $L$3</f>
        <v>0</v>
      </c>
      <c r="CP26">
        <f>CO26*(Control!$B$5*Control!$B$6*Control!$B$7)*$L$4</f>
        <v>0</v>
      </c>
      <c r="CQ26">
        <f>CQ25*(1-(1-Control!$B$13)^(1/12)) + CP26</f>
        <v>0</v>
      </c>
      <c r="CR26">
        <f>CP26*Control!$B$8</f>
        <v>0</v>
      </c>
      <c r="CS26">
        <f>CQ26*(Control!$B$9*$L$5/12)/1e6</f>
        <v>0</v>
      </c>
      <c r="CT26">
        <f>CR26*$L$6*Control!$B$12/1e6</f>
        <v>0</v>
      </c>
      <c r="CU26">
        <f>CS26+CT26</f>
        <v>0</v>
      </c>
      <c r="CV26">
        <f>(1-Control!$B$10)*CS26 + CR26*(CHOOSE(B26, Control!$B$32, Control!$C$32, Control!$D$32, Control!$E$32, Control!$F$32) + $L$7)/1e6 * $L$6</f>
        <v>0</v>
      </c>
      <c r="CW26">
        <f>CU26-CV26</f>
        <v>0</v>
      </c>
      <c r="CX26">
        <f>INDEX(BaseSeries!$C$2:$C$61, A26) * Control!$B$4 * $M$3</f>
        <v>0</v>
      </c>
      <c r="CY26">
        <f>CX26*(Control!$B$5*Control!$B$6*Control!$B$7)*$M$4</f>
        <v>0</v>
      </c>
      <c r="CZ26">
        <f>CZ25*(1-(1-Control!$B$13)^(1/12)) + CY26</f>
        <v>0</v>
      </c>
      <c r="DA26">
        <f>CY26*Control!$B$8</f>
        <v>0</v>
      </c>
      <c r="DB26">
        <f>CZ26*(Control!$B$9*$M$5/12)/1e6</f>
        <v>0</v>
      </c>
      <c r="DC26">
        <f>DA26*$M$6*Control!$B$12/1e6</f>
        <v>0</v>
      </c>
      <c r="DD26">
        <f>DB26+DC26</f>
        <v>0</v>
      </c>
      <c r="DE26">
        <f>(1-Control!$B$10)*DB26 + DA26*(CHOOSE(B26, Control!$B$32, Control!$C$32, Control!$D$32, Control!$E$32, Control!$F$32) + $M$7)/1e6 * $M$6</f>
        <v>0</v>
      </c>
      <c r="DF26">
        <f>DD26-DE26</f>
        <v>0</v>
      </c>
    </row>
    <row r="27" spans="1:110">
      <c r="A27">
        <v>16</v>
      </c>
      <c r="B27">
        <f>INT((A27-1)/12)+1</f>
        <v>0</v>
      </c>
      <c r="C27">
        <f>INDEX(BaseSeries!$C$2:$C$61, A27) * Control!$B$4 * $B$3</f>
        <v>0</v>
      </c>
      <c r="D27">
        <f>C27*(Control!$B$5*Control!$B$6*Control!$B$7)*$B$4</f>
        <v>0</v>
      </c>
      <c r="E27">
        <f>E26*(1-(1-Control!$B$13)^(1/12)) + D27</f>
        <v>0</v>
      </c>
      <c r="F27">
        <f>D27*Control!$B$8</f>
        <v>0</v>
      </c>
      <c r="G27">
        <f>E27*(Control!$B$9*$B$5/12)/1e6</f>
        <v>0</v>
      </c>
      <c r="H27">
        <f>F27*$B$6*Control!$B$12/1e6</f>
        <v>0</v>
      </c>
      <c r="I27">
        <f>G27+H27</f>
        <v>0</v>
      </c>
      <c r="J27">
        <f>(1-Control!$B$10)*G27 + F27*(CHOOSE(B27, Control!$B$32, Control!$C$32, Control!$D$32, Control!$E$32, Control!$F$32) + $B$7)/1e6 * $B$6</f>
        <v>0</v>
      </c>
      <c r="K27">
        <f>I27-J27</f>
        <v>0</v>
      </c>
      <c r="L27">
        <f>INDEX(BaseSeries!$C$2:$C$61, A27) * Control!$B$4 * $C$3</f>
        <v>0</v>
      </c>
      <c r="M27">
        <f>L27*(Control!$B$5*Control!$B$6*Control!$B$7)*$C$4</f>
        <v>0</v>
      </c>
      <c r="N27">
        <f>N26*(1-(1-Control!$B$13)^(1/12)) + M27</f>
        <v>0</v>
      </c>
      <c r="O27">
        <f>M27*Control!$B$8</f>
        <v>0</v>
      </c>
      <c r="P27">
        <f>N27*(Control!$B$9*$C$5/12)/1e6</f>
        <v>0</v>
      </c>
      <c r="Q27">
        <f>O27*$C$6*Control!$B$12/1e6</f>
        <v>0</v>
      </c>
      <c r="R27">
        <f>P27+Q27</f>
        <v>0</v>
      </c>
      <c r="S27">
        <f>(1-Control!$B$10)*P27 + O27*(CHOOSE(B27, Control!$B$32, Control!$C$32, Control!$D$32, Control!$E$32, Control!$F$32) + $C$7)/1e6 * $C$6</f>
        <v>0</v>
      </c>
      <c r="T27">
        <f>R27-S27</f>
        <v>0</v>
      </c>
      <c r="U27">
        <f>INDEX(BaseSeries!$C$2:$C$61, A27) * Control!$B$4 * $D$3</f>
        <v>0</v>
      </c>
      <c r="V27">
        <f>U27*(Control!$B$5*Control!$B$6*Control!$B$7)*$D$4</f>
        <v>0</v>
      </c>
      <c r="W27">
        <f>W26*(1-(1-Control!$B$13)^(1/12)) + V27</f>
        <v>0</v>
      </c>
      <c r="X27">
        <f>V27*Control!$B$8</f>
        <v>0</v>
      </c>
      <c r="Y27">
        <f>W27*(Control!$B$9*$D$5/12)/1e6</f>
        <v>0</v>
      </c>
      <c r="Z27">
        <f>X27*$D$6*Control!$B$12/1e6</f>
        <v>0</v>
      </c>
      <c r="AA27">
        <f>Y27+Z27</f>
        <v>0</v>
      </c>
      <c r="AB27">
        <f>(1-Control!$B$10)*Y27 + X27*(CHOOSE(B27, Control!$B$32, Control!$C$32, Control!$D$32, Control!$E$32, Control!$F$32) + $D$7)/1e6 * $D$6</f>
        <v>0</v>
      </c>
      <c r="AC27">
        <f>AA27-AB27</f>
        <v>0</v>
      </c>
      <c r="AD27">
        <f>INDEX(BaseSeries!$C$2:$C$61, A27) * Control!$B$4 * $E$3</f>
        <v>0</v>
      </c>
      <c r="AE27">
        <f>AD27*(Control!$B$5*Control!$B$6*Control!$B$7)*$E$4</f>
        <v>0</v>
      </c>
      <c r="AF27">
        <f>AF26*(1-(1-Control!$B$13)^(1/12)) + AE27</f>
        <v>0</v>
      </c>
      <c r="AG27">
        <f>AE27*Control!$B$8</f>
        <v>0</v>
      </c>
      <c r="AH27">
        <f>AF27*(Control!$B$9*$E$5/12)/1e6</f>
        <v>0</v>
      </c>
      <c r="AI27">
        <f>AG27*$E$6*Control!$B$12/1e6</f>
        <v>0</v>
      </c>
      <c r="AJ27">
        <f>AH27+AI27</f>
        <v>0</v>
      </c>
      <c r="AK27">
        <f>(1-Control!$B$10)*AH27 + AG27*(CHOOSE(B27, Control!$B$32, Control!$C$32, Control!$D$32, Control!$E$32, Control!$F$32) + $E$7)/1e6 * $E$6</f>
        <v>0</v>
      </c>
      <c r="AL27">
        <f>AJ27-AK27</f>
        <v>0</v>
      </c>
      <c r="AM27">
        <f>INDEX(BaseSeries!$C$2:$C$61, A27) * Control!$B$4 * $F$3</f>
        <v>0</v>
      </c>
      <c r="AN27">
        <f>AM27*(Control!$B$5*Control!$B$6*Control!$B$7)*$F$4</f>
        <v>0</v>
      </c>
      <c r="AO27">
        <f>AO26*(1-(1-Control!$B$13)^(1/12)) + AN27</f>
        <v>0</v>
      </c>
      <c r="AP27">
        <f>AN27*Control!$B$8</f>
        <v>0</v>
      </c>
      <c r="AQ27">
        <f>AO27*(Control!$B$9*$F$5/12)/1e6</f>
        <v>0</v>
      </c>
      <c r="AR27">
        <f>AP27*$F$6*Control!$B$12/1e6</f>
        <v>0</v>
      </c>
      <c r="AS27">
        <f>AQ27+AR27</f>
        <v>0</v>
      </c>
      <c r="AT27">
        <f>(1-Control!$B$10)*AQ27 + AP27*(CHOOSE(B27, Control!$B$32, Control!$C$32, Control!$D$32, Control!$E$32, Control!$F$32) + $F$7)/1e6 * $F$6</f>
        <v>0</v>
      </c>
      <c r="AU27">
        <f>AS27-AT27</f>
        <v>0</v>
      </c>
      <c r="AV27">
        <f>INDEX(BaseSeries!$C$2:$C$61, A27) * Control!$B$4 * $G$3</f>
        <v>0</v>
      </c>
      <c r="AW27">
        <f>AV27*(Control!$B$5*Control!$B$6*Control!$B$7)*$G$4</f>
        <v>0</v>
      </c>
      <c r="AX27">
        <f>AX26*(1-(1-Control!$B$13)^(1/12)) + AW27</f>
        <v>0</v>
      </c>
      <c r="AY27">
        <f>AW27*Control!$B$8</f>
        <v>0</v>
      </c>
      <c r="AZ27">
        <f>AX27*(Control!$B$9*$G$5/12)/1e6</f>
        <v>0</v>
      </c>
      <c r="BA27">
        <f>AY27*$G$6*Control!$B$12/1e6</f>
        <v>0</v>
      </c>
      <c r="BB27">
        <f>AZ27+BA27</f>
        <v>0</v>
      </c>
      <c r="BC27">
        <f>(1-Control!$B$10)*AZ27 + AY27*(CHOOSE(B27, Control!$B$32, Control!$C$32, Control!$D$32, Control!$E$32, Control!$F$32) + $G$7)/1e6 * $G$6</f>
        <v>0</v>
      </c>
      <c r="BD27">
        <f>BB27-BC27</f>
        <v>0</v>
      </c>
      <c r="BE27">
        <f>INDEX(BaseSeries!$C$2:$C$61, A27) * Control!$B$4 * $H$3</f>
        <v>0</v>
      </c>
      <c r="BF27">
        <f>BE27*(Control!$B$5*Control!$B$6*Control!$B$7)*$H$4</f>
        <v>0</v>
      </c>
      <c r="BG27">
        <f>BG26*(1-(1-Control!$B$13)^(1/12)) + BF27</f>
        <v>0</v>
      </c>
      <c r="BH27">
        <f>BF27*Control!$B$8</f>
        <v>0</v>
      </c>
      <c r="BI27">
        <f>BG27*(Control!$B$9*$H$5/12)/1e6</f>
        <v>0</v>
      </c>
      <c r="BJ27">
        <f>BH27*$H$6*Control!$B$12/1e6</f>
        <v>0</v>
      </c>
      <c r="BK27">
        <f>BI27+BJ27</f>
        <v>0</v>
      </c>
      <c r="BL27">
        <f>(1-Control!$B$10)*BI27 + BH27*(CHOOSE(B27, Control!$B$32, Control!$C$32, Control!$D$32, Control!$E$32, Control!$F$32) + $H$7)/1e6 * $H$6</f>
        <v>0</v>
      </c>
      <c r="BM27">
        <f>BK27-BL27</f>
        <v>0</v>
      </c>
      <c r="BN27">
        <f>INDEX(BaseSeries!$C$2:$C$61, A27) * Control!$B$4 * $I$3</f>
        <v>0</v>
      </c>
      <c r="BO27">
        <f>BN27*(Control!$B$5*Control!$B$6*Control!$B$7)*$I$4</f>
        <v>0</v>
      </c>
      <c r="BP27">
        <f>BP26*(1-(1-Control!$B$13)^(1/12)) + BO27</f>
        <v>0</v>
      </c>
      <c r="BQ27">
        <f>BO27*Control!$B$8</f>
        <v>0</v>
      </c>
      <c r="BR27">
        <f>BP27*(Control!$B$9*$I$5/12)/1e6</f>
        <v>0</v>
      </c>
      <c r="BS27">
        <f>BQ27*$I$6*Control!$B$12/1e6</f>
        <v>0</v>
      </c>
      <c r="BT27">
        <f>BR27+BS27</f>
        <v>0</v>
      </c>
      <c r="BU27">
        <f>(1-Control!$B$10)*BR27 + BQ27*(CHOOSE(B27, Control!$B$32, Control!$C$32, Control!$D$32, Control!$E$32, Control!$F$32) + $I$7)/1e6 * $I$6</f>
        <v>0</v>
      </c>
      <c r="BV27">
        <f>BT27-BU27</f>
        <v>0</v>
      </c>
      <c r="BW27">
        <f>INDEX(BaseSeries!$C$2:$C$61, A27) * Control!$B$4 * $J$3</f>
        <v>0</v>
      </c>
      <c r="BX27">
        <f>BW27*(Control!$B$5*Control!$B$6*Control!$B$7)*$J$4</f>
        <v>0</v>
      </c>
      <c r="BY27">
        <f>BY26*(1-(1-Control!$B$13)^(1/12)) + BX27</f>
        <v>0</v>
      </c>
      <c r="BZ27">
        <f>BX27*Control!$B$8</f>
        <v>0</v>
      </c>
      <c r="CA27">
        <f>BY27*(Control!$B$9*$J$5/12)/1e6</f>
        <v>0</v>
      </c>
      <c r="CB27">
        <f>BZ27*$J$6*Control!$B$12/1e6</f>
        <v>0</v>
      </c>
      <c r="CC27">
        <f>CA27+CB27</f>
        <v>0</v>
      </c>
      <c r="CD27">
        <f>(1-Control!$B$10)*CA27 + BZ27*(CHOOSE(B27, Control!$B$32, Control!$C$32, Control!$D$32, Control!$E$32, Control!$F$32) + $J$7)/1e6 * $J$6</f>
        <v>0</v>
      </c>
      <c r="CE27">
        <f>CC27-CD27</f>
        <v>0</v>
      </c>
      <c r="CF27">
        <f>INDEX(BaseSeries!$C$2:$C$61, A27) * Control!$B$4 * $K$3</f>
        <v>0</v>
      </c>
      <c r="CG27">
        <f>CF27*(Control!$B$5*Control!$B$6*Control!$B$7)*$K$4</f>
        <v>0</v>
      </c>
      <c r="CH27">
        <f>CH26*(1-(1-Control!$B$13)^(1/12)) + CG27</f>
        <v>0</v>
      </c>
      <c r="CI27">
        <f>CG27*Control!$B$8</f>
        <v>0</v>
      </c>
      <c r="CJ27">
        <f>CH27*(Control!$B$9*$K$5/12)/1e6</f>
        <v>0</v>
      </c>
      <c r="CK27">
        <f>CI27*$K$6*Control!$B$12/1e6</f>
        <v>0</v>
      </c>
      <c r="CL27">
        <f>CJ27+CK27</f>
        <v>0</v>
      </c>
      <c r="CM27">
        <f>(1-Control!$B$10)*CJ27 + CI27*(CHOOSE(B27, Control!$B$32, Control!$C$32, Control!$D$32, Control!$E$32, Control!$F$32) + $K$7)/1e6 * $K$6</f>
        <v>0</v>
      </c>
      <c r="CN27">
        <f>CL27-CM27</f>
        <v>0</v>
      </c>
      <c r="CO27">
        <f>INDEX(BaseSeries!$C$2:$C$61, A27) * Control!$B$4 * $L$3</f>
        <v>0</v>
      </c>
      <c r="CP27">
        <f>CO27*(Control!$B$5*Control!$B$6*Control!$B$7)*$L$4</f>
        <v>0</v>
      </c>
      <c r="CQ27">
        <f>CQ26*(1-(1-Control!$B$13)^(1/12)) + CP27</f>
        <v>0</v>
      </c>
      <c r="CR27">
        <f>CP27*Control!$B$8</f>
        <v>0</v>
      </c>
      <c r="CS27">
        <f>CQ27*(Control!$B$9*$L$5/12)/1e6</f>
        <v>0</v>
      </c>
      <c r="CT27">
        <f>CR27*$L$6*Control!$B$12/1e6</f>
        <v>0</v>
      </c>
      <c r="CU27">
        <f>CS27+CT27</f>
        <v>0</v>
      </c>
      <c r="CV27">
        <f>(1-Control!$B$10)*CS27 + CR27*(CHOOSE(B27, Control!$B$32, Control!$C$32, Control!$D$32, Control!$E$32, Control!$F$32) + $L$7)/1e6 * $L$6</f>
        <v>0</v>
      </c>
      <c r="CW27">
        <f>CU27-CV27</f>
        <v>0</v>
      </c>
      <c r="CX27">
        <f>INDEX(BaseSeries!$C$2:$C$61, A27) * Control!$B$4 * $M$3</f>
        <v>0</v>
      </c>
      <c r="CY27">
        <f>CX27*(Control!$B$5*Control!$B$6*Control!$B$7)*$M$4</f>
        <v>0</v>
      </c>
      <c r="CZ27">
        <f>CZ26*(1-(1-Control!$B$13)^(1/12)) + CY27</f>
        <v>0</v>
      </c>
      <c r="DA27">
        <f>CY27*Control!$B$8</f>
        <v>0</v>
      </c>
      <c r="DB27">
        <f>CZ27*(Control!$B$9*$M$5/12)/1e6</f>
        <v>0</v>
      </c>
      <c r="DC27">
        <f>DA27*$M$6*Control!$B$12/1e6</f>
        <v>0</v>
      </c>
      <c r="DD27">
        <f>DB27+DC27</f>
        <v>0</v>
      </c>
      <c r="DE27">
        <f>(1-Control!$B$10)*DB27 + DA27*(CHOOSE(B27, Control!$B$32, Control!$C$32, Control!$D$32, Control!$E$32, Control!$F$32) + $M$7)/1e6 * $M$6</f>
        <v>0</v>
      </c>
      <c r="DF27">
        <f>DD27-DE27</f>
        <v>0</v>
      </c>
    </row>
    <row r="28" spans="1:110">
      <c r="A28">
        <v>17</v>
      </c>
      <c r="B28">
        <f>INT((A28-1)/12)+1</f>
        <v>0</v>
      </c>
      <c r="C28">
        <f>INDEX(BaseSeries!$C$2:$C$61, A28) * Control!$B$4 * $B$3</f>
        <v>0</v>
      </c>
      <c r="D28">
        <f>C28*(Control!$B$5*Control!$B$6*Control!$B$7)*$B$4</f>
        <v>0</v>
      </c>
      <c r="E28">
        <f>E27*(1-(1-Control!$B$13)^(1/12)) + D28</f>
        <v>0</v>
      </c>
      <c r="F28">
        <f>D28*Control!$B$8</f>
        <v>0</v>
      </c>
      <c r="G28">
        <f>E28*(Control!$B$9*$B$5/12)/1e6</f>
        <v>0</v>
      </c>
      <c r="H28">
        <f>F28*$B$6*Control!$B$12/1e6</f>
        <v>0</v>
      </c>
      <c r="I28">
        <f>G28+H28</f>
        <v>0</v>
      </c>
      <c r="J28">
        <f>(1-Control!$B$10)*G28 + F28*(CHOOSE(B28, Control!$B$32, Control!$C$32, Control!$D$32, Control!$E$32, Control!$F$32) + $B$7)/1e6 * $B$6</f>
        <v>0</v>
      </c>
      <c r="K28">
        <f>I28-J28</f>
        <v>0</v>
      </c>
      <c r="L28">
        <f>INDEX(BaseSeries!$C$2:$C$61, A28) * Control!$B$4 * $C$3</f>
        <v>0</v>
      </c>
      <c r="M28">
        <f>L28*(Control!$B$5*Control!$B$6*Control!$B$7)*$C$4</f>
        <v>0</v>
      </c>
      <c r="N28">
        <f>N27*(1-(1-Control!$B$13)^(1/12)) + M28</f>
        <v>0</v>
      </c>
      <c r="O28">
        <f>M28*Control!$B$8</f>
        <v>0</v>
      </c>
      <c r="P28">
        <f>N28*(Control!$B$9*$C$5/12)/1e6</f>
        <v>0</v>
      </c>
      <c r="Q28">
        <f>O28*$C$6*Control!$B$12/1e6</f>
        <v>0</v>
      </c>
      <c r="R28">
        <f>P28+Q28</f>
        <v>0</v>
      </c>
      <c r="S28">
        <f>(1-Control!$B$10)*P28 + O28*(CHOOSE(B28, Control!$B$32, Control!$C$32, Control!$D$32, Control!$E$32, Control!$F$32) + $C$7)/1e6 * $C$6</f>
        <v>0</v>
      </c>
      <c r="T28">
        <f>R28-S28</f>
        <v>0</v>
      </c>
      <c r="U28">
        <f>INDEX(BaseSeries!$C$2:$C$61, A28) * Control!$B$4 * $D$3</f>
        <v>0</v>
      </c>
      <c r="V28">
        <f>U28*(Control!$B$5*Control!$B$6*Control!$B$7)*$D$4</f>
        <v>0</v>
      </c>
      <c r="W28">
        <f>W27*(1-(1-Control!$B$13)^(1/12)) + V28</f>
        <v>0</v>
      </c>
      <c r="X28">
        <f>V28*Control!$B$8</f>
        <v>0</v>
      </c>
      <c r="Y28">
        <f>W28*(Control!$B$9*$D$5/12)/1e6</f>
        <v>0</v>
      </c>
      <c r="Z28">
        <f>X28*$D$6*Control!$B$12/1e6</f>
        <v>0</v>
      </c>
      <c r="AA28">
        <f>Y28+Z28</f>
        <v>0</v>
      </c>
      <c r="AB28">
        <f>(1-Control!$B$10)*Y28 + X28*(CHOOSE(B28, Control!$B$32, Control!$C$32, Control!$D$32, Control!$E$32, Control!$F$32) + $D$7)/1e6 * $D$6</f>
        <v>0</v>
      </c>
      <c r="AC28">
        <f>AA28-AB28</f>
        <v>0</v>
      </c>
      <c r="AD28">
        <f>INDEX(BaseSeries!$C$2:$C$61, A28) * Control!$B$4 * $E$3</f>
        <v>0</v>
      </c>
      <c r="AE28">
        <f>AD28*(Control!$B$5*Control!$B$6*Control!$B$7)*$E$4</f>
        <v>0</v>
      </c>
      <c r="AF28">
        <f>AF27*(1-(1-Control!$B$13)^(1/12)) + AE28</f>
        <v>0</v>
      </c>
      <c r="AG28">
        <f>AE28*Control!$B$8</f>
        <v>0</v>
      </c>
      <c r="AH28">
        <f>AF28*(Control!$B$9*$E$5/12)/1e6</f>
        <v>0</v>
      </c>
      <c r="AI28">
        <f>AG28*$E$6*Control!$B$12/1e6</f>
        <v>0</v>
      </c>
      <c r="AJ28">
        <f>AH28+AI28</f>
        <v>0</v>
      </c>
      <c r="AK28">
        <f>(1-Control!$B$10)*AH28 + AG28*(CHOOSE(B28, Control!$B$32, Control!$C$32, Control!$D$32, Control!$E$32, Control!$F$32) + $E$7)/1e6 * $E$6</f>
        <v>0</v>
      </c>
      <c r="AL28">
        <f>AJ28-AK28</f>
        <v>0</v>
      </c>
      <c r="AM28">
        <f>INDEX(BaseSeries!$C$2:$C$61, A28) * Control!$B$4 * $F$3</f>
        <v>0</v>
      </c>
      <c r="AN28">
        <f>AM28*(Control!$B$5*Control!$B$6*Control!$B$7)*$F$4</f>
        <v>0</v>
      </c>
      <c r="AO28">
        <f>AO27*(1-(1-Control!$B$13)^(1/12)) + AN28</f>
        <v>0</v>
      </c>
      <c r="AP28">
        <f>AN28*Control!$B$8</f>
        <v>0</v>
      </c>
      <c r="AQ28">
        <f>AO28*(Control!$B$9*$F$5/12)/1e6</f>
        <v>0</v>
      </c>
      <c r="AR28">
        <f>AP28*$F$6*Control!$B$12/1e6</f>
        <v>0</v>
      </c>
      <c r="AS28">
        <f>AQ28+AR28</f>
        <v>0</v>
      </c>
      <c r="AT28">
        <f>(1-Control!$B$10)*AQ28 + AP28*(CHOOSE(B28, Control!$B$32, Control!$C$32, Control!$D$32, Control!$E$32, Control!$F$32) + $F$7)/1e6 * $F$6</f>
        <v>0</v>
      </c>
      <c r="AU28">
        <f>AS28-AT28</f>
        <v>0</v>
      </c>
      <c r="AV28">
        <f>INDEX(BaseSeries!$C$2:$C$61, A28) * Control!$B$4 * $G$3</f>
        <v>0</v>
      </c>
      <c r="AW28">
        <f>AV28*(Control!$B$5*Control!$B$6*Control!$B$7)*$G$4</f>
        <v>0</v>
      </c>
      <c r="AX28">
        <f>AX27*(1-(1-Control!$B$13)^(1/12)) + AW28</f>
        <v>0</v>
      </c>
      <c r="AY28">
        <f>AW28*Control!$B$8</f>
        <v>0</v>
      </c>
      <c r="AZ28">
        <f>AX28*(Control!$B$9*$G$5/12)/1e6</f>
        <v>0</v>
      </c>
      <c r="BA28">
        <f>AY28*$G$6*Control!$B$12/1e6</f>
        <v>0</v>
      </c>
      <c r="BB28">
        <f>AZ28+BA28</f>
        <v>0</v>
      </c>
      <c r="BC28">
        <f>(1-Control!$B$10)*AZ28 + AY28*(CHOOSE(B28, Control!$B$32, Control!$C$32, Control!$D$32, Control!$E$32, Control!$F$32) + $G$7)/1e6 * $G$6</f>
        <v>0</v>
      </c>
      <c r="BD28">
        <f>BB28-BC28</f>
        <v>0</v>
      </c>
      <c r="BE28">
        <f>INDEX(BaseSeries!$C$2:$C$61, A28) * Control!$B$4 * $H$3</f>
        <v>0</v>
      </c>
      <c r="BF28">
        <f>BE28*(Control!$B$5*Control!$B$6*Control!$B$7)*$H$4</f>
        <v>0</v>
      </c>
      <c r="BG28">
        <f>BG27*(1-(1-Control!$B$13)^(1/12)) + BF28</f>
        <v>0</v>
      </c>
      <c r="BH28">
        <f>BF28*Control!$B$8</f>
        <v>0</v>
      </c>
      <c r="BI28">
        <f>BG28*(Control!$B$9*$H$5/12)/1e6</f>
        <v>0</v>
      </c>
      <c r="BJ28">
        <f>BH28*$H$6*Control!$B$12/1e6</f>
        <v>0</v>
      </c>
      <c r="BK28">
        <f>BI28+BJ28</f>
        <v>0</v>
      </c>
      <c r="BL28">
        <f>(1-Control!$B$10)*BI28 + BH28*(CHOOSE(B28, Control!$B$32, Control!$C$32, Control!$D$32, Control!$E$32, Control!$F$32) + $H$7)/1e6 * $H$6</f>
        <v>0</v>
      </c>
      <c r="BM28">
        <f>BK28-BL28</f>
        <v>0</v>
      </c>
      <c r="BN28">
        <f>INDEX(BaseSeries!$C$2:$C$61, A28) * Control!$B$4 * $I$3</f>
        <v>0</v>
      </c>
      <c r="BO28">
        <f>BN28*(Control!$B$5*Control!$B$6*Control!$B$7)*$I$4</f>
        <v>0</v>
      </c>
      <c r="BP28">
        <f>BP27*(1-(1-Control!$B$13)^(1/12)) + BO28</f>
        <v>0</v>
      </c>
      <c r="BQ28">
        <f>BO28*Control!$B$8</f>
        <v>0</v>
      </c>
      <c r="BR28">
        <f>BP28*(Control!$B$9*$I$5/12)/1e6</f>
        <v>0</v>
      </c>
      <c r="BS28">
        <f>BQ28*$I$6*Control!$B$12/1e6</f>
        <v>0</v>
      </c>
      <c r="BT28">
        <f>BR28+BS28</f>
        <v>0</v>
      </c>
      <c r="BU28">
        <f>(1-Control!$B$10)*BR28 + BQ28*(CHOOSE(B28, Control!$B$32, Control!$C$32, Control!$D$32, Control!$E$32, Control!$F$32) + $I$7)/1e6 * $I$6</f>
        <v>0</v>
      </c>
      <c r="BV28">
        <f>BT28-BU28</f>
        <v>0</v>
      </c>
      <c r="BW28">
        <f>INDEX(BaseSeries!$C$2:$C$61, A28) * Control!$B$4 * $J$3</f>
        <v>0</v>
      </c>
      <c r="BX28">
        <f>BW28*(Control!$B$5*Control!$B$6*Control!$B$7)*$J$4</f>
        <v>0</v>
      </c>
      <c r="BY28">
        <f>BY27*(1-(1-Control!$B$13)^(1/12)) + BX28</f>
        <v>0</v>
      </c>
      <c r="BZ28">
        <f>BX28*Control!$B$8</f>
        <v>0</v>
      </c>
      <c r="CA28">
        <f>BY28*(Control!$B$9*$J$5/12)/1e6</f>
        <v>0</v>
      </c>
      <c r="CB28">
        <f>BZ28*$J$6*Control!$B$12/1e6</f>
        <v>0</v>
      </c>
      <c r="CC28">
        <f>CA28+CB28</f>
        <v>0</v>
      </c>
      <c r="CD28">
        <f>(1-Control!$B$10)*CA28 + BZ28*(CHOOSE(B28, Control!$B$32, Control!$C$32, Control!$D$32, Control!$E$32, Control!$F$32) + $J$7)/1e6 * $J$6</f>
        <v>0</v>
      </c>
      <c r="CE28">
        <f>CC28-CD28</f>
        <v>0</v>
      </c>
      <c r="CF28">
        <f>INDEX(BaseSeries!$C$2:$C$61, A28) * Control!$B$4 * $K$3</f>
        <v>0</v>
      </c>
      <c r="CG28">
        <f>CF28*(Control!$B$5*Control!$B$6*Control!$B$7)*$K$4</f>
        <v>0</v>
      </c>
      <c r="CH28">
        <f>CH27*(1-(1-Control!$B$13)^(1/12)) + CG28</f>
        <v>0</v>
      </c>
      <c r="CI28">
        <f>CG28*Control!$B$8</f>
        <v>0</v>
      </c>
      <c r="CJ28">
        <f>CH28*(Control!$B$9*$K$5/12)/1e6</f>
        <v>0</v>
      </c>
      <c r="CK28">
        <f>CI28*$K$6*Control!$B$12/1e6</f>
        <v>0</v>
      </c>
      <c r="CL28">
        <f>CJ28+CK28</f>
        <v>0</v>
      </c>
      <c r="CM28">
        <f>(1-Control!$B$10)*CJ28 + CI28*(CHOOSE(B28, Control!$B$32, Control!$C$32, Control!$D$32, Control!$E$32, Control!$F$32) + $K$7)/1e6 * $K$6</f>
        <v>0</v>
      </c>
      <c r="CN28">
        <f>CL28-CM28</f>
        <v>0</v>
      </c>
      <c r="CO28">
        <f>INDEX(BaseSeries!$C$2:$C$61, A28) * Control!$B$4 * $L$3</f>
        <v>0</v>
      </c>
      <c r="CP28">
        <f>CO28*(Control!$B$5*Control!$B$6*Control!$B$7)*$L$4</f>
        <v>0</v>
      </c>
      <c r="CQ28">
        <f>CQ27*(1-(1-Control!$B$13)^(1/12)) + CP28</f>
        <v>0</v>
      </c>
      <c r="CR28">
        <f>CP28*Control!$B$8</f>
        <v>0</v>
      </c>
      <c r="CS28">
        <f>CQ28*(Control!$B$9*$L$5/12)/1e6</f>
        <v>0</v>
      </c>
      <c r="CT28">
        <f>CR28*$L$6*Control!$B$12/1e6</f>
        <v>0</v>
      </c>
      <c r="CU28">
        <f>CS28+CT28</f>
        <v>0</v>
      </c>
      <c r="CV28">
        <f>(1-Control!$B$10)*CS28 + CR28*(CHOOSE(B28, Control!$B$32, Control!$C$32, Control!$D$32, Control!$E$32, Control!$F$32) + $L$7)/1e6 * $L$6</f>
        <v>0</v>
      </c>
      <c r="CW28">
        <f>CU28-CV28</f>
        <v>0</v>
      </c>
      <c r="CX28">
        <f>INDEX(BaseSeries!$C$2:$C$61, A28) * Control!$B$4 * $M$3</f>
        <v>0</v>
      </c>
      <c r="CY28">
        <f>CX28*(Control!$B$5*Control!$B$6*Control!$B$7)*$M$4</f>
        <v>0</v>
      </c>
      <c r="CZ28">
        <f>CZ27*(1-(1-Control!$B$13)^(1/12)) + CY28</f>
        <v>0</v>
      </c>
      <c r="DA28">
        <f>CY28*Control!$B$8</f>
        <v>0</v>
      </c>
      <c r="DB28">
        <f>CZ28*(Control!$B$9*$M$5/12)/1e6</f>
        <v>0</v>
      </c>
      <c r="DC28">
        <f>DA28*$M$6*Control!$B$12/1e6</f>
        <v>0</v>
      </c>
      <c r="DD28">
        <f>DB28+DC28</f>
        <v>0</v>
      </c>
      <c r="DE28">
        <f>(1-Control!$B$10)*DB28 + DA28*(CHOOSE(B28, Control!$B$32, Control!$C$32, Control!$D$32, Control!$E$32, Control!$F$32) + $M$7)/1e6 * $M$6</f>
        <v>0</v>
      </c>
      <c r="DF28">
        <f>DD28-DE28</f>
        <v>0</v>
      </c>
    </row>
    <row r="29" spans="1:110">
      <c r="A29">
        <v>18</v>
      </c>
      <c r="B29">
        <f>INT((A29-1)/12)+1</f>
        <v>0</v>
      </c>
      <c r="C29">
        <f>INDEX(BaseSeries!$C$2:$C$61, A29) * Control!$B$4 * $B$3</f>
        <v>0</v>
      </c>
      <c r="D29">
        <f>C29*(Control!$B$5*Control!$B$6*Control!$B$7)*$B$4</f>
        <v>0</v>
      </c>
      <c r="E29">
        <f>E28*(1-(1-Control!$B$13)^(1/12)) + D29</f>
        <v>0</v>
      </c>
      <c r="F29">
        <f>D29*Control!$B$8</f>
        <v>0</v>
      </c>
      <c r="G29">
        <f>E29*(Control!$B$9*$B$5/12)/1e6</f>
        <v>0</v>
      </c>
      <c r="H29">
        <f>F29*$B$6*Control!$B$12/1e6</f>
        <v>0</v>
      </c>
      <c r="I29">
        <f>G29+H29</f>
        <v>0</v>
      </c>
      <c r="J29">
        <f>(1-Control!$B$10)*G29 + F29*(CHOOSE(B29, Control!$B$32, Control!$C$32, Control!$D$32, Control!$E$32, Control!$F$32) + $B$7)/1e6 * $B$6</f>
        <v>0</v>
      </c>
      <c r="K29">
        <f>I29-J29</f>
        <v>0</v>
      </c>
      <c r="L29">
        <f>INDEX(BaseSeries!$C$2:$C$61, A29) * Control!$B$4 * $C$3</f>
        <v>0</v>
      </c>
      <c r="M29">
        <f>L29*(Control!$B$5*Control!$B$6*Control!$B$7)*$C$4</f>
        <v>0</v>
      </c>
      <c r="N29">
        <f>N28*(1-(1-Control!$B$13)^(1/12)) + M29</f>
        <v>0</v>
      </c>
      <c r="O29">
        <f>M29*Control!$B$8</f>
        <v>0</v>
      </c>
      <c r="P29">
        <f>N29*(Control!$B$9*$C$5/12)/1e6</f>
        <v>0</v>
      </c>
      <c r="Q29">
        <f>O29*$C$6*Control!$B$12/1e6</f>
        <v>0</v>
      </c>
      <c r="R29">
        <f>P29+Q29</f>
        <v>0</v>
      </c>
      <c r="S29">
        <f>(1-Control!$B$10)*P29 + O29*(CHOOSE(B29, Control!$B$32, Control!$C$32, Control!$D$32, Control!$E$32, Control!$F$32) + $C$7)/1e6 * $C$6</f>
        <v>0</v>
      </c>
      <c r="T29">
        <f>R29-S29</f>
        <v>0</v>
      </c>
      <c r="U29">
        <f>INDEX(BaseSeries!$C$2:$C$61, A29) * Control!$B$4 * $D$3</f>
        <v>0</v>
      </c>
      <c r="V29">
        <f>U29*(Control!$B$5*Control!$B$6*Control!$B$7)*$D$4</f>
        <v>0</v>
      </c>
      <c r="W29">
        <f>W28*(1-(1-Control!$B$13)^(1/12)) + V29</f>
        <v>0</v>
      </c>
      <c r="X29">
        <f>V29*Control!$B$8</f>
        <v>0</v>
      </c>
      <c r="Y29">
        <f>W29*(Control!$B$9*$D$5/12)/1e6</f>
        <v>0</v>
      </c>
      <c r="Z29">
        <f>X29*$D$6*Control!$B$12/1e6</f>
        <v>0</v>
      </c>
      <c r="AA29">
        <f>Y29+Z29</f>
        <v>0</v>
      </c>
      <c r="AB29">
        <f>(1-Control!$B$10)*Y29 + X29*(CHOOSE(B29, Control!$B$32, Control!$C$32, Control!$D$32, Control!$E$32, Control!$F$32) + $D$7)/1e6 * $D$6</f>
        <v>0</v>
      </c>
      <c r="AC29">
        <f>AA29-AB29</f>
        <v>0</v>
      </c>
      <c r="AD29">
        <f>INDEX(BaseSeries!$C$2:$C$61, A29) * Control!$B$4 * $E$3</f>
        <v>0</v>
      </c>
      <c r="AE29">
        <f>AD29*(Control!$B$5*Control!$B$6*Control!$B$7)*$E$4</f>
        <v>0</v>
      </c>
      <c r="AF29">
        <f>AF28*(1-(1-Control!$B$13)^(1/12)) + AE29</f>
        <v>0</v>
      </c>
      <c r="AG29">
        <f>AE29*Control!$B$8</f>
        <v>0</v>
      </c>
      <c r="AH29">
        <f>AF29*(Control!$B$9*$E$5/12)/1e6</f>
        <v>0</v>
      </c>
      <c r="AI29">
        <f>AG29*$E$6*Control!$B$12/1e6</f>
        <v>0</v>
      </c>
      <c r="AJ29">
        <f>AH29+AI29</f>
        <v>0</v>
      </c>
      <c r="AK29">
        <f>(1-Control!$B$10)*AH29 + AG29*(CHOOSE(B29, Control!$B$32, Control!$C$32, Control!$D$32, Control!$E$32, Control!$F$32) + $E$7)/1e6 * $E$6</f>
        <v>0</v>
      </c>
      <c r="AL29">
        <f>AJ29-AK29</f>
        <v>0</v>
      </c>
      <c r="AM29">
        <f>INDEX(BaseSeries!$C$2:$C$61, A29) * Control!$B$4 * $F$3</f>
        <v>0</v>
      </c>
      <c r="AN29">
        <f>AM29*(Control!$B$5*Control!$B$6*Control!$B$7)*$F$4</f>
        <v>0</v>
      </c>
      <c r="AO29">
        <f>AO28*(1-(1-Control!$B$13)^(1/12)) + AN29</f>
        <v>0</v>
      </c>
      <c r="AP29">
        <f>AN29*Control!$B$8</f>
        <v>0</v>
      </c>
      <c r="AQ29">
        <f>AO29*(Control!$B$9*$F$5/12)/1e6</f>
        <v>0</v>
      </c>
      <c r="AR29">
        <f>AP29*$F$6*Control!$B$12/1e6</f>
        <v>0</v>
      </c>
      <c r="AS29">
        <f>AQ29+AR29</f>
        <v>0</v>
      </c>
      <c r="AT29">
        <f>(1-Control!$B$10)*AQ29 + AP29*(CHOOSE(B29, Control!$B$32, Control!$C$32, Control!$D$32, Control!$E$32, Control!$F$32) + $F$7)/1e6 * $F$6</f>
        <v>0</v>
      </c>
      <c r="AU29">
        <f>AS29-AT29</f>
        <v>0</v>
      </c>
      <c r="AV29">
        <f>INDEX(BaseSeries!$C$2:$C$61, A29) * Control!$B$4 * $G$3</f>
        <v>0</v>
      </c>
      <c r="AW29">
        <f>AV29*(Control!$B$5*Control!$B$6*Control!$B$7)*$G$4</f>
        <v>0</v>
      </c>
      <c r="AX29">
        <f>AX28*(1-(1-Control!$B$13)^(1/12)) + AW29</f>
        <v>0</v>
      </c>
      <c r="AY29">
        <f>AW29*Control!$B$8</f>
        <v>0</v>
      </c>
      <c r="AZ29">
        <f>AX29*(Control!$B$9*$G$5/12)/1e6</f>
        <v>0</v>
      </c>
      <c r="BA29">
        <f>AY29*$G$6*Control!$B$12/1e6</f>
        <v>0</v>
      </c>
      <c r="BB29">
        <f>AZ29+BA29</f>
        <v>0</v>
      </c>
      <c r="BC29">
        <f>(1-Control!$B$10)*AZ29 + AY29*(CHOOSE(B29, Control!$B$32, Control!$C$32, Control!$D$32, Control!$E$32, Control!$F$32) + $G$7)/1e6 * $G$6</f>
        <v>0</v>
      </c>
      <c r="BD29">
        <f>BB29-BC29</f>
        <v>0</v>
      </c>
      <c r="BE29">
        <f>INDEX(BaseSeries!$C$2:$C$61, A29) * Control!$B$4 * $H$3</f>
        <v>0</v>
      </c>
      <c r="BF29">
        <f>BE29*(Control!$B$5*Control!$B$6*Control!$B$7)*$H$4</f>
        <v>0</v>
      </c>
      <c r="BG29">
        <f>BG28*(1-(1-Control!$B$13)^(1/12)) + BF29</f>
        <v>0</v>
      </c>
      <c r="BH29">
        <f>BF29*Control!$B$8</f>
        <v>0</v>
      </c>
      <c r="BI29">
        <f>BG29*(Control!$B$9*$H$5/12)/1e6</f>
        <v>0</v>
      </c>
      <c r="BJ29">
        <f>BH29*$H$6*Control!$B$12/1e6</f>
        <v>0</v>
      </c>
      <c r="BK29">
        <f>BI29+BJ29</f>
        <v>0</v>
      </c>
      <c r="BL29">
        <f>(1-Control!$B$10)*BI29 + BH29*(CHOOSE(B29, Control!$B$32, Control!$C$32, Control!$D$32, Control!$E$32, Control!$F$32) + $H$7)/1e6 * $H$6</f>
        <v>0</v>
      </c>
      <c r="BM29">
        <f>BK29-BL29</f>
        <v>0</v>
      </c>
      <c r="BN29">
        <f>INDEX(BaseSeries!$C$2:$C$61, A29) * Control!$B$4 * $I$3</f>
        <v>0</v>
      </c>
      <c r="BO29">
        <f>BN29*(Control!$B$5*Control!$B$6*Control!$B$7)*$I$4</f>
        <v>0</v>
      </c>
      <c r="BP29">
        <f>BP28*(1-(1-Control!$B$13)^(1/12)) + BO29</f>
        <v>0</v>
      </c>
      <c r="BQ29">
        <f>BO29*Control!$B$8</f>
        <v>0</v>
      </c>
      <c r="BR29">
        <f>BP29*(Control!$B$9*$I$5/12)/1e6</f>
        <v>0</v>
      </c>
      <c r="BS29">
        <f>BQ29*$I$6*Control!$B$12/1e6</f>
        <v>0</v>
      </c>
      <c r="BT29">
        <f>BR29+BS29</f>
        <v>0</v>
      </c>
      <c r="BU29">
        <f>(1-Control!$B$10)*BR29 + BQ29*(CHOOSE(B29, Control!$B$32, Control!$C$32, Control!$D$32, Control!$E$32, Control!$F$32) + $I$7)/1e6 * $I$6</f>
        <v>0</v>
      </c>
      <c r="BV29">
        <f>BT29-BU29</f>
        <v>0</v>
      </c>
      <c r="BW29">
        <f>INDEX(BaseSeries!$C$2:$C$61, A29) * Control!$B$4 * $J$3</f>
        <v>0</v>
      </c>
      <c r="BX29">
        <f>BW29*(Control!$B$5*Control!$B$6*Control!$B$7)*$J$4</f>
        <v>0</v>
      </c>
      <c r="BY29">
        <f>BY28*(1-(1-Control!$B$13)^(1/12)) + BX29</f>
        <v>0</v>
      </c>
      <c r="BZ29">
        <f>BX29*Control!$B$8</f>
        <v>0</v>
      </c>
      <c r="CA29">
        <f>BY29*(Control!$B$9*$J$5/12)/1e6</f>
        <v>0</v>
      </c>
      <c r="CB29">
        <f>BZ29*$J$6*Control!$B$12/1e6</f>
        <v>0</v>
      </c>
      <c r="CC29">
        <f>CA29+CB29</f>
        <v>0</v>
      </c>
      <c r="CD29">
        <f>(1-Control!$B$10)*CA29 + BZ29*(CHOOSE(B29, Control!$B$32, Control!$C$32, Control!$D$32, Control!$E$32, Control!$F$32) + $J$7)/1e6 * $J$6</f>
        <v>0</v>
      </c>
      <c r="CE29">
        <f>CC29-CD29</f>
        <v>0</v>
      </c>
      <c r="CF29">
        <f>INDEX(BaseSeries!$C$2:$C$61, A29) * Control!$B$4 * $K$3</f>
        <v>0</v>
      </c>
      <c r="CG29">
        <f>CF29*(Control!$B$5*Control!$B$6*Control!$B$7)*$K$4</f>
        <v>0</v>
      </c>
      <c r="CH29">
        <f>CH28*(1-(1-Control!$B$13)^(1/12)) + CG29</f>
        <v>0</v>
      </c>
      <c r="CI29">
        <f>CG29*Control!$B$8</f>
        <v>0</v>
      </c>
      <c r="CJ29">
        <f>CH29*(Control!$B$9*$K$5/12)/1e6</f>
        <v>0</v>
      </c>
      <c r="CK29">
        <f>CI29*$K$6*Control!$B$12/1e6</f>
        <v>0</v>
      </c>
      <c r="CL29">
        <f>CJ29+CK29</f>
        <v>0</v>
      </c>
      <c r="CM29">
        <f>(1-Control!$B$10)*CJ29 + CI29*(CHOOSE(B29, Control!$B$32, Control!$C$32, Control!$D$32, Control!$E$32, Control!$F$32) + $K$7)/1e6 * $K$6</f>
        <v>0</v>
      </c>
      <c r="CN29">
        <f>CL29-CM29</f>
        <v>0</v>
      </c>
      <c r="CO29">
        <f>INDEX(BaseSeries!$C$2:$C$61, A29) * Control!$B$4 * $L$3</f>
        <v>0</v>
      </c>
      <c r="CP29">
        <f>CO29*(Control!$B$5*Control!$B$6*Control!$B$7)*$L$4</f>
        <v>0</v>
      </c>
      <c r="CQ29">
        <f>CQ28*(1-(1-Control!$B$13)^(1/12)) + CP29</f>
        <v>0</v>
      </c>
      <c r="CR29">
        <f>CP29*Control!$B$8</f>
        <v>0</v>
      </c>
      <c r="CS29">
        <f>CQ29*(Control!$B$9*$L$5/12)/1e6</f>
        <v>0</v>
      </c>
      <c r="CT29">
        <f>CR29*$L$6*Control!$B$12/1e6</f>
        <v>0</v>
      </c>
      <c r="CU29">
        <f>CS29+CT29</f>
        <v>0</v>
      </c>
      <c r="CV29">
        <f>(1-Control!$B$10)*CS29 + CR29*(CHOOSE(B29, Control!$B$32, Control!$C$32, Control!$D$32, Control!$E$32, Control!$F$32) + $L$7)/1e6 * $L$6</f>
        <v>0</v>
      </c>
      <c r="CW29">
        <f>CU29-CV29</f>
        <v>0</v>
      </c>
      <c r="CX29">
        <f>INDEX(BaseSeries!$C$2:$C$61, A29) * Control!$B$4 * $M$3</f>
        <v>0</v>
      </c>
      <c r="CY29">
        <f>CX29*(Control!$B$5*Control!$B$6*Control!$B$7)*$M$4</f>
        <v>0</v>
      </c>
      <c r="CZ29">
        <f>CZ28*(1-(1-Control!$B$13)^(1/12)) + CY29</f>
        <v>0</v>
      </c>
      <c r="DA29">
        <f>CY29*Control!$B$8</f>
        <v>0</v>
      </c>
      <c r="DB29">
        <f>CZ29*(Control!$B$9*$M$5/12)/1e6</f>
        <v>0</v>
      </c>
      <c r="DC29">
        <f>DA29*$M$6*Control!$B$12/1e6</f>
        <v>0</v>
      </c>
      <c r="DD29">
        <f>DB29+DC29</f>
        <v>0</v>
      </c>
      <c r="DE29">
        <f>(1-Control!$B$10)*DB29 + DA29*(CHOOSE(B29, Control!$B$32, Control!$C$32, Control!$D$32, Control!$E$32, Control!$F$32) + $M$7)/1e6 * $M$6</f>
        <v>0</v>
      </c>
      <c r="DF29">
        <f>DD29-DE29</f>
        <v>0</v>
      </c>
    </row>
    <row r="30" spans="1:110">
      <c r="A30">
        <v>19</v>
      </c>
      <c r="B30">
        <f>INT((A30-1)/12)+1</f>
        <v>0</v>
      </c>
      <c r="C30">
        <f>INDEX(BaseSeries!$C$2:$C$61, A30) * Control!$B$4 * $B$3</f>
        <v>0</v>
      </c>
      <c r="D30">
        <f>C30*(Control!$B$5*Control!$B$6*Control!$B$7)*$B$4</f>
        <v>0</v>
      </c>
      <c r="E30">
        <f>E29*(1-(1-Control!$B$13)^(1/12)) + D30</f>
        <v>0</v>
      </c>
      <c r="F30">
        <f>D30*Control!$B$8</f>
        <v>0</v>
      </c>
      <c r="G30">
        <f>E30*(Control!$B$9*$B$5/12)/1e6</f>
        <v>0</v>
      </c>
      <c r="H30">
        <f>F30*$B$6*Control!$B$12/1e6</f>
        <v>0</v>
      </c>
      <c r="I30">
        <f>G30+H30</f>
        <v>0</v>
      </c>
      <c r="J30">
        <f>(1-Control!$B$10)*G30 + F30*(CHOOSE(B30, Control!$B$32, Control!$C$32, Control!$D$32, Control!$E$32, Control!$F$32) + $B$7)/1e6 * $B$6</f>
        <v>0</v>
      </c>
      <c r="K30">
        <f>I30-J30</f>
        <v>0</v>
      </c>
      <c r="L30">
        <f>INDEX(BaseSeries!$C$2:$C$61, A30) * Control!$B$4 * $C$3</f>
        <v>0</v>
      </c>
      <c r="M30">
        <f>L30*(Control!$B$5*Control!$B$6*Control!$B$7)*$C$4</f>
        <v>0</v>
      </c>
      <c r="N30">
        <f>N29*(1-(1-Control!$B$13)^(1/12)) + M30</f>
        <v>0</v>
      </c>
      <c r="O30">
        <f>M30*Control!$B$8</f>
        <v>0</v>
      </c>
      <c r="P30">
        <f>N30*(Control!$B$9*$C$5/12)/1e6</f>
        <v>0</v>
      </c>
      <c r="Q30">
        <f>O30*$C$6*Control!$B$12/1e6</f>
        <v>0</v>
      </c>
      <c r="R30">
        <f>P30+Q30</f>
        <v>0</v>
      </c>
      <c r="S30">
        <f>(1-Control!$B$10)*P30 + O30*(CHOOSE(B30, Control!$B$32, Control!$C$32, Control!$D$32, Control!$E$32, Control!$F$32) + $C$7)/1e6 * $C$6</f>
        <v>0</v>
      </c>
      <c r="T30">
        <f>R30-S30</f>
        <v>0</v>
      </c>
      <c r="U30">
        <f>INDEX(BaseSeries!$C$2:$C$61, A30) * Control!$B$4 * $D$3</f>
        <v>0</v>
      </c>
      <c r="V30">
        <f>U30*(Control!$B$5*Control!$B$6*Control!$B$7)*$D$4</f>
        <v>0</v>
      </c>
      <c r="W30">
        <f>W29*(1-(1-Control!$B$13)^(1/12)) + V30</f>
        <v>0</v>
      </c>
      <c r="X30">
        <f>V30*Control!$B$8</f>
        <v>0</v>
      </c>
      <c r="Y30">
        <f>W30*(Control!$B$9*$D$5/12)/1e6</f>
        <v>0</v>
      </c>
      <c r="Z30">
        <f>X30*$D$6*Control!$B$12/1e6</f>
        <v>0</v>
      </c>
      <c r="AA30">
        <f>Y30+Z30</f>
        <v>0</v>
      </c>
      <c r="AB30">
        <f>(1-Control!$B$10)*Y30 + X30*(CHOOSE(B30, Control!$B$32, Control!$C$32, Control!$D$32, Control!$E$32, Control!$F$32) + $D$7)/1e6 * $D$6</f>
        <v>0</v>
      </c>
      <c r="AC30">
        <f>AA30-AB30</f>
        <v>0</v>
      </c>
      <c r="AD30">
        <f>INDEX(BaseSeries!$C$2:$C$61, A30) * Control!$B$4 * $E$3</f>
        <v>0</v>
      </c>
      <c r="AE30">
        <f>AD30*(Control!$B$5*Control!$B$6*Control!$B$7)*$E$4</f>
        <v>0</v>
      </c>
      <c r="AF30">
        <f>AF29*(1-(1-Control!$B$13)^(1/12)) + AE30</f>
        <v>0</v>
      </c>
      <c r="AG30">
        <f>AE30*Control!$B$8</f>
        <v>0</v>
      </c>
      <c r="AH30">
        <f>AF30*(Control!$B$9*$E$5/12)/1e6</f>
        <v>0</v>
      </c>
      <c r="AI30">
        <f>AG30*$E$6*Control!$B$12/1e6</f>
        <v>0</v>
      </c>
      <c r="AJ30">
        <f>AH30+AI30</f>
        <v>0</v>
      </c>
      <c r="AK30">
        <f>(1-Control!$B$10)*AH30 + AG30*(CHOOSE(B30, Control!$B$32, Control!$C$32, Control!$D$32, Control!$E$32, Control!$F$32) + $E$7)/1e6 * $E$6</f>
        <v>0</v>
      </c>
      <c r="AL30">
        <f>AJ30-AK30</f>
        <v>0</v>
      </c>
      <c r="AM30">
        <f>INDEX(BaseSeries!$C$2:$C$61, A30) * Control!$B$4 * $F$3</f>
        <v>0</v>
      </c>
      <c r="AN30">
        <f>AM30*(Control!$B$5*Control!$B$6*Control!$B$7)*$F$4</f>
        <v>0</v>
      </c>
      <c r="AO30">
        <f>AO29*(1-(1-Control!$B$13)^(1/12)) + AN30</f>
        <v>0</v>
      </c>
      <c r="AP30">
        <f>AN30*Control!$B$8</f>
        <v>0</v>
      </c>
      <c r="AQ30">
        <f>AO30*(Control!$B$9*$F$5/12)/1e6</f>
        <v>0</v>
      </c>
      <c r="AR30">
        <f>AP30*$F$6*Control!$B$12/1e6</f>
        <v>0</v>
      </c>
      <c r="AS30">
        <f>AQ30+AR30</f>
        <v>0</v>
      </c>
      <c r="AT30">
        <f>(1-Control!$B$10)*AQ30 + AP30*(CHOOSE(B30, Control!$B$32, Control!$C$32, Control!$D$32, Control!$E$32, Control!$F$32) + $F$7)/1e6 * $F$6</f>
        <v>0</v>
      </c>
      <c r="AU30">
        <f>AS30-AT30</f>
        <v>0</v>
      </c>
      <c r="AV30">
        <f>INDEX(BaseSeries!$C$2:$C$61, A30) * Control!$B$4 * $G$3</f>
        <v>0</v>
      </c>
      <c r="AW30">
        <f>AV30*(Control!$B$5*Control!$B$6*Control!$B$7)*$G$4</f>
        <v>0</v>
      </c>
      <c r="AX30">
        <f>AX29*(1-(1-Control!$B$13)^(1/12)) + AW30</f>
        <v>0</v>
      </c>
      <c r="AY30">
        <f>AW30*Control!$B$8</f>
        <v>0</v>
      </c>
      <c r="AZ30">
        <f>AX30*(Control!$B$9*$G$5/12)/1e6</f>
        <v>0</v>
      </c>
      <c r="BA30">
        <f>AY30*$G$6*Control!$B$12/1e6</f>
        <v>0</v>
      </c>
      <c r="BB30">
        <f>AZ30+BA30</f>
        <v>0</v>
      </c>
      <c r="BC30">
        <f>(1-Control!$B$10)*AZ30 + AY30*(CHOOSE(B30, Control!$B$32, Control!$C$32, Control!$D$32, Control!$E$32, Control!$F$32) + $G$7)/1e6 * $G$6</f>
        <v>0</v>
      </c>
      <c r="BD30">
        <f>BB30-BC30</f>
        <v>0</v>
      </c>
      <c r="BE30">
        <f>INDEX(BaseSeries!$C$2:$C$61, A30) * Control!$B$4 * $H$3</f>
        <v>0</v>
      </c>
      <c r="BF30">
        <f>BE30*(Control!$B$5*Control!$B$6*Control!$B$7)*$H$4</f>
        <v>0</v>
      </c>
      <c r="BG30">
        <f>BG29*(1-(1-Control!$B$13)^(1/12)) + BF30</f>
        <v>0</v>
      </c>
      <c r="BH30">
        <f>BF30*Control!$B$8</f>
        <v>0</v>
      </c>
      <c r="BI30">
        <f>BG30*(Control!$B$9*$H$5/12)/1e6</f>
        <v>0</v>
      </c>
      <c r="BJ30">
        <f>BH30*$H$6*Control!$B$12/1e6</f>
        <v>0</v>
      </c>
      <c r="BK30">
        <f>BI30+BJ30</f>
        <v>0</v>
      </c>
      <c r="BL30">
        <f>(1-Control!$B$10)*BI30 + BH30*(CHOOSE(B30, Control!$B$32, Control!$C$32, Control!$D$32, Control!$E$32, Control!$F$32) + $H$7)/1e6 * $H$6</f>
        <v>0</v>
      </c>
      <c r="BM30">
        <f>BK30-BL30</f>
        <v>0</v>
      </c>
      <c r="BN30">
        <f>INDEX(BaseSeries!$C$2:$C$61, A30) * Control!$B$4 * $I$3</f>
        <v>0</v>
      </c>
      <c r="BO30">
        <f>BN30*(Control!$B$5*Control!$B$6*Control!$B$7)*$I$4</f>
        <v>0</v>
      </c>
      <c r="BP30">
        <f>BP29*(1-(1-Control!$B$13)^(1/12)) + BO30</f>
        <v>0</v>
      </c>
      <c r="BQ30">
        <f>BO30*Control!$B$8</f>
        <v>0</v>
      </c>
      <c r="BR30">
        <f>BP30*(Control!$B$9*$I$5/12)/1e6</f>
        <v>0</v>
      </c>
      <c r="BS30">
        <f>BQ30*$I$6*Control!$B$12/1e6</f>
        <v>0</v>
      </c>
      <c r="BT30">
        <f>BR30+BS30</f>
        <v>0</v>
      </c>
      <c r="BU30">
        <f>(1-Control!$B$10)*BR30 + BQ30*(CHOOSE(B30, Control!$B$32, Control!$C$32, Control!$D$32, Control!$E$32, Control!$F$32) + $I$7)/1e6 * $I$6</f>
        <v>0</v>
      </c>
      <c r="BV30">
        <f>BT30-BU30</f>
        <v>0</v>
      </c>
      <c r="BW30">
        <f>INDEX(BaseSeries!$C$2:$C$61, A30) * Control!$B$4 * $J$3</f>
        <v>0</v>
      </c>
      <c r="BX30">
        <f>BW30*(Control!$B$5*Control!$B$6*Control!$B$7)*$J$4</f>
        <v>0</v>
      </c>
      <c r="BY30">
        <f>BY29*(1-(1-Control!$B$13)^(1/12)) + BX30</f>
        <v>0</v>
      </c>
      <c r="BZ30">
        <f>BX30*Control!$B$8</f>
        <v>0</v>
      </c>
      <c r="CA30">
        <f>BY30*(Control!$B$9*$J$5/12)/1e6</f>
        <v>0</v>
      </c>
      <c r="CB30">
        <f>BZ30*$J$6*Control!$B$12/1e6</f>
        <v>0</v>
      </c>
      <c r="CC30">
        <f>CA30+CB30</f>
        <v>0</v>
      </c>
      <c r="CD30">
        <f>(1-Control!$B$10)*CA30 + BZ30*(CHOOSE(B30, Control!$B$32, Control!$C$32, Control!$D$32, Control!$E$32, Control!$F$32) + $J$7)/1e6 * $J$6</f>
        <v>0</v>
      </c>
      <c r="CE30">
        <f>CC30-CD30</f>
        <v>0</v>
      </c>
      <c r="CF30">
        <f>INDEX(BaseSeries!$C$2:$C$61, A30) * Control!$B$4 * $K$3</f>
        <v>0</v>
      </c>
      <c r="CG30">
        <f>CF30*(Control!$B$5*Control!$B$6*Control!$B$7)*$K$4</f>
        <v>0</v>
      </c>
      <c r="CH30">
        <f>CH29*(1-(1-Control!$B$13)^(1/12)) + CG30</f>
        <v>0</v>
      </c>
      <c r="CI30">
        <f>CG30*Control!$B$8</f>
        <v>0</v>
      </c>
      <c r="CJ30">
        <f>CH30*(Control!$B$9*$K$5/12)/1e6</f>
        <v>0</v>
      </c>
      <c r="CK30">
        <f>CI30*$K$6*Control!$B$12/1e6</f>
        <v>0</v>
      </c>
      <c r="CL30">
        <f>CJ30+CK30</f>
        <v>0</v>
      </c>
      <c r="CM30">
        <f>(1-Control!$B$10)*CJ30 + CI30*(CHOOSE(B30, Control!$B$32, Control!$C$32, Control!$D$32, Control!$E$32, Control!$F$32) + $K$7)/1e6 * $K$6</f>
        <v>0</v>
      </c>
      <c r="CN30">
        <f>CL30-CM30</f>
        <v>0</v>
      </c>
      <c r="CO30">
        <f>INDEX(BaseSeries!$C$2:$C$61, A30) * Control!$B$4 * $L$3</f>
        <v>0</v>
      </c>
      <c r="CP30">
        <f>CO30*(Control!$B$5*Control!$B$6*Control!$B$7)*$L$4</f>
        <v>0</v>
      </c>
      <c r="CQ30">
        <f>CQ29*(1-(1-Control!$B$13)^(1/12)) + CP30</f>
        <v>0</v>
      </c>
      <c r="CR30">
        <f>CP30*Control!$B$8</f>
        <v>0</v>
      </c>
      <c r="CS30">
        <f>CQ30*(Control!$B$9*$L$5/12)/1e6</f>
        <v>0</v>
      </c>
      <c r="CT30">
        <f>CR30*$L$6*Control!$B$12/1e6</f>
        <v>0</v>
      </c>
      <c r="CU30">
        <f>CS30+CT30</f>
        <v>0</v>
      </c>
      <c r="CV30">
        <f>(1-Control!$B$10)*CS30 + CR30*(CHOOSE(B30, Control!$B$32, Control!$C$32, Control!$D$32, Control!$E$32, Control!$F$32) + $L$7)/1e6 * $L$6</f>
        <v>0</v>
      </c>
      <c r="CW30">
        <f>CU30-CV30</f>
        <v>0</v>
      </c>
      <c r="CX30">
        <f>INDEX(BaseSeries!$C$2:$C$61, A30) * Control!$B$4 * $M$3</f>
        <v>0</v>
      </c>
      <c r="CY30">
        <f>CX30*(Control!$B$5*Control!$B$6*Control!$B$7)*$M$4</f>
        <v>0</v>
      </c>
      <c r="CZ30">
        <f>CZ29*(1-(1-Control!$B$13)^(1/12)) + CY30</f>
        <v>0</v>
      </c>
      <c r="DA30">
        <f>CY30*Control!$B$8</f>
        <v>0</v>
      </c>
      <c r="DB30">
        <f>CZ30*(Control!$B$9*$M$5/12)/1e6</f>
        <v>0</v>
      </c>
      <c r="DC30">
        <f>DA30*$M$6*Control!$B$12/1e6</f>
        <v>0</v>
      </c>
      <c r="DD30">
        <f>DB30+DC30</f>
        <v>0</v>
      </c>
      <c r="DE30">
        <f>(1-Control!$B$10)*DB30 + DA30*(CHOOSE(B30, Control!$B$32, Control!$C$32, Control!$D$32, Control!$E$32, Control!$F$32) + $M$7)/1e6 * $M$6</f>
        <v>0</v>
      </c>
      <c r="DF30">
        <f>DD30-DE30</f>
        <v>0</v>
      </c>
    </row>
    <row r="31" spans="1:110">
      <c r="A31">
        <v>20</v>
      </c>
      <c r="B31">
        <f>INT((A31-1)/12)+1</f>
        <v>0</v>
      </c>
      <c r="C31">
        <f>INDEX(BaseSeries!$C$2:$C$61, A31) * Control!$B$4 * $B$3</f>
        <v>0</v>
      </c>
      <c r="D31">
        <f>C31*(Control!$B$5*Control!$B$6*Control!$B$7)*$B$4</f>
        <v>0</v>
      </c>
      <c r="E31">
        <f>E30*(1-(1-Control!$B$13)^(1/12)) + D31</f>
        <v>0</v>
      </c>
      <c r="F31">
        <f>D31*Control!$B$8</f>
        <v>0</v>
      </c>
      <c r="G31">
        <f>E31*(Control!$B$9*$B$5/12)/1e6</f>
        <v>0</v>
      </c>
      <c r="H31">
        <f>F31*$B$6*Control!$B$12/1e6</f>
        <v>0</v>
      </c>
      <c r="I31">
        <f>G31+H31</f>
        <v>0</v>
      </c>
      <c r="J31">
        <f>(1-Control!$B$10)*G31 + F31*(CHOOSE(B31, Control!$B$32, Control!$C$32, Control!$D$32, Control!$E$32, Control!$F$32) + $B$7)/1e6 * $B$6</f>
        <v>0</v>
      </c>
      <c r="K31">
        <f>I31-J31</f>
        <v>0</v>
      </c>
      <c r="L31">
        <f>INDEX(BaseSeries!$C$2:$C$61, A31) * Control!$B$4 * $C$3</f>
        <v>0</v>
      </c>
      <c r="M31">
        <f>L31*(Control!$B$5*Control!$B$6*Control!$B$7)*$C$4</f>
        <v>0</v>
      </c>
      <c r="N31">
        <f>N30*(1-(1-Control!$B$13)^(1/12)) + M31</f>
        <v>0</v>
      </c>
      <c r="O31">
        <f>M31*Control!$B$8</f>
        <v>0</v>
      </c>
      <c r="P31">
        <f>N31*(Control!$B$9*$C$5/12)/1e6</f>
        <v>0</v>
      </c>
      <c r="Q31">
        <f>O31*$C$6*Control!$B$12/1e6</f>
        <v>0</v>
      </c>
      <c r="R31">
        <f>P31+Q31</f>
        <v>0</v>
      </c>
      <c r="S31">
        <f>(1-Control!$B$10)*P31 + O31*(CHOOSE(B31, Control!$B$32, Control!$C$32, Control!$D$32, Control!$E$32, Control!$F$32) + $C$7)/1e6 * $C$6</f>
        <v>0</v>
      </c>
      <c r="T31">
        <f>R31-S31</f>
        <v>0</v>
      </c>
      <c r="U31">
        <f>INDEX(BaseSeries!$C$2:$C$61, A31) * Control!$B$4 * $D$3</f>
        <v>0</v>
      </c>
      <c r="V31">
        <f>U31*(Control!$B$5*Control!$B$6*Control!$B$7)*$D$4</f>
        <v>0</v>
      </c>
      <c r="W31">
        <f>W30*(1-(1-Control!$B$13)^(1/12)) + V31</f>
        <v>0</v>
      </c>
      <c r="X31">
        <f>V31*Control!$B$8</f>
        <v>0</v>
      </c>
      <c r="Y31">
        <f>W31*(Control!$B$9*$D$5/12)/1e6</f>
        <v>0</v>
      </c>
      <c r="Z31">
        <f>X31*$D$6*Control!$B$12/1e6</f>
        <v>0</v>
      </c>
      <c r="AA31">
        <f>Y31+Z31</f>
        <v>0</v>
      </c>
      <c r="AB31">
        <f>(1-Control!$B$10)*Y31 + X31*(CHOOSE(B31, Control!$B$32, Control!$C$32, Control!$D$32, Control!$E$32, Control!$F$32) + $D$7)/1e6 * $D$6</f>
        <v>0</v>
      </c>
      <c r="AC31">
        <f>AA31-AB31</f>
        <v>0</v>
      </c>
      <c r="AD31">
        <f>INDEX(BaseSeries!$C$2:$C$61, A31) * Control!$B$4 * $E$3</f>
        <v>0</v>
      </c>
      <c r="AE31">
        <f>AD31*(Control!$B$5*Control!$B$6*Control!$B$7)*$E$4</f>
        <v>0</v>
      </c>
      <c r="AF31">
        <f>AF30*(1-(1-Control!$B$13)^(1/12)) + AE31</f>
        <v>0</v>
      </c>
      <c r="AG31">
        <f>AE31*Control!$B$8</f>
        <v>0</v>
      </c>
      <c r="AH31">
        <f>AF31*(Control!$B$9*$E$5/12)/1e6</f>
        <v>0</v>
      </c>
      <c r="AI31">
        <f>AG31*$E$6*Control!$B$12/1e6</f>
        <v>0</v>
      </c>
      <c r="AJ31">
        <f>AH31+AI31</f>
        <v>0</v>
      </c>
      <c r="AK31">
        <f>(1-Control!$B$10)*AH31 + AG31*(CHOOSE(B31, Control!$B$32, Control!$C$32, Control!$D$32, Control!$E$32, Control!$F$32) + $E$7)/1e6 * $E$6</f>
        <v>0</v>
      </c>
      <c r="AL31">
        <f>AJ31-AK31</f>
        <v>0</v>
      </c>
      <c r="AM31">
        <f>INDEX(BaseSeries!$C$2:$C$61, A31) * Control!$B$4 * $F$3</f>
        <v>0</v>
      </c>
      <c r="AN31">
        <f>AM31*(Control!$B$5*Control!$B$6*Control!$B$7)*$F$4</f>
        <v>0</v>
      </c>
      <c r="AO31">
        <f>AO30*(1-(1-Control!$B$13)^(1/12)) + AN31</f>
        <v>0</v>
      </c>
      <c r="AP31">
        <f>AN31*Control!$B$8</f>
        <v>0</v>
      </c>
      <c r="AQ31">
        <f>AO31*(Control!$B$9*$F$5/12)/1e6</f>
        <v>0</v>
      </c>
      <c r="AR31">
        <f>AP31*$F$6*Control!$B$12/1e6</f>
        <v>0</v>
      </c>
      <c r="AS31">
        <f>AQ31+AR31</f>
        <v>0</v>
      </c>
      <c r="AT31">
        <f>(1-Control!$B$10)*AQ31 + AP31*(CHOOSE(B31, Control!$B$32, Control!$C$32, Control!$D$32, Control!$E$32, Control!$F$32) + $F$7)/1e6 * $F$6</f>
        <v>0</v>
      </c>
      <c r="AU31">
        <f>AS31-AT31</f>
        <v>0</v>
      </c>
      <c r="AV31">
        <f>INDEX(BaseSeries!$C$2:$C$61, A31) * Control!$B$4 * $G$3</f>
        <v>0</v>
      </c>
      <c r="AW31">
        <f>AV31*(Control!$B$5*Control!$B$6*Control!$B$7)*$G$4</f>
        <v>0</v>
      </c>
      <c r="AX31">
        <f>AX30*(1-(1-Control!$B$13)^(1/12)) + AW31</f>
        <v>0</v>
      </c>
      <c r="AY31">
        <f>AW31*Control!$B$8</f>
        <v>0</v>
      </c>
      <c r="AZ31">
        <f>AX31*(Control!$B$9*$G$5/12)/1e6</f>
        <v>0</v>
      </c>
      <c r="BA31">
        <f>AY31*$G$6*Control!$B$12/1e6</f>
        <v>0</v>
      </c>
      <c r="BB31">
        <f>AZ31+BA31</f>
        <v>0</v>
      </c>
      <c r="BC31">
        <f>(1-Control!$B$10)*AZ31 + AY31*(CHOOSE(B31, Control!$B$32, Control!$C$32, Control!$D$32, Control!$E$32, Control!$F$32) + $G$7)/1e6 * $G$6</f>
        <v>0</v>
      </c>
      <c r="BD31">
        <f>BB31-BC31</f>
        <v>0</v>
      </c>
      <c r="BE31">
        <f>INDEX(BaseSeries!$C$2:$C$61, A31) * Control!$B$4 * $H$3</f>
        <v>0</v>
      </c>
      <c r="BF31">
        <f>BE31*(Control!$B$5*Control!$B$6*Control!$B$7)*$H$4</f>
        <v>0</v>
      </c>
      <c r="BG31">
        <f>BG30*(1-(1-Control!$B$13)^(1/12)) + BF31</f>
        <v>0</v>
      </c>
      <c r="BH31">
        <f>BF31*Control!$B$8</f>
        <v>0</v>
      </c>
      <c r="BI31">
        <f>BG31*(Control!$B$9*$H$5/12)/1e6</f>
        <v>0</v>
      </c>
      <c r="BJ31">
        <f>BH31*$H$6*Control!$B$12/1e6</f>
        <v>0</v>
      </c>
      <c r="BK31">
        <f>BI31+BJ31</f>
        <v>0</v>
      </c>
      <c r="BL31">
        <f>(1-Control!$B$10)*BI31 + BH31*(CHOOSE(B31, Control!$B$32, Control!$C$32, Control!$D$32, Control!$E$32, Control!$F$32) + $H$7)/1e6 * $H$6</f>
        <v>0</v>
      </c>
      <c r="BM31">
        <f>BK31-BL31</f>
        <v>0</v>
      </c>
      <c r="BN31">
        <f>INDEX(BaseSeries!$C$2:$C$61, A31) * Control!$B$4 * $I$3</f>
        <v>0</v>
      </c>
      <c r="BO31">
        <f>BN31*(Control!$B$5*Control!$B$6*Control!$B$7)*$I$4</f>
        <v>0</v>
      </c>
      <c r="BP31">
        <f>BP30*(1-(1-Control!$B$13)^(1/12)) + BO31</f>
        <v>0</v>
      </c>
      <c r="BQ31">
        <f>BO31*Control!$B$8</f>
        <v>0</v>
      </c>
      <c r="BR31">
        <f>BP31*(Control!$B$9*$I$5/12)/1e6</f>
        <v>0</v>
      </c>
      <c r="BS31">
        <f>BQ31*$I$6*Control!$B$12/1e6</f>
        <v>0</v>
      </c>
      <c r="BT31">
        <f>BR31+BS31</f>
        <v>0</v>
      </c>
      <c r="BU31">
        <f>(1-Control!$B$10)*BR31 + BQ31*(CHOOSE(B31, Control!$B$32, Control!$C$32, Control!$D$32, Control!$E$32, Control!$F$32) + $I$7)/1e6 * $I$6</f>
        <v>0</v>
      </c>
      <c r="BV31">
        <f>BT31-BU31</f>
        <v>0</v>
      </c>
      <c r="BW31">
        <f>INDEX(BaseSeries!$C$2:$C$61, A31) * Control!$B$4 * $J$3</f>
        <v>0</v>
      </c>
      <c r="BX31">
        <f>BW31*(Control!$B$5*Control!$B$6*Control!$B$7)*$J$4</f>
        <v>0</v>
      </c>
      <c r="BY31">
        <f>BY30*(1-(1-Control!$B$13)^(1/12)) + BX31</f>
        <v>0</v>
      </c>
      <c r="BZ31">
        <f>BX31*Control!$B$8</f>
        <v>0</v>
      </c>
      <c r="CA31">
        <f>BY31*(Control!$B$9*$J$5/12)/1e6</f>
        <v>0</v>
      </c>
      <c r="CB31">
        <f>BZ31*$J$6*Control!$B$12/1e6</f>
        <v>0</v>
      </c>
      <c r="CC31">
        <f>CA31+CB31</f>
        <v>0</v>
      </c>
      <c r="CD31">
        <f>(1-Control!$B$10)*CA31 + BZ31*(CHOOSE(B31, Control!$B$32, Control!$C$32, Control!$D$32, Control!$E$32, Control!$F$32) + $J$7)/1e6 * $J$6</f>
        <v>0</v>
      </c>
      <c r="CE31">
        <f>CC31-CD31</f>
        <v>0</v>
      </c>
      <c r="CF31">
        <f>INDEX(BaseSeries!$C$2:$C$61, A31) * Control!$B$4 * $K$3</f>
        <v>0</v>
      </c>
      <c r="CG31">
        <f>CF31*(Control!$B$5*Control!$B$6*Control!$B$7)*$K$4</f>
        <v>0</v>
      </c>
      <c r="CH31">
        <f>CH30*(1-(1-Control!$B$13)^(1/12)) + CG31</f>
        <v>0</v>
      </c>
      <c r="CI31">
        <f>CG31*Control!$B$8</f>
        <v>0</v>
      </c>
      <c r="CJ31">
        <f>CH31*(Control!$B$9*$K$5/12)/1e6</f>
        <v>0</v>
      </c>
      <c r="CK31">
        <f>CI31*$K$6*Control!$B$12/1e6</f>
        <v>0</v>
      </c>
      <c r="CL31">
        <f>CJ31+CK31</f>
        <v>0</v>
      </c>
      <c r="CM31">
        <f>(1-Control!$B$10)*CJ31 + CI31*(CHOOSE(B31, Control!$B$32, Control!$C$32, Control!$D$32, Control!$E$32, Control!$F$32) + $K$7)/1e6 * $K$6</f>
        <v>0</v>
      </c>
      <c r="CN31">
        <f>CL31-CM31</f>
        <v>0</v>
      </c>
      <c r="CO31">
        <f>INDEX(BaseSeries!$C$2:$C$61, A31) * Control!$B$4 * $L$3</f>
        <v>0</v>
      </c>
      <c r="CP31">
        <f>CO31*(Control!$B$5*Control!$B$6*Control!$B$7)*$L$4</f>
        <v>0</v>
      </c>
      <c r="CQ31">
        <f>CQ30*(1-(1-Control!$B$13)^(1/12)) + CP31</f>
        <v>0</v>
      </c>
      <c r="CR31">
        <f>CP31*Control!$B$8</f>
        <v>0</v>
      </c>
      <c r="CS31">
        <f>CQ31*(Control!$B$9*$L$5/12)/1e6</f>
        <v>0</v>
      </c>
      <c r="CT31">
        <f>CR31*$L$6*Control!$B$12/1e6</f>
        <v>0</v>
      </c>
      <c r="CU31">
        <f>CS31+CT31</f>
        <v>0</v>
      </c>
      <c r="CV31">
        <f>(1-Control!$B$10)*CS31 + CR31*(CHOOSE(B31, Control!$B$32, Control!$C$32, Control!$D$32, Control!$E$32, Control!$F$32) + $L$7)/1e6 * $L$6</f>
        <v>0</v>
      </c>
      <c r="CW31">
        <f>CU31-CV31</f>
        <v>0</v>
      </c>
      <c r="CX31">
        <f>INDEX(BaseSeries!$C$2:$C$61, A31) * Control!$B$4 * $M$3</f>
        <v>0</v>
      </c>
      <c r="CY31">
        <f>CX31*(Control!$B$5*Control!$B$6*Control!$B$7)*$M$4</f>
        <v>0</v>
      </c>
      <c r="CZ31">
        <f>CZ30*(1-(1-Control!$B$13)^(1/12)) + CY31</f>
        <v>0</v>
      </c>
      <c r="DA31">
        <f>CY31*Control!$B$8</f>
        <v>0</v>
      </c>
      <c r="DB31">
        <f>CZ31*(Control!$B$9*$M$5/12)/1e6</f>
        <v>0</v>
      </c>
      <c r="DC31">
        <f>DA31*$M$6*Control!$B$12/1e6</f>
        <v>0</v>
      </c>
      <c r="DD31">
        <f>DB31+DC31</f>
        <v>0</v>
      </c>
      <c r="DE31">
        <f>(1-Control!$B$10)*DB31 + DA31*(CHOOSE(B31, Control!$B$32, Control!$C$32, Control!$D$32, Control!$E$32, Control!$F$32) + $M$7)/1e6 * $M$6</f>
        <v>0</v>
      </c>
      <c r="DF31">
        <f>DD31-DE31</f>
        <v>0</v>
      </c>
    </row>
    <row r="32" spans="1:110">
      <c r="A32">
        <v>21</v>
      </c>
      <c r="B32">
        <f>INT((A32-1)/12)+1</f>
        <v>0</v>
      </c>
      <c r="C32">
        <f>INDEX(BaseSeries!$C$2:$C$61, A32) * Control!$B$4 * $B$3</f>
        <v>0</v>
      </c>
      <c r="D32">
        <f>C32*(Control!$B$5*Control!$B$6*Control!$B$7)*$B$4</f>
        <v>0</v>
      </c>
      <c r="E32">
        <f>E31*(1-(1-Control!$B$13)^(1/12)) + D32</f>
        <v>0</v>
      </c>
      <c r="F32">
        <f>D32*Control!$B$8</f>
        <v>0</v>
      </c>
      <c r="G32">
        <f>E32*(Control!$B$9*$B$5/12)/1e6</f>
        <v>0</v>
      </c>
      <c r="H32">
        <f>F32*$B$6*Control!$B$12/1e6</f>
        <v>0</v>
      </c>
      <c r="I32">
        <f>G32+H32</f>
        <v>0</v>
      </c>
      <c r="J32">
        <f>(1-Control!$B$10)*G32 + F32*(CHOOSE(B32, Control!$B$32, Control!$C$32, Control!$D$32, Control!$E$32, Control!$F$32) + $B$7)/1e6 * $B$6</f>
        <v>0</v>
      </c>
      <c r="K32">
        <f>I32-J32</f>
        <v>0</v>
      </c>
      <c r="L32">
        <f>INDEX(BaseSeries!$C$2:$C$61, A32) * Control!$B$4 * $C$3</f>
        <v>0</v>
      </c>
      <c r="M32">
        <f>L32*(Control!$B$5*Control!$B$6*Control!$B$7)*$C$4</f>
        <v>0</v>
      </c>
      <c r="N32">
        <f>N31*(1-(1-Control!$B$13)^(1/12)) + M32</f>
        <v>0</v>
      </c>
      <c r="O32">
        <f>M32*Control!$B$8</f>
        <v>0</v>
      </c>
      <c r="P32">
        <f>N32*(Control!$B$9*$C$5/12)/1e6</f>
        <v>0</v>
      </c>
      <c r="Q32">
        <f>O32*$C$6*Control!$B$12/1e6</f>
        <v>0</v>
      </c>
      <c r="R32">
        <f>P32+Q32</f>
        <v>0</v>
      </c>
      <c r="S32">
        <f>(1-Control!$B$10)*P32 + O32*(CHOOSE(B32, Control!$B$32, Control!$C$32, Control!$D$32, Control!$E$32, Control!$F$32) + $C$7)/1e6 * $C$6</f>
        <v>0</v>
      </c>
      <c r="T32">
        <f>R32-S32</f>
        <v>0</v>
      </c>
      <c r="U32">
        <f>INDEX(BaseSeries!$C$2:$C$61, A32) * Control!$B$4 * $D$3</f>
        <v>0</v>
      </c>
      <c r="V32">
        <f>U32*(Control!$B$5*Control!$B$6*Control!$B$7)*$D$4</f>
        <v>0</v>
      </c>
      <c r="W32">
        <f>W31*(1-(1-Control!$B$13)^(1/12)) + V32</f>
        <v>0</v>
      </c>
      <c r="X32">
        <f>V32*Control!$B$8</f>
        <v>0</v>
      </c>
      <c r="Y32">
        <f>W32*(Control!$B$9*$D$5/12)/1e6</f>
        <v>0</v>
      </c>
      <c r="Z32">
        <f>X32*$D$6*Control!$B$12/1e6</f>
        <v>0</v>
      </c>
      <c r="AA32">
        <f>Y32+Z32</f>
        <v>0</v>
      </c>
      <c r="AB32">
        <f>(1-Control!$B$10)*Y32 + X32*(CHOOSE(B32, Control!$B$32, Control!$C$32, Control!$D$32, Control!$E$32, Control!$F$32) + $D$7)/1e6 * $D$6</f>
        <v>0</v>
      </c>
      <c r="AC32">
        <f>AA32-AB32</f>
        <v>0</v>
      </c>
      <c r="AD32">
        <f>INDEX(BaseSeries!$C$2:$C$61, A32) * Control!$B$4 * $E$3</f>
        <v>0</v>
      </c>
      <c r="AE32">
        <f>AD32*(Control!$B$5*Control!$B$6*Control!$B$7)*$E$4</f>
        <v>0</v>
      </c>
      <c r="AF32">
        <f>AF31*(1-(1-Control!$B$13)^(1/12)) + AE32</f>
        <v>0</v>
      </c>
      <c r="AG32">
        <f>AE32*Control!$B$8</f>
        <v>0</v>
      </c>
      <c r="AH32">
        <f>AF32*(Control!$B$9*$E$5/12)/1e6</f>
        <v>0</v>
      </c>
      <c r="AI32">
        <f>AG32*$E$6*Control!$B$12/1e6</f>
        <v>0</v>
      </c>
      <c r="AJ32">
        <f>AH32+AI32</f>
        <v>0</v>
      </c>
      <c r="AK32">
        <f>(1-Control!$B$10)*AH32 + AG32*(CHOOSE(B32, Control!$B$32, Control!$C$32, Control!$D$32, Control!$E$32, Control!$F$32) + $E$7)/1e6 * $E$6</f>
        <v>0</v>
      </c>
      <c r="AL32">
        <f>AJ32-AK32</f>
        <v>0</v>
      </c>
      <c r="AM32">
        <f>INDEX(BaseSeries!$C$2:$C$61, A32) * Control!$B$4 * $F$3</f>
        <v>0</v>
      </c>
      <c r="AN32">
        <f>AM32*(Control!$B$5*Control!$B$6*Control!$B$7)*$F$4</f>
        <v>0</v>
      </c>
      <c r="AO32">
        <f>AO31*(1-(1-Control!$B$13)^(1/12)) + AN32</f>
        <v>0</v>
      </c>
      <c r="AP32">
        <f>AN32*Control!$B$8</f>
        <v>0</v>
      </c>
      <c r="AQ32">
        <f>AO32*(Control!$B$9*$F$5/12)/1e6</f>
        <v>0</v>
      </c>
      <c r="AR32">
        <f>AP32*$F$6*Control!$B$12/1e6</f>
        <v>0</v>
      </c>
      <c r="AS32">
        <f>AQ32+AR32</f>
        <v>0</v>
      </c>
      <c r="AT32">
        <f>(1-Control!$B$10)*AQ32 + AP32*(CHOOSE(B32, Control!$B$32, Control!$C$32, Control!$D$32, Control!$E$32, Control!$F$32) + $F$7)/1e6 * $F$6</f>
        <v>0</v>
      </c>
      <c r="AU32">
        <f>AS32-AT32</f>
        <v>0</v>
      </c>
      <c r="AV32">
        <f>INDEX(BaseSeries!$C$2:$C$61, A32) * Control!$B$4 * $G$3</f>
        <v>0</v>
      </c>
      <c r="AW32">
        <f>AV32*(Control!$B$5*Control!$B$6*Control!$B$7)*$G$4</f>
        <v>0</v>
      </c>
      <c r="AX32">
        <f>AX31*(1-(1-Control!$B$13)^(1/12)) + AW32</f>
        <v>0</v>
      </c>
      <c r="AY32">
        <f>AW32*Control!$B$8</f>
        <v>0</v>
      </c>
      <c r="AZ32">
        <f>AX32*(Control!$B$9*$G$5/12)/1e6</f>
        <v>0</v>
      </c>
      <c r="BA32">
        <f>AY32*$G$6*Control!$B$12/1e6</f>
        <v>0</v>
      </c>
      <c r="BB32">
        <f>AZ32+BA32</f>
        <v>0</v>
      </c>
      <c r="BC32">
        <f>(1-Control!$B$10)*AZ32 + AY32*(CHOOSE(B32, Control!$B$32, Control!$C$32, Control!$D$32, Control!$E$32, Control!$F$32) + $G$7)/1e6 * $G$6</f>
        <v>0</v>
      </c>
      <c r="BD32">
        <f>BB32-BC32</f>
        <v>0</v>
      </c>
      <c r="BE32">
        <f>INDEX(BaseSeries!$C$2:$C$61, A32) * Control!$B$4 * $H$3</f>
        <v>0</v>
      </c>
      <c r="BF32">
        <f>BE32*(Control!$B$5*Control!$B$6*Control!$B$7)*$H$4</f>
        <v>0</v>
      </c>
      <c r="BG32">
        <f>BG31*(1-(1-Control!$B$13)^(1/12)) + BF32</f>
        <v>0</v>
      </c>
      <c r="BH32">
        <f>BF32*Control!$B$8</f>
        <v>0</v>
      </c>
      <c r="BI32">
        <f>BG32*(Control!$B$9*$H$5/12)/1e6</f>
        <v>0</v>
      </c>
      <c r="BJ32">
        <f>BH32*$H$6*Control!$B$12/1e6</f>
        <v>0</v>
      </c>
      <c r="BK32">
        <f>BI32+BJ32</f>
        <v>0</v>
      </c>
      <c r="BL32">
        <f>(1-Control!$B$10)*BI32 + BH32*(CHOOSE(B32, Control!$B$32, Control!$C$32, Control!$D$32, Control!$E$32, Control!$F$32) + $H$7)/1e6 * $H$6</f>
        <v>0</v>
      </c>
      <c r="BM32">
        <f>BK32-BL32</f>
        <v>0</v>
      </c>
      <c r="BN32">
        <f>INDEX(BaseSeries!$C$2:$C$61, A32) * Control!$B$4 * $I$3</f>
        <v>0</v>
      </c>
      <c r="BO32">
        <f>BN32*(Control!$B$5*Control!$B$6*Control!$B$7)*$I$4</f>
        <v>0</v>
      </c>
      <c r="BP32">
        <f>BP31*(1-(1-Control!$B$13)^(1/12)) + BO32</f>
        <v>0</v>
      </c>
      <c r="BQ32">
        <f>BO32*Control!$B$8</f>
        <v>0</v>
      </c>
      <c r="BR32">
        <f>BP32*(Control!$B$9*$I$5/12)/1e6</f>
        <v>0</v>
      </c>
      <c r="BS32">
        <f>BQ32*$I$6*Control!$B$12/1e6</f>
        <v>0</v>
      </c>
      <c r="BT32">
        <f>BR32+BS32</f>
        <v>0</v>
      </c>
      <c r="BU32">
        <f>(1-Control!$B$10)*BR32 + BQ32*(CHOOSE(B32, Control!$B$32, Control!$C$32, Control!$D$32, Control!$E$32, Control!$F$32) + $I$7)/1e6 * $I$6</f>
        <v>0</v>
      </c>
      <c r="BV32">
        <f>BT32-BU32</f>
        <v>0</v>
      </c>
      <c r="BW32">
        <f>INDEX(BaseSeries!$C$2:$C$61, A32) * Control!$B$4 * $J$3</f>
        <v>0</v>
      </c>
      <c r="BX32">
        <f>BW32*(Control!$B$5*Control!$B$6*Control!$B$7)*$J$4</f>
        <v>0</v>
      </c>
      <c r="BY32">
        <f>BY31*(1-(1-Control!$B$13)^(1/12)) + BX32</f>
        <v>0</v>
      </c>
      <c r="BZ32">
        <f>BX32*Control!$B$8</f>
        <v>0</v>
      </c>
      <c r="CA32">
        <f>BY32*(Control!$B$9*$J$5/12)/1e6</f>
        <v>0</v>
      </c>
      <c r="CB32">
        <f>BZ32*$J$6*Control!$B$12/1e6</f>
        <v>0</v>
      </c>
      <c r="CC32">
        <f>CA32+CB32</f>
        <v>0</v>
      </c>
      <c r="CD32">
        <f>(1-Control!$B$10)*CA32 + BZ32*(CHOOSE(B32, Control!$B$32, Control!$C$32, Control!$D$32, Control!$E$32, Control!$F$32) + $J$7)/1e6 * $J$6</f>
        <v>0</v>
      </c>
      <c r="CE32">
        <f>CC32-CD32</f>
        <v>0</v>
      </c>
      <c r="CF32">
        <f>INDEX(BaseSeries!$C$2:$C$61, A32) * Control!$B$4 * $K$3</f>
        <v>0</v>
      </c>
      <c r="CG32">
        <f>CF32*(Control!$B$5*Control!$B$6*Control!$B$7)*$K$4</f>
        <v>0</v>
      </c>
      <c r="CH32">
        <f>CH31*(1-(1-Control!$B$13)^(1/12)) + CG32</f>
        <v>0</v>
      </c>
      <c r="CI32">
        <f>CG32*Control!$B$8</f>
        <v>0</v>
      </c>
      <c r="CJ32">
        <f>CH32*(Control!$B$9*$K$5/12)/1e6</f>
        <v>0</v>
      </c>
      <c r="CK32">
        <f>CI32*$K$6*Control!$B$12/1e6</f>
        <v>0</v>
      </c>
      <c r="CL32">
        <f>CJ32+CK32</f>
        <v>0</v>
      </c>
      <c r="CM32">
        <f>(1-Control!$B$10)*CJ32 + CI32*(CHOOSE(B32, Control!$B$32, Control!$C$32, Control!$D$32, Control!$E$32, Control!$F$32) + $K$7)/1e6 * $K$6</f>
        <v>0</v>
      </c>
      <c r="CN32">
        <f>CL32-CM32</f>
        <v>0</v>
      </c>
      <c r="CO32">
        <f>INDEX(BaseSeries!$C$2:$C$61, A32) * Control!$B$4 * $L$3</f>
        <v>0</v>
      </c>
      <c r="CP32">
        <f>CO32*(Control!$B$5*Control!$B$6*Control!$B$7)*$L$4</f>
        <v>0</v>
      </c>
      <c r="CQ32">
        <f>CQ31*(1-(1-Control!$B$13)^(1/12)) + CP32</f>
        <v>0</v>
      </c>
      <c r="CR32">
        <f>CP32*Control!$B$8</f>
        <v>0</v>
      </c>
      <c r="CS32">
        <f>CQ32*(Control!$B$9*$L$5/12)/1e6</f>
        <v>0</v>
      </c>
      <c r="CT32">
        <f>CR32*$L$6*Control!$B$12/1e6</f>
        <v>0</v>
      </c>
      <c r="CU32">
        <f>CS32+CT32</f>
        <v>0</v>
      </c>
      <c r="CV32">
        <f>(1-Control!$B$10)*CS32 + CR32*(CHOOSE(B32, Control!$B$32, Control!$C$32, Control!$D$32, Control!$E$32, Control!$F$32) + $L$7)/1e6 * $L$6</f>
        <v>0</v>
      </c>
      <c r="CW32">
        <f>CU32-CV32</f>
        <v>0</v>
      </c>
      <c r="CX32">
        <f>INDEX(BaseSeries!$C$2:$C$61, A32) * Control!$B$4 * $M$3</f>
        <v>0</v>
      </c>
      <c r="CY32">
        <f>CX32*(Control!$B$5*Control!$B$6*Control!$B$7)*$M$4</f>
        <v>0</v>
      </c>
      <c r="CZ32">
        <f>CZ31*(1-(1-Control!$B$13)^(1/12)) + CY32</f>
        <v>0</v>
      </c>
      <c r="DA32">
        <f>CY32*Control!$B$8</f>
        <v>0</v>
      </c>
      <c r="DB32">
        <f>CZ32*(Control!$B$9*$M$5/12)/1e6</f>
        <v>0</v>
      </c>
      <c r="DC32">
        <f>DA32*$M$6*Control!$B$12/1e6</f>
        <v>0</v>
      </c>
      <c r="DD32">
        <f>DB32+DC32</f>
        <v>0</v>
      </c>
      <c r="DE32">
        <f>(1-Control!$B$10)*DB32 + DA32*(CHOOSE(B32, Control!$B$32, Control!$C$32, Control!$D$32, Control!$E$32, Control!$F$32) + $M$7)/1e6 * $M$6</f>
        <v>0</v>
      </c>
      <c r="DF32">
        <f>DD32-DE32</f>
        <v>0</v>
      </c>
    </row>
    <row r="33" spans="1:110">
      <c r="A33">
        <v>22</v>
      </c>
      <c r="B33">
        <f>INT((A33-1)/12)+1</f>
        <v>0</v>
      </c>
      <c r="C33">
        <f>INDEX(BaseSeries!$C$2:$C$61, A33) * Control!$B$4 * $B$3</f>
        <v>0</v>
      </c>
      <c r="D33">
        <f>C33*(Control!$B$5*Control!$B$6*Control!$B$7)*$B$4</f>
        <v>0</v>
      </c>
      <c r="E33">
        <f>E32*(1-(1-Control!$B$13)^(1/12)) + D33</f>
        <v>0</v>
      </c>
      <c r="F33">
        <f>D33*Control!$B$8</f>
        <v>0</v>
      </c>
      <c r="G33">
        <f>E33*(Control!$B$9*$B$5/12)/1e6</f>
        <v>0</v>
      </c>
      <c r="H33">
        <f>F33*$B$6*Control!$B$12/1e6</f>
        <v>0</v>
      </c>
      <c r="I33">
        <f>G33+H33</f>
        <v>0</v>
      </c>
      <c r="J33">
        <f>(1-Control!$B$10)*G33 + F33*(CHOOSE(B33, Control!$B$32, Control!$C$32, Control!$D$32, Control!$E$32, Control!$F$32) + $B$7)/1e6 * $B$6</f>
        <v>0</v>
      </c>
      <c r="K33">
        <f>I33-J33</f>
        <v>0</v>
      </c>
      <c r="L33">
        <f>INDEX(BaseSeries!$C$2:$C$61, A33) * Control!$B$4 * $C$3</f>
        <v>0</v>
      </c>
      <c r="M33">
        <f>L33*(Control!$B$5*Control!$B$6*Control!$B$7)*$C$4</f>
        <v>0</v>
      </c>
      <c r="N33">
        <f>N32*(1-(1-Control!$B$13)^(1/12)) + M33</f>
        <v>0</v>
      </c>
      <c r="O33">
        <f>M33*Control!$B$8</f>
        <v>0</v>
      </c>
      <c r="P33">
        <f>N33*(Control!$B$9*$C$5/12)/1e6</f>
        <v>0</v>
      </c>
      <c r="Q33">
        <f>O33*$C$6*Control!$B$12/1e6</f>
        <v>0</v>
      </c>
      <c r="R33">
        <f>P33+Q33</f>
        <v>0</v>
      </c>
      <c r="S33">
        <f>(1-Control!$B$10)*P33 + O33*(CHOOSE(B33, Control!$B$32, Control!$C$32, Control!$D$32, Control!$E$32, Control!$F$32) + $C$7)/1e6 * $C$6</f>
        <v>0</v>
      </c>
      <c r="T33">
        <f>R33-S33</f>
        <v>0</v>
      </c>
      <c r="U33">
        <f>INDEX(BaseSeries!$C$2:$C$61, A33) * Control!$B$4 * $D$3</f>
        <v>0</v>
      </c>
      <c r="V33">
        <f>U33*(Control!$B$5*Control!$B$6*Control!$B$7)*$D$4</f>
        <v>0</v>
      </c>
      <c r="W33">
        <f>W32*(1-(1-Control!$B$13)^(1/12)) + V33</f>
        <v>0</v>
      </c>
      <c r="X33">
        <f>V33*Control!$B$8</f>
        <v>0</v>
      </c>
      <c r="Y33">
        <f>W33*(Control!$B$9*$D$5/12)/1e6</f>
        <v>0</v>
      </c>
      <c r="Z33">
        <f>X33*$D$6*Control!$B$12/1e6</f>
        <v>0</v>
      </c>
      <c r="AA33">
        <f>Y33+Z33</f>
        <v>0</v>
      </c>
      <c r="AB33">
        <f>(1-Control!$B$10)*Y33 + X33*(CHOOSE(B33, Control!$B$32, Control!$C$32, Control!$D$32, Control!$E$32, Control!$F$32) + $D$7)/1e6 * $D$6</f>
        <v>0</v>
      </c>
      <c r="AC33">
        <f>AA33-AB33</f>
        <v>0</v>
      </c>
      <c r="AD33">
        <f>INDEX(BaseSeries!$C$2:$C$61, A33) * Control!$B$4 * $E$3</f>
        <v>0</v>
      </c>
      <c r="AE33">
        <f>AD33*(Control!$B$5*Control!$B$6*Control!$B$7)*$E$4</f>
        <v>0</v>
      </c>
      <c r="AF33">
        <f>AF32*(1-(1-Control!$B$13)^(1/12)) + AE33</f>
        <v>0</v>
      </c>
      <c r="AG33">
        <f>AE33*Control!$B$8</f>
        <v>0</v>
      </c>
      <c r="AH33">
        <f>AF33*(Control!$B$9*$E$5/12)/1e6</f>
        <v>0</v>
      </c>
      <c r="AI33">
        <f>AG33*$E$6*Control!$B$12/1e6</f>
        <v>0</v>
      </c>
      <c r="AJ33">
        <f>AH33+AI33</f>
        <v>0</v>
      </c>
      <c r="AK33">
        <f>(1-Control!$B$10)*AH33 + AG33*(CHOOSE(B33, Control!$B$32, Control!$C$32, Control!$D$32, Control!$E$32, Control!$F$32) + $E$7)/1e6 * $E$6</f>
        <v>0</v>
      </c>
      <c r="AL33">
        <f>AJ33-AK33</f>
        <v>0</v>
      </c>
      <c r="AM33">
        <f>INDEX(BaseSeries!$C$2:$C$61, A33) * Control!$B$4 * $F$3</f>
        <v>0</v>
      </c>
      <c r="AN33">
        <f>AM33*(Control!$B$5*Control!$B$6*Control!$B$7)*$F$4</f>
        <v>0</v>
      </c>
      <c r="AO33">
        <f>AO32*(1-(1-Control!$B$13)^(1/12)) + AN33</f>
        <v>0</v>
      </c>
      <c r="AP33">
        <f>AN33*Control!$B$8</f>
        <v>0</v>
      </c>
      <c r="AQ33">
        <f>AO33*(Control!$B$9*$F$5/12)/1e6</f>
        <v>0</v>
      </c>
      <c r="AR33">
        <f>AP33*$F$6*Control!$B$12/1e6</f>
        <v>0</v>
      </c>
      <c r="AS33">
        <f>AQ33+AR33</f>
        <v>0</v>
      </c>
      <c r="AT33">
        <f>(1-Control!$B$10)*AQ33 + AP33*(CHOOSE(B33, Control!$B$32, Control!$C$32, Control!$D$32, Control!$E$32, Control!$F$32) + $F$7)/1e6 * $F$6</f>
        <v>0</v>
      </c>
      <c r="AU33">
        <f>AS33-AT33</f>
        <v>0</v>
      </c>
      <c r="AV33">
        <f>INDEX(BaseSeries!$C$2:$C$61, A33) * Control!$B$4 * $G$3</f>
        <v>0</v>
      </c>
      <c r="AW33">
        <f>AV33*(Control!$B$5*Control!$B$6*Control!$B$7)*$G$4</f>
        <v>0</v>
      </c>
      <c r="AX33">
        <f>AX32*(1-(1-Control!$B$13)^(1/12)) + AW33</f>
        <v>0</v>
      </c>
      <c r="AY33">
        <f>AW33*Control!$B$8</f>
        <v>0</v>
      </c>
      <c r="AZ33">
        <f>AX33*(Control!$B$9*$G$5/12)/1e6</f>
        <v>0</v>
      </c>
      <c r="BA33">
        <f>AY33*$G$6*Control!$B$12/1e6</f>
        <v>0</v>
      </c>
      <c r="BB33">
        <f>AZ33+BA33</f>
        <v>0</v>
      </c>
      <c r="BC33">
        <f>(1-Control!$B$10)*AZ33 + AY33*(CHOOSE(B33, Control!$B$32, Control!$C$32, Control!$D$32, Control!$E$32, Control!$F$32) + $G$7)/1e6 * $G$6</f>
        <v>0</v>
      </c>
      <c r="BD33">
        <f>BB33-BC33</f>
        <v>0</v>
      </c>
      <c r="BE33">
        <f>INDEX(BaseSeries!$C$2:$C$61, A33) * Control!$B$4 * $H$3</f>
        <v>0</v>
      </c>
      <c r="BF33">
        <f>BE33*(Control!$B$5*Control!$B$6*Control!$B$7)*$H$4</f>
        <v>0</v>
      </c>
      <c r="BG33">
        <f>BG32*(1-(1-Control!$B$13)^(1/12)) + BF33</f>
        <v>0</v>
      </c>
      <c r="BH33">
        <f>BF33*Control!$B$8</f>
        <v>0</v>
      </c>
      <c r="BI33">
        <f>BG33*(Control!$B$9*$H$5/12)/1e6</f>
        <v>0</v>
      </c>
      <c r="BJ33">
        <f>BH33*$H$6*Control!$B$12/1e6</f>
        <v>0</v>
      </c>
      <c r="BK33">
        <f>BI33+BJ33</f>
        <v>0</v>
      </c>
      <c r="BL33">
        <f>(1-Control!$B$10)*BI33 + BH33*(CHOOSE(B33, Control!$B$32, Control!$C$32, Control!$D$32, Control!$E$32, Control!$F$32) + $H$7)/1e6 * $H$6</f>
        <v>0</v>
      </c>
      <c r="BM33">
        <f>BK33-BL33</f>
        <v>0</v>
      </c>
      <c r="BN33">
        <f>INDEX(BaseSeries!$C$2:$C$61, A33) * Control!$B$4 * $I$3</f>
        <v>0</v>
      </c>
      <c r="BO33">
        <f>BN33*(Control!$B$5*Control!$B$6*Control!$B$7)*$I$4</f>
        <v>0</v>
      </c>
      <c r="BP33">
        <f>BP32*(1-(1-Control!$B$13)^(1/12)) + BO33</f>
        <v>0</v>
      </c>
      <c r="BQ33">
        <f>BO33*Control!$B$8</f>
        <v>0</v>
      </c>
      <c r="BR33">
        <f>BP33*(Control!$B$9*$I$5/12)/1e6</f>
        <v>0</v>
      </c>
      <c r="BS33">
        <f>BQ33*$I$6*Control!$B$12/1e6</f>
        <v>0</v>
      </c>
      <c r="BT33">
        <f>BR33+BS33</f>
        <v>0</v>
      </c>
      <c r="BU33">
        <f>(1-Control!$B$10)*BR33 + BQ33*(CHOOSE(B33, Control!$B$32, Control!$C$32, Control!$D$32, Control!$E$32, Control!$F$32) + $I$7)/1e6 * $I$6</f>
        <v>0</v>
      </c>
      <c r="BV33">
        <f>BT33-BU33</f>
        <v>0</v>
      </c>
      <c r="BW33">
        <f>INDEX(BaseSeries!$C$2:$C$61, A33) * Control!$B$4 * $J$3</f>
        <v>0</v>
      </c>
      <c r="BX33">
        <f>BW33*(Control!$B$5*Control!$B$6*Control!$B$7)*$J$4</f>
        <v>0</v>
      </c>
      <c r="BY33">
        <f>BY32*(1-(1-Control!$B$13)^(1/12)) + BX33</f>
        <v>0</v>
      </c>
      <c r="BZ33">
        <f>BX33*Control!$B$8</f>
        <v>0</v>
      </c>
      <c r="CA33">
        <f>BY33*(Control!$B$9*$J$5/12)/1e6</f>
        <v>0</v>
      </c>
      <c r="CB33">
        <f>BZ33*$J$6*Control!$B$12/1e6</f>
        <v>0</v>
      </c>
      <c r="CC33">
        <f>CA33+CB33</f>
        <v>0</v>
      </c>
      <c r="CD33">
        <f>(1-Control!$B$10)*CA33 + BZ33*(CHOOSE(B33, Control!$B$32, Control!$C$32, Control!$D$32, Control!$E$32, Control!$F$32) + $J$7)/1e6 * $J$6</f>
        <v>0</v>
      </c>
      <c r="CE33">
        <f>CC33-CD33</f>
        <v>0</v>
      </c>
      <c r="CF33">
        <f>INDEX(BaseSeries!$C$2:$C$61, A33) * Control!$B$4 * $K$3</f>
        <v>0</v>
      </c>
      <c r="CG33">
        <f>CF33*(Control!$B$5*Control!$B$6*Control!$B$7)*$K$4</f>
        <v>0</v>
      </c>
      <c r="CH33">
        <f>CH32*(1-(1-Control!$B$13)^(1/12)) + CG33</f>
        <v>0</v>
      </c>
      <c r="CI33">
        <f>CG33*Control!$B$8</f>
        <v>0</v>
      </c>
      <c r="CJ33">
        <f>CH33*(Control!$B$9*$K$5/12)/1e6</f>
        <v>0</v>
      </c>
      <c r="CK33">
        <f>CI33*$K$6*Control!$B$12/1e6</f>
        <v>0</v>
      </c>
      <c r="CL33">
        <f>CJ33+CK33</f>
        <v>0</v>
      </c>
      <c r="CM33">
        <f>(1-Control!$B$10)*CJ33 + CI33*(CHOOSE(B33, Control!$B$32, Control!$C$32, Control!$D$32, Control!$E$32, Control!$F$32) + $K$7)/1e6 * $K$6</f>
        <v>0</v>
      </c>
      <c r="CN33">
        <f>CL33-CM33</f>
        <v>0</v>
      </c>
      <c r="CO33">
        <f>INDEX(BaseSeries!$C$2:$C$61, A33) * Control!$B$4 * $L$3</f>
        <v>0</v>
      </c>
      <c r="CP33">
        <f>CO33*(Control!$B$5*Control!$B$6*Control!$B$7)*$L$4</f>
        <v>0</v>
      </c>
      <c r="CQ33">
        <f>CQ32*(1-(1-Control!$B$13)^(1/12)) + CP33</f>
        <v>0</v>
      </c>
      <c r="CR33">
        <f>CP33*Control!$B$8</f>
        <v>0</v>
      </c>
      <c r="CS33">
        <f>CQ33*(Control!$B$9*$L$5/12)/1e6</f>
        <v>0</v>
      </c>
      <c r="CT33">
        <f>CR33*$L$6*Control!$B$12/1e6</f>
        <v>0</v>
      </c>
      <c r="CU33">
        <f>CS33+CT33</f>
        <v>0</v>
      </c>
      <c r="CV33">
        <f>(1-Control!$B$10)*CS33 + CR33*(CHOOSE(B33, Control!$B$32, Control!$C$32, Control!$D$32, Control!$E$32, Control!$F$32) + $L$7)/1e6 * $L$6</f>
        <v>0</v>
      </c>
      <c r="CW33">
        <f>CU33-CV33</f>
        <v>0</v>
      </c>
      <c r="CX33">
        <f>INDEX(BaseSeries!$C$2:$C$61, A33) * Control!$B$4 * $M$3</f>
        <v>0</v>
      </c>
      <c r="CY33">
        <f>CX33*(Control!$B$5*Control!$B$6*Control!$B$7)*$M$4</f>
        <v>0</v>
      </c>
      <c r="CZ33">
        <f>CZ32*(1-(1-Control!$B$13)^(1/12)) + CY33</f>
        <v>0</v>
      </c>
      <c r="DA33">
        <f>CY33*Control!$B$8</f>
        <v>0</v>
      </c>
      <c r="DB33">
        <f>CZ33*(Control!$B$9*$M$5/12)/1e6</f>
        <v>0</v>
      </c>
      <c r="DC33">
        <f>DA33*$M$6*Control!$B$12/1e6</f>
        <v>0</v>
      </c>
      <c r="DD33">
        <f>DB33+DC33</f>
        <v>0</v>
      </c>
      <c r="DE33">
        <f>(1-Control!$B$10)*DB33 + DA33*(CHOOSE(B33, Control!$B$32, Control!$C$32, Control!$D$32, Control!$E$32, Control!$F$32) + $M$7)/1e6 * $M$6</f>
        <v>0</v>
      </c>
      <c r="DF33">
        <f>DD33-DE33</f>
        <v>0</v>
      </c>
    </row>
    <row r="34" spans="1:110">
      <c r="A34">
        <v>23</v>
      </c>
      <c r="B34">
        <f>INT((A34-1)/12)+1</f>
        <v>0</v>
      </c>
      <c r="C34">
        <f>INDEX(BaseSeries!$C$2:$C$61, A34) * Control!$B$4 * $B$3</f>
        <v>0</v>
      </c>
      <c r="D34">
        <f>C34*(Control!$B$5*Control!$B$6*Control!$B$7)*$B$4</f>
        <v>0</v>
      </c>
      <c r="E34">
        <f>E33*(1-(1-Control!$B$13)^(1/12)) + D34</f>
        <v>0</v>
      </c>
      <c r="F34">
        <f>D34*Control!$B$8</f>
        <v>0</v>
      </c>
      <c r="G34">
        <f>E34*(Control!$B$9*$B$5/12)/1e6</f>
        <v>0</v>
      </c>
      <c r="H34">
        <f>F34*$B$6*Control!$B$12/1e6</f>
        <v>0</v>
      </c>
      <c r="I34">
        <f>G34+H34</f>
        <v>0</v>
      </c>
      <c r="J34">
        <f>(1-Control!$B$10)*G34 + F34*(CHOOSE(B34, Control!$B$32, Control!$C$32, Control!$D$32, Control!$E$32, Control!$F$32) + $B$7)/1e6 * $B$6</f>
        <v>0</v>
      </c>
      <c r="K34">
        <f>I34-J34</f>
        <v>0</v>
      </c>
      <c r="L34">
        <f>INDEX(BaseSeries!$C$2:$C$61, A34) * Control!$B$4 * $C$3</f>
        <v>0</v>
      </c>
      <c r="M34">
        <f>L34*(Control!$B$5*Control!$B$6*Control!$B$7)*$C$4</f>
        <v>0</v>
      </c>
      <c r="N34">
        <f>N33*(1-(1-Control!$B$13)^(1/12)) + M34</f>
        <v>0</v>
      </c>
      <c r="O34">
        <f>M34*Control!$B$8</f>
        <v>0</v>
      </c>
      <c r="P34">
        <f>N34*(Control!$B$9*$C$5/12)/1e6</f>
        <v>0</v>
      </c>
      <c r="Q34">
        <f>O34*$C$6*Control!$B$12/1e6</f>
        <v>0</v>
      </c>
      <c r="R34">
        <f>P34+Q34</f>
        <v>0</v>
      </c>
      <c r="S34">
        <f>(1-Control!$B$10)*P34 + O34*(CHOOSE(B34, Control!$B$32, Control!$C$32, Control!$D$32, Control!$E$32, Control!$F$32) + $C$7)/1e6 * $C$6</f>
        <v>0</v>
      </c>
      <c r="T34">
        <f>R34-S34</f>
        <v>0</v>
      </c>
      <c r="U34">
        <f>INDEX(BaseSeries!$C$2:$C$61, A34) * Control!$B$4 * $D$3</f>
        <v>0</v>
      </c>
      <c r="V34">
        <f>U34*(Control!$B$5*Control!$B$6*Control!$B$7)*$D$4</f>
        <v>0</v>
      </c>
      <c r="W34">
        <f>W33*(1-(1-Control!$B$13)^(1/12)) + V34</f>
        <v>0</v>
      </c>
      <c r="X34">
        <f>V34*Control!$B$8</f>
        <v>0</v>
      </c>
      <c r="Y34">
        <f>W34*(Control!$B$9*$D$5/12)/1e6</f>
        <v>0</v>
      </c>
      <c r="Z34">
        <f>X34*$D$6*Control!$B$12/1e6</f>
        <v>0</v>
      </c>
      <c r="AA34">
        <f>Y34+Z34</f>
        <v>0</v>
      </c>
      <c r="AB34">
        <f>(1-Control!$B$10)*Y34 + X34*(CHOOSE(B34, Control!$B$32, Control!$C$32, Control!$D$32, Control!$E$32, Control!$F$32) + $D$7)/1e6 * $D$6</f>
        <v>0</v>
      </c>
      <c r="AC34">
        <f>AA34-AB34</f>
        <v>0</v>
      </c>
      <c r="AD34">
        <f>INDEX(BaseSeries!$C$2:$C$61, A34) * Control!$B$4 * $E$3</f>
        <v>0</v>
      </c>
      <c r="AE34">
        <f>AD34*(Control!$B$5*Control!$B$6*Control!$B$7)*$E$4</f>
        <v>0</v>
      </c>
      <c r="AF34">
        <f>AF33*(1-(1-Control!$B$13)^(1/12)) + AE34</f>
        <v>0</v>
      </c>
      <c r="AG34">
        <f>AE34*Control!$B$8</f>
        <v>0</v>
      </c>
      <c r="AH34">
        <f>AF34*(Control!$B$9*$E$5/12)/1e6</f>
        <v>0</v>
      </c>
      <c r="AI34">
        <f>AG34*$E$6*Control!$B$12/1e6</f>
        <v>0</v>
      </c>
      <c r="AJ34">
        <f>AH34+AI34</f>
        <v>0</v>
      </c>
      <c r="AK34">
        <f>(1-Control!$B$10)*AH34 + AG34*(CHOOSE(B34, Control!$B$32, Control!$C$32, Control!$D$32, Control!$E$32, Control!$F$32) + $E$7)/1e6 * $E$6</f>
        <v>0</v>
      </c>
      <c r="AL34">
        <f>AJ34-AK34</f>
        <v>0</v>
      </c>
      <c r="AM34">
        <f>INDEX(BaseSeries!$C$2:$C$61, A34) * Control!$B$4 * $F$3</f>
        <v>0</v>
      </c>
      <c r="AN34">
        <f>AM34*(Control!$B$5*Control!$B$6*Control!$B$7)*$F$4</f>
        <v>0</v>
      </c>
      <c r="AO34">
        <f>AO33*(1-(1-Control!$B$13)^(1/12)) + AN34</f>
        <v>0</v>
      </c>
      <c r="AP34">
        <f>AN34*Control!$B$8</f>
        <v>0</v>
      </c>
      <c r="AQ34">
        <f>AO34*(Control!$B$9*$F$5/12)/1e6</f>
        <v>0</v>
      </c>
      <c r="AR34">
        <f>AP34*$F$6*Control!$B$12/1e6</f>
        <v>0</v>
      </c>
      <c r="AS34">
        <f>AQ34+AR34</f>
        <v>0</v>
      </c>
      <c r="AT34">
        <f>(1-Control!$B$10)*AQ34 + AP34*(CHOOSE(B34, Control!$B$32, Control!$C$32, Control!$D$32, Control!$E$32, Control!$F$32) + $F$7)/1e6 * $F$6</f>
        <v>0</v>
      </c>
      <c r="AU34">
        <f>AS34-AT34</f>
        <v>0</v>
      </c>
      <c r="AV34">
        <f>INDEX(BaseSeries!$C$2:$C$61, A34) * Control!$B$4 * $G$3</f>
        <v>0</v>
      </c>
      <c r="AW34">
        <f>AV34*(Control!$B$5*Control!$B$6*Control!$B$7)*$G$4</f>
        <v>0</v>
      </c>
      <c r="AX34">
        <f>AX33*(1-(1-Control!$B$13)^(1/12)) + AW34</f>
        <v>0</v>
      </c>
      <c r="AY34">
        <f>AW34*Control!$B$8</f>
        <v>0</v>
      </c>
      <c r="AZ34">
        <f>AX34*(Control!$B$9*$G$5/12)/1e6</f>
        <v>0</v>
      </c>
      <c r="BA34">
        <f>AY34*$G$6*Control!$B$12/1e6</f>
        <v>0</v>
      </c>
      <c r="BB34">
        <f>AZ34+BA34</f>
        <v>0</v>
      </c>
      <c r="BC34">
        <f>(1-Control!$B$10)*AZ34 + AY34*(CHOOSE(B34, Control!$B$32, Control!$C$32, Control!$D$32, Control!$E$32, Control!$F$32) + $G$7)/1e6 * $G$6</f>
        <v>0</v>
      </c>
      <c r="BD34">
        <f>BB34-BC34</f>
        <v>0</v>
      </c>
      <c r="BE34">
        <f>INDEX(BaseSeries!$C$2:$C$61, A34) * Control!$B$4 * $H$3</f>
        <v>0</v>
      </c>
      <c r="BF34">
        <f>BE34*(Control!$B$5*Control!$B$6*Control!$B$7)*$H$4</f>
        <v>0</v>
      </c>
      <c r="BG34">
        <f>BG33*(1-(1-Control!$B$13)^(1/12)) + BF34</f>
        <v>0</v>
      </c>
      <c r="BH34">
        <f>BF34*Control!$B$8</f>
        <v>0</v>
      </c>
      <c r="BI34">
        <f>BG34*(Control!$B$9*$H$5/12)/1e6</f>
        <v>0</v>
      </c>
      <c r="BJ34">
        <f>BH34*$H$6*Control!$B$12/1e6</f>
        <v>0</v>
      </c>
      <c r="BK34">
        <f>BI34+BJ34</f>
        <v>0</v>
      </c>
      <c r="BL34">
        <f>(1-Control!$B$10)*BI34 + BH34*(CHOOSE(B34, Control!$B$32, Control!$C$32, Control!$D$32, Control!$E$32, Control!$F$32) + $H$7)/1e6 * $H$6</f>
        <v>0</v>
      </c>
      <c r="BM34">
        <f>BK34-BL34</f>
        <v>0</v>
      </c>
      <c r="BN34">
        <f>INDEX(BaseSeries!$C$2:$C$61, A34) * Control!$B$4 * $I$3</f>
        <v>0</v>
      </c>
      <c r="BO34">
        <f>BN34*(Control!$B$5*Control!$B$6*Control!$B$7)*$I$4</f>
        <v>0</v>
      </c>
      <c r="BP34">
        <f>BP33*(1-(1-Control!$B$13)^(1/12)) + BO34</f>
        <v>0</v>
      </c>
      <c r="BQ34">
        <f>BO34*Control!$B$8</f>
        <v>0</v>
      </c>
      <c r="BR34">
        <f>BP34*(Control!$B$9*$I$5/12)/1e6</f>
        <v>0</v>
      </c>
      <c r="BS34">
        <f>BQ34*$I$6*Control!$B$12/1e6</f>
        <v>0</v>
      </c>
      <c r="BT34">
        <f>BR34+BS34</f>
        <v>0</v>
      </c>
      <c r="BU34">
        <f>(1-Control!$B$10)*BR34 + BQ34*(CHOOSE(B34, Control!$B$32, Control!$C$32, Control!$D$32, Control!$E$32, Control!$F$32) + $I$7)/1e6 * $I$6</f>
        <v>0</v>
      </c>
      <c r="BV34">
        <f>BT34-BU34</f>
        <v>0</v>
      </c>
      <c r="BW34">
        <f>INDEX(BaseSeries!$C$2:$C$61, A34) * Control!$B$4 * $J$3</f>
        <v>0</v>
      </c>
      <c r="BX34">
        <f>BW34*(Control!$B$5*Control!$B$6*Control!$B$7)*$J$4</f>
        <v>0</v>
      </c>
      <c r="BY34">
        <f>BY33*(1-(1-Control!$B$13)^(1/12)) + BX34</f>
        <v>0</v>
      </c>
      <c r="BZ34">
        <f>BX34*Control!$B$8</f>
        <v>0</v>
      </c>
      <c r="CA34">
        <f>BY34*(Control!$B$9*$J$5/12)/1e6</f>
        <v>0</v>
      </c>
      <c r="CB34">
        <f>BZ34*$J$6*Control!$B$12/1e6</f>
        <v>0</v>
      </c>
      <c r="CC34">
        <f>CA34+CB34</f>
        <v>0</v>
      </c>
      <c r="CD34">
        <f>(1-Control!$B$10)*CA34 + BZ34*(CHOOSE(B34, Control!$B$32, Control!$C$32, Control!$D$32, Control!$E$32, Control!$F$32) + $J$7)/1e6 * $J$6</f>
        <v>0</v>
      </c>
      <c r="CE34">
        <f>CC34-CD34</f>
        <v>0</v>
      </c>
      <c r="CF34">
        <f>INDEX(BaseSeries!$C$2:$C$61, A34) * Control!$B$4 * $K$3</f>
        <v>0</v>
      </c>
      <c r="CG34">
        <f>CF34*(Control!$B$5*Control!$B$6*Control!$B$7)*$K$4</f>
        <v>0</v>
      </c>
      <c r="CH34">
        <f>CH33*(1-(1-Control!$B$13)^(1/12)) + CG34</f>
        <v>0</v>
      </c>
      <c r="CI34">
        <f>CG34*Control!$B$8</f>
        <v>0</v>
      </c>
      <c r="CJ34">
        <f>CH34*(Control!$B$9*$K$5/12)/1e6</f>
        <v>0</v>
      </c>
      <c r="CK34">
        <f>CI34*$K$6*Control!$B$12/1e6</f>
        <v>0</v>
      </c>
      <c r="CL34">
        <f>CJ34+CK34</f>
        <v>0</v>
      </c>
      <c r="CM34">
        <f>(1-Control!$B$10)*CJ34 + CI34*(CHOOSE(B34, Control!$B$32, Control!$C$32, Control!$D$32, Control!$E$32, Control!$F$32) + $K$7)/1e6 * $K$6</f>
        <v>0</v>
      </c>
      <c r="CN34">
        <f>CL34-CM34</f>
        <v>0</v>
      </c>
      <c r="CO34">
        <f>INDEX(BaseSeries!$C$2:$C$61, A34) * Control!$B$4 * $L$3</f>
        <v>0</v>
      </c>
      <c r="CP34">
        <f>CO34*(Control!$B$5*Control!$B$6*Control!$B$7)*$L$4</f>
        <v>0</v>
      </c>
      <c r="CQ34">
        <f>CQ33*(1-(1-Control!$B$13)^(1/12)) + CP34</f>
        <v>0</v>
      </c>
      <c r="CR34">
        <f>CP34*Control!$B$8</f>
        <v>0</v>
      </c>
      <c r="CS34">
        <f>CQ34*(Control!$B$9*$L$5/12)/1e6</f>
        <v>0</v>
      </c>
      <c r="CT34">
        <f>CR34*$L$6*Control!$B$12/1e6</f>
        <v>0</v>
      </c>
      <c r="CU34">
        <f>CS34+CT34</f>
        <v>0</v>
      </c>
      <c r="CV34">
        <f>(1-Control!$B$10)*CS34 + CR34*(CHOOSE(B34, Control!$B$32, Control!$C$32, Control!$D$32, Control!$E$32, Control!$F$32) + $L$7)/1e6 * $L$6</f>
        <v>0</v>
      </c>
      <c r="CW34">
        <f>CU34-CV34</f>
        <v>0</v>
      </c>
      <c r="CX34">
        <f>INDEX(BaseSeries!$C$2:$C$61, A34) * Control!$B$4 * $M$3</f>
        <v>0</v>
      </c>
      <c r="CY34">
        <f>CX34*(Control!$B$5*Control!$B$6*Control!$B$7)*$M$4</f>
        <v>0</v>
      </c>
      <c r="CZ34">
        <f>CZ33*(1-(1-Control!$B$13)^(1/12)) + CY34</f>
        <v>0</v>
      </c>
      <c r="DA34">
        <f>CY34*Control!$B$8</f>
        <v>0</v>
      </c>
      <c r="DB34">
        <f>CZ34*(Control!$B$9*$M$5/12)/1e6</f>
        <v>0</v>
      </c>
      <c r="DC34">
        <f>DA34*$M$6*Control!$B$12/1e6</f>
        <v>0</v>
      </c>
      <c r="DD34">
        <f>DB34+DC34</f>
        <v>0</v>
      </c>
      <c r="DE34">
        <f>(1-Control!$B$10)*DB34 + DA34*(CHOOSE(B34, Control!$B$32, Control!$C$32, Control!$D$32, Control!$E$32, Control!$F$32) + $M$7)/1e6 * $M$6</f>
        <v>0</v>
      </c>
      <c r="DF34">
        <f>DD34-DE34</f>
        <v>0</v>
      </c>
    </row>
    <row r="35" spans="1:110">
      <c r="A35">
        <v>24</v>
      </c>
      <c r="B35">
        <f>INT((A35-1)/12)+1</f>
        <v>0</v>
      </c>
      <c r="C35">
        <f>INDEX(BaseSeries!$C$2:$C$61, A35) * Control!$B$4 * $B$3</f>
        <v>0</v>
      </c>
      <c r="D35">
        <f>C35*(Control!$B$5*Control!$B$6*Control!$B$7)*$B$4</f>
        <v>0</v>
      </c>
      <c r="E35">
        <f>E34*(1-(1-Control!$B$13)^(1/12)) + D35</f>
        <v>0</v>
      </c>
      <c r="F35">
        <f>D35*Control!$B$8</f>
        <v>0</v>
      </c>
      <c r="G35">
        <f>E35*(Control!$B$9*$B$5/12)/1e6</f>
        <v>0</v>
      </c>
      <c r="H35">
        <f>F35*$B$6*Control!$B$12/1e6</f>
        <v>0</v>
      </c>
      <c r="I35">
        <f>G35+H35</f>
        <v>0</v>
      </c>
      <c r="J35">
        <f>(1-Control!$B$10)*G35 + F35*(CHOOSE(B35, Control!$B$32, Control!$C$32, Control!$D$32, Control!$E$32, Control!$F$32) + $B$7)/1e6 * $B$6</f>
        <v>0</v>
      </c>
      <c r="K35">
        <f>I35-J35</f>
        <v>0</v>
      </c>
      <c r="L35">
        <f>INDEX(BaseSeries!$C$2:$C$61, A35) * Control!$B$4 * $C$3</f>
        <v>0</v>
      </c>
      <c r="M35">
        <f>L35*(Control!$B$5*Control!$B$6*Control!$B$7)*$C$4</f>
        <v>0</v>
      </c>
      <c r="N35">
        <f>N34*(1-(1-Control!$B$13)^(1/12)) + M35</f>
        <v>0</v>
      </c>
      <c r="O35">
        <f>M35*Control!$B$8</f>
        <v>0</v>
      </c>
      <c r="P35">
        <f>N35*(Control!$B$9*$C$5/12)/1e6</f>
        <v>0</v>
      </c>
      <c r="Q35">
        <f>O35*$C$6*Control!$B$12/1e6</f>
        <v>0</v>
      </c>
      <c r="R35">
        <f>P35+Q35</f>
        <v>0</v>
      </c>
      <c r="S35">
        <f>(1-Control!$B$10)*P35 + O35*(CHOOSE(B35, Control!$B$32, Control!$C$32, Control!$D$32, Control!$E$32, Control!$F$32) + $C$7)/1e6 * $C$6</f>
        <v>0</v>
      </c>
      <c r="T35">
        <f>R35-S35</f>
        <v>0</v>
      </c>
      <c r="U35">
        <f>INDEX(BaseSeries!$C$2:$C$61, A35) * Control!$B$4 * $D$3</f>
        <v>0</v>
      </c>
      <c r="V35">
        <f>U35*(Control!$B$5*Control!$B$6*Control!$B$7)*$D$4</f>
        <v>0</v>
      </c>
      <c r="W35">
        <f>W34*(1-(1-Control!$B$13)^(1/12)) + V35</f>
        <v>0</v>
      </c>
      <c r="X35">
        <f>V35*Control!$B$8</f>
        <v>0</v>
      </c>
      <c r="Y35">
        <f>W35*(Control!$B$9*$D$5/12)/1e6</f>
        <v>0</v>
      </c>
      <c r="Z35">
        <f>X35*$D$6*Control!$B$12/1e6</f>
        <v>0</v>
      </c>
      <c r="AA35">
        <f>Y35+Z35</f>
        <v>0</v>
      </c>
      <c r="AB35">
        <f>(1-Control!$B$10)*Y35 + X35*(CHOOSE(B35, Control!$B$32, Control!$C$32, Control!$D$32, Control!$E$32, Control!$F$32) + $D$7)/1e6 * $D$6</f>
        <v>0</v>
      </c>
      <c r="AC35">
        <f>AA35-AB35</f>
        <v>0</v>
      </c>
      <c r="AD35">
        <f>INDEX(BaseSeries!$C$2:$C$61, A35) * Control!$B$4 * $E$3</f>
        <v>0</v>
      </c>
      <c r="AE35">
        <f>AD35*(Control!$B$5*Control!$B$6*Control!$B$7)*$E$4</f>
        <v>0</v>
      </c>
      <c r="AF35">
        <f>AF34*(1-(1-Control!$B$13)^(1/12)) + AE35</f>
        <v>0</v>
      </c>
      <c r="AG35">
        <f>AE35*Control!$B$8</f>
        <v>0</v>
      </c>
      <c r="AH35">
        <f>AF35*(Control!$B$9*$E$5/12)/1e6</f>
        <v>0</v>
      </c>
      <c r="AI35">
        <f>AG35*$E$6*Control!$B$12/1e6</f>
        <v>0</v>
      </c>
      <c r="AJ35">
        <f>AH35+AI35</f>
        <v>0</v>
      </c>
      <c r="AK35">
        <f>(1-Control!$B$10)*AH35 + AG35*(CHOOSE(B35, Control!$B$32, Control!$C$32, Control!$D$32, Control!$E$32, Control!$F$32) + $E$7)/1e6 * $E$6</f>
        <v>0</v>
      </c>
      <c r="AL35">
        <f>AJ35-AK35</f>
        <v>0</v>
      </c>
      <c r="AM35">
        <f>INDEX(BaseSeries!$C$2:$C$61, A35) * Control!$B$4 * $F$3</f>
        <v>0</v>
      </c>
      <c r="AN35">
        <f>AM35*(Control!$B$5*Control!$B$6*Control!$B$7)*$F$4</f>
        <v>0</v>
      </c>
      <c r="AO35">
        <f>AO34*(1-(1-Control!$B$13)^(1/12)) + AN35</f>
        <v>0</v>
      </c>
      <c r="AP35">
        <f>AN35*Control!$B$8</f>
        <v>0</v>
      </c>
      <c r="AQ35">
        <f>AO35*(Control!$B$9*$F$5/12)/1e6</f>
        <v>0</v>
      </c>
      <c r="AR35">
        <f>AP35*$F$6*Control!$B$12/1e6</f>
        <v>0</v>
      </c>
      <c r="AS35">
        <f>AQ35+AR35</f>
        <v>0</v>
      </c>
      <c r="AT35">
        <f>(1-Control!$B$10)*AQ35 + AP35*(CHOOSE(B35, Control!$B$32, Control!$C$32, Control!$D$32, Control!$E$32, Control!$F$32) + $F$7)/1e6 * $F$6</f>
        <v>0</v>
      </c>
      <c r="AU35">
        <f>AS35-AT35</f>
        <v>0</v>
      </c>
      <c r="AV35">
        <f>INDEX(BaseSeries!$C$2:$C$61, A35) * Control!$B$4 * $G$3</f>
        <v>0</v>
      </c>
      <c r="AW35">
        <f>AV35*(Control!$B$5*Control!$B$6*Control!$B$7)*$G$4</f>
        <v>0</v>
      </c>
      <c r="AX35">
        <f>AX34*(1-(1-Control!$B$13)^(1/12)) + AW35</f>
        <v>0</v>
      </c>
      <c r="AY35">
        <f>AW35*Control!$B$8</f>
        <v>0</v>
      </c>
      <c r="AZ35">
        <f>AX35*(Control!$B$9*$G$5/12)/1e6</f>
        <v>0</v>
      </c>
      <c r="BA35">
        <f>AY35*$G$6*Control!$B$12/1e6</f>
        <v>0</v>
      </c>
      <c r="BB35">
        <f>AZ35+BA35</f>
        <v>0</v>
      </c>
      <c r="BC35">
        <f>(1-Control!$B$10)*AZ35 + AY35*(CHOOSE(B35, Control!$B$32, Control!$C$32, Control!$D$32, Control!$E$32, Control!$F$32) + $G$7)/1e6 * $G$6</f>
        <v>0</v>
      </c>
      <c r="BD35">
        <f>BB35-BC35</f>
        <v>0</v>
      </c>
      <c r="BE35">
        <f>INDEX(BaseSeries!$C$2:$C$61, A35) * Control!$B$4 * $H$3</f>
        <v>0</v>
      </c>
      <c r="BF35">
        <f>BE35*(Control!$B$5*Control!$B$6*Control!$B$7)*$H$4</f>
        <v>0</v>
      </c>
      <c r="BG35">
        <f>BG34*(1-(1-Control!$B$13)^(1/12)) + BF35</f>
        <v>0</v>
      </c>
      <c r="BH35">
        <f>BF35*Control!$B$8</f>
        <v>0</v>
      </c>
      <c r="BI35">
        <f>BG35*(Control!$B$9*$H$5/12)/1e6</f>
        <v>0</v>
      </c>
      <c r="BJ35">
        <f>BH35*$H$6*Control!$B$12/1e6</f>
        <v>0</v>
      </c>
      <c r="BK35">
        <f>BI35+BJ35</f>
        <v>0</v>
      </c>
      <c r="BL35">
        <f>(1-Control!$B$10)*BI35 + BH35*(CHOOSE(B35, Control!$B$32, Control!$C$32, Control!$D$32, Control!$E$32, Control!$F$32) + $H$7)/1e6 * $H$6</f>
        <v>0</v>
      </c>
      <c r="BM35">
        <f>BK35-BL35</f>
        <v>0</v>
      </c>
      <c r="BN35">
        <f>INDEX(BaseSeries!$C$2:$C$61, A35) * Control!$B$4 * $I$3</f>
        <v>0</v>
      </c>
      <c r="BO35">
        <f>BN35*(Control!$B$5*Control!$B$6*Control!$B$7)*$I$4</f>
        <v>0</v>
      </c>
      <c r="BP35">
        <f>BP34*(1-(1-Control!$B$13)^(1/12)) + BO35</f>
        <v>0</v>
      </c>
      <c r="BQ35">
        <f>BO35*Control!$B$8</f>
        <v>0</v>
      </c>
      <c r="BR35">
        <f>BP35*(Control!$B$9*$I$5/12)/1e6</f>
        <v>0</v>
      </c>
      <c r="BS35">
        <f>BQ35*$I$6*Control!$B$12/1e6</f>
        <v>0</v>
      </c>
      <c r="BT35">
        <f>BR35+BS35</f>
        <v>0</v>
      </c>
      <c r="BU35">
        <f>(1-Control!$B$10)*BR35 + BQ35*(CHOOSE(B35, Control!$B$32, Control!$C$32, Control!$D$32, Control!$E$32, Control!$F$32) + $I$7)/1e6 * $I$6</f>
        <v>0</v>
      </c>
      <c r="BV35">
        <f>BT35-BU35</f>
        <v>0</v>
      </c>
      <c r="BW35">
        <f>INDEX(BaseSeries!$C$2:$C$61, A35) * Control!$B$4 * $J$3</f>
        <v>0</v>
      </c>
      <c r="BX35">
        <f>BW35*(Control!$B$5*Control!$B$6*Control!$B$7)*$J$4</f>
        <v>0</v>
      </c>
      <c r="BY35">
        <f>BY34*(1-(1-Control!$B$13)^(1/12)) + BX35</f>
        <v>0</v>
      </c>
      <c r="BZ35">
        <f>BX35*Control!$B$8</f>
        <v>0</v>
      </c>
      <c r="CA35">
        <f>BY35*(Control!$B$9*$J$5/12)/1e6</f>
        <v>0</v>
      </c>
      <c r="CB35">
        <f>BZ35*$J$6*Control!$B$12/1e6</f>
        <v>0</v>
      </c>
      <c r="CC35">
        <f>CA35+CB35</f>
        <v>0</v>
      </c>
      <c r="CD35">
        <f>(1-Control!$B$10)*CA35 + BZ35*(CHOOSE(B35, Control!$B$32, Control!$C$32, Control!$D$32, Control!$E$32, Control!$F$32) + $J$7)/1e6 * $J$6</f>
        <v>0</v>
      </c>
      <c r="CE35">
        <f>CC35-CD35</f>
        <v>0</v>
      </c>
      <c r="CF35">
        <f>INDEX(BaseSeries!$C$2:$C$61, A35) * Control!$B$4 * $K$3</f>
        <v>0</v>
      </c>
      <c r="CG35">
        <f>CF35*(Control!$B$5*Control!$B$6*Control!$B$7)*$K$4</f>
        <v>0</v>
      </c>
      <c r="CH35">
        <f>CH34*(1-(1-Control!$B$13)^(1/12)) + CG35</f>
        <v>0</v>
      </c>
      <c r="CI35">
        <f>CG35*Control!$B$8</f>
        <v>0</v>
      </c>
      <c r="CJ35">
        <f>CH35*(Control!$B$9*$K$5/12)/1e6</f>
        <v>0</v>
      </c>
      <c r="CK35">
        <f>CI35*$K$6*Control!$B$12/1e6</f>
        <v>0</v>
      </c>
      <c r="CL35">
        <f>CJ35+CK35</f>
        <v>0</v>
      </c>
      <c r="CM35">
        <f>(1-Control!$B$10)*CJ35 + CI35*(CHOOSE(B35, Control!$B$32, Control!$C$32, Control!$D$32, Control!$E$32, Control!$F$32) + $K$7)/1e6 * $K$6</f>
        <v>0</v>
      </c>
      <c r="CN35">
        <f>CL35-CM35</f>
        <v>0</v>
      </c>
      <c r="CO35">
        <f>INDEX(BaseSeries!$C$2:$C$61, A35) * Control!$B$4 * $L$3</f>
        <v>0</v>
      </c>
      <c r="CP35">
        <f>CO35*(Control!$B$5*Control!$B$6*Control!$B$7)*$L$4</f>
        <v>0</v>
      </c>
      <c r="CQ35">
        <f>CQ34*(1-(1-Control!$B$13)^(1/12)) + CP35</f>
        <v>0</v>
      </c>
      <c r="CR35">
        <f>CP35*Control!$B$8</f>
        <v>0</v>
      </c>
      <c r="CS35">
        <f>CQ35*(Control!$B$9*$L$5/12)/1e6</f>
        <v>0</v>
      </c>
      <c r="CT35">
        <f>CR35*$L$6*Control!$B$12/1e6</f>
        <v>0</v>
      </c>
      <c r="CU35">
        <f>CS35+CT35</f>
        <v>0</v>
      </c>
      <c r="CV35">
        <f>(1-Control!$B$10)*CS35 + CR35*(CHOOSE(B35, Control!$B$32, Control!$C$32, Control!$D$32, Control!$E$32, Control!$F$32) + $L$7)/1e6 * $L$6</f>
        <v>0</v>
      </c>
      <c r="CW35">
        <f>CU35-CV35</f>
        <v>0</v>
      </c>
      <c r="CX35">
        <f>INDEX(BaseSeries!$C$2:$C$61, A35) * Control!$B$4 * $M$3</f>
        <v>0</v>
      </c>
      <c r="CY35">
        <f>CX35*(Control!$B$5*Control!$B$6*Control!$B$7)*$M$4</f>
        <v>0</v>
      </c>
      <c r="CZ35">
        <f>CZ34*(1-(1-Control!$B$13)^(1/12)) + CY35</f>
        <v>0</v>
      </c>
      <c r="DA35">
        <f>CY35*Control!$B$8</f>
        <v>0</v>
      </c>
      <c r="DB35">
        <f>CZ35*(Control!$B$9*$M$5/12)/1e6</f>
        <v>0</v>
      </c>
      <c r="DC35">
        <f>DA35*$M$6*Control!$B$12/1e6</f>
        <v>0</v>
      </c>
      <c r="DD35">
        <f>DB35+DC35</f>
        <v>0</v>
      </c>
      <c r="DE35">
        <f>(1-Control!$B$10)*DB35 + DA35*(CHOOSE(B35, Control!$B$32, Control!$C$32, Control!$D$32, Control!$E$32, Control!$F$32) + $M$7)/1e6 * $M$6</f>
        <v>0</v>
      </c>
      <c r="DF35">
        <f>DD35-DE35</f>
        <v>0</v>
      </c>
    </row>
    <row r="36" spans="1:110">
      <c r="A36">
        <v>25</v>
      </c>
      <c r="B36">
        <f>INT((A36-1)/12)+1</f>
        <v>0</v>
      </c>
      <c r="C36">
        <f>INDEX(BaseSeries!$C$2:$C$61, A36) * Control!$B$4 * $B$3</f>
        <v>0</v>
      </c>
      <c r="D36">
        <f>C36*(Control!$B$5*Control!$B$6*Control!$B$7)*$B$4</f>
        <v>0</v>
      </c>
      <c r="E36">
        <f>E35*(1-(1-Control!$B$13)^(1/12)) + D36</f>
        <v>0</v>
      </c>
      <c r="F36">
        <f>D36*Control!$B$8</f>
        <v>0</v>
      </c>
      <c r="G36">
        <f>E36*(Control!$B$9*$B$5/12)/1e6</f>
        <v>0</v>
      </c>
      <c r="H36">
        <f>F36*$B$6*Control!$B$12/1e6</f>
        <v>0</v>
      </c>
      <c r="I36">
        <f>G36+H36</f>
        <v>0</v>
      </c>
      <c r="J36">
        <f>(1-Control!$B$10)*G36 + F36*(CHOOSE(B36, Control!$B$32, Control!$C$32, Control!$D$32, Control!$E$32, Control!$F$32) + $B$7)/1e6 * $B$6</f>
        <v>0</v>
      </c>
      <c r="K36">
        <f>I36-J36</f>
        <v>0</v>
      </c>
      <c r="L36">
        <f>INDEX(BaseSeries!$C$2:$C$61, A36) * Control!$B$4 * $C$3</f>
        <v>0</v>
      </c>
      <c r="M36">
        <f>L36*(Control!$B$5*Control!$B$6*Control!$B$7)*$C$4</f>
        <v>0</v>
      </c>
      <c r="N36">
        <f>N35*(1-(1-Control!$B$13)^(1/12)) + M36</f>
        <v>0</v>
      </c>
      <c r="O36">
        <f>M36*Control!$B$8</f>
        <v>0</v>
      </c>
      <c r="P36">
        <f>N36*(Control!$B$9*$C$5/12)/1e6</f>
        <v>0</v>
      </c>
      <c r="Q36">
        <f>O36*$C$6*Control!$B$12/1e6</f>
        <v>0</v>
      </c>
      <c r="R36">
        <f>P36+Q36</f>
        <v>0</v>
      </c>
      <c r="S36">
        <f>(1-Control!$B$10)*P36 + O36*(CHOOSE(B36, Control!$B$32, Control!$C$32, Control!$D$32, Control!$E$32, Control!$F$32) + $C$7)/1e6 * $C$6</f>
        <v>0</v>
      </c>
      <c r="T36">
        <f>R36-S36</f>
        <v>0</v>
      </c>
      <c r="U36">
        <f>INDEX(BaseSeries!$C$2:$C$61, A36) * Control!$B$4 * $D$3</f>
        <v>0</v>
      </c>
      <c r="V36">
        <f>U36*(Control!$B$5*Control!$B$6*Control!$B$7)*$D$4</f>
        <v>0</v>
      </c>
      <c r="W36">
        <f>W35*(1-(1-Control!$B$13)^(1/12)) + V36</f>
        <v>0</v>
      </c>
      <c r="X36">
        <f>V36*Control!$B$8</f>
        <v>0</v>
      </c>
      <c r="Y36">
        <f>W36*(Control!$B$9*$D$5/12)/1e6</f>
        <v>0</v>
      </c>
      <c r="Z36">
        <f>X36*$D$6*Control!$B$12/1e6</f>
        <v>0</v>
      </c>
      <c r="AA36">
        <f>Y36+Z36</f>
        <v>0</v>
      </c>
      <c r="AB36">
        <f>(1-Control!$B$10)*Y36 + X36*(CHOOSE(B36, Control!$B$32, Control!$C$32, Control!$D$32, Control!$E$32, Control!$F$32) + $D$7)/1e6 * $D$6</f>
        <v>0</v>
      </c>
      <c r="AC36">
        <f>AA36-AB36</f>
        <v>0</v>
      </c>
      <c r="AD36">
        <f>INDEX(BaseSeries!$C$2:$C$61, A36) * Control!$B$4 * $E$3</f>
        <v>0</v>
      </c>
      <c r="AE36">
        <f>AD36*(Control!$B$5*Control!$B$6*Control!$B$7)*$E$4</f>
        <v>0</v>
      </c>
      <c r="AF36">
        <f>AF35*(1-(1-Control!$B$13)^(1/12)) + AE36</f>
        <v>0</v>
      </c>
      <c r="AG36">
        <f>AE36*Control!$B$8</f>
        <v>0</v>
      </c>
      <c r="AH36">
        <f>AF36*(Control!$B$9*$E$5/12)/1e6</f>
        <v>0</v>
      </c>
      <c r="AI36">
        <f>AG36*$E$6*Control!$B$12/1e6</f>
        <v>0</v>
      </c>
      <c r="AJ36">
        <f>AH36+AI36</f>
        <v>0</v>
      </c>
      <c r="AK36">
        <f>(1-Control!$B$10)*AH36 + AG36*(CHOOSE(B36, Control!$B$32, Control!$C$32, Control!$D$32, Control!$E$32, Control!$F$32) + $E$7)/1e6 * $E$6</f>
        <v>0</v>
      </c>
      <c r="AL36">
        <f>AJ36-AK36</f>
        <v>0</v>
      </c>
      <c r="AM36">
        <f>INDEX(BaseSeries!$C$2:$C$61, A36) * Control!$B$4 * $F$3</f>
        <v>0</v>
      </c>
      <c r="AN36">
        <f>AM36*(Control!$B$5*Control!$B$6*Control!$B$7)*$F$4</f>
        <v>0</v>
      </c>
      <c r="AO36">
        <f>AO35*(1-(1-Control!$B$13)^(1/12)) + AN36</f>
        <v>0</v>
      </c>
      <c r="AP36">
        <f>AN36*Control!$B$8</f>
        <v>0</v>
      </c>
      <c r="AQ36">
        <f>AO36*(Control!$B$9*$F$5/12)/1e6</f>
        <v>0</v>
      </c>
      <c r="AR36">
        <f>AP36*$F$6*Control!$B$12/1e6</f>
        <v>0</v>
      </c>
      <c r="AS36">
        <f>AQ36+AR36</f>
        <v>0</v>
      </c>
      <c r="AT36">
        <f>(1-Control!$B$10)*AQ36 + AP36*(CHOOSE(B36, Control!$B$32, Control!$C$32, Control!$D$32, Control!$E$32, Control!$F$32) + $F$7)/1e6 * $F$6</f>
        <v>0</v>
      </c>
      <c r="AU36">
        <f>AS36-AT36</f>
        <v>0</v>
      </c>
      <c r="AV36">
        <f>INDEX(BaseSeries!$C$2:$C$61, A36) * Control!$B$4 * $G$3</f>
        <v>0</v>
      </c>
      <c r="AW36">
        <f>AV36*(Control!$B$5*Control!$B$6*Control!$B$7)*$G$4</f>
        <v>0</v>
      </c>
      <c r="AX36">
        <f>AX35*(1-(1-Control!$B$13)^(1/12)) + AW36</f>
        <v>0</v>
      </c>
      <c r="AY36">
        <f>AW36*Control!$B$8</f>
        <v>0</v>
      </c>
      <c r="AZ36">
        <f>AX36*(Control!$B$9*$G$5/12)/1e6</f>
        <v>0</v>
      </c>
      <c r="BA36">
        <f>AY36*$G$6*Control!$B$12/1e6</f>
        <v>0</v>
      </c>
      <c r="BB36">
        <f>AZ36+BA36</f>
        <v>0</v>
      </c>
      <c r="BC36">
        <f>(1-Control!$B$10)*AZ36 + AY36*(CHOOSE(B36, Control!$B$32, Control!$C$32, Control!$D$32, Control!$E$32, Control!$F$32) + $G$7)/1e6 * $G$6</f>
        <v>0</v>
      </c>
      <c r="BD36">
        <f>BB36-BC36</f>
        <v>0</v>
      </c>
      <c r="BE36">
        <f>INDEX(BaseSeries!$C$2:$C$61, A36) * Control!$B$4 * $H$3</f>
        <v>0</v>
      </c>
      <c r="BF36">
        <f>BE36*(Control!$B$5*Control!$B$6*Control!$B$7)*$H$4</f>
        <v>0</v>
      </c>
      <c r="BG36">
        <f>BG35*(1-(1-Control!$B$13)^(1/12)) + BF36</f>
        <v>0</v>
      </c>
      <c r="BH36">
        <f>BF36*Control!$B$8</f>
        <v>0</v>
      </c>
      <c r="BI36">
        <f>BG36*(Control!$B$9*$H$5/12)/1e6</f>
        <v>0</v>
      </c>
      <c r="BJ36">
        <f>BH36*$H$6*Control!$B$12/1e6</f>
        <v>0</v>
      </c>
      <c r="BK36">
        <f>BI36+BJ36</f>
        <v>0</v>
      </c>
      <c r="BL36">
        <f>(1-Control!$B$10)*BI36 + BH36*(CHOOSE(B36, Control!$B$32, Control!$C$32, Control!$D$32, Control!$E$32, Control!$F$32) + $H$7)/1e6 * $H$6</f>
        <v>0</v>
      </c>
      <c r="BM36">
        <f>BK36-BL36</f>
        <v>0</v>
      </c>
      <c r="BN36">
        <f>INDEX(BaseSeries!$C$2:$C$61, A36) * Control!$B$4 * $I$3</f>
        <v>0</v>
      </c>
      <c r="BO36">
        <f>BN36*(Control!$B$5*Control!$B$6*Control!$B$7)*$I$4</f>
        <v>0</v>
      </c>
      <c r="BP36">
        <f>BP35*(1-(1-Control!$B$13)^(1/12)) + BO36</f>
        <v>0</v>
      </c>
      <c r="BQ36">
        <f>BO36*Control!$B$8</f>
        <v>0</v>
      </c>
      <c r="BR36">
        <f>BP36*(Control!$B$9*$I$5/12)/1e6</f>
        <v>0</v>
      </c>
      <c r="BS36">
        <f>BQ36*$I$6*Control!$B$12/1e6</f>
        <v>0</v>
      </c>
      <c r="BT36">
        <f>BR36+BS36</f>
        <v>0</v>
      </c>
      <c r="BU36">
        <f>(1-Control!$B$10)*BR36 + BQ36*(CHOOSE(B36, Control!$B$32, Control!$C$32, Control!$D$32, Control!$E$32, Control!$F$32) + $I$7)/1e6 * $I$6</f>
        <v>0</v>
      </c>
      <c r="BV36">
        <f>BT36-BU36</f>
        <v>0</v>
      </c>
      <c r="BW36">
        <f>INDEX(BaseSeries!$C$2:$C$61, A36) * Control!$B$4 * $J$3</f>
        <v>0</v>
      </c>
      <c r="BX36">
        <f>BW36*(Control!$B$5*Control!$B$6*Control!$B$7)*$J$4</f>
        <v>0</v>
      </c>
      <c r="BY36">
        <f>BY35*(1-(1-Control!$B$13)^(1/12)) + BX36</f>
        <v>0</v>
      </c>
      <c r="BZ36">
        <f>BX36*Control!$B$8</f>
        <v>0</v>
      </c>
      <c r="CA36">
        <f>BY36*(Control!$B$9*$J$5/12)/1e6</f>
        <v>0</v>
      </c>
      <c r="CB36">
        <f>BZ36*$J$6*Control!$B$12/1e6</f>
        <v>0</v>
      </c>
      <c r="CC36">
        <f>CA36+CB36</f>
        <v>0</v>
      </c>
      <c r="CD36">
        <f>(1-Control!$B$10)*CA36 + BZ36*(CHOOSE(B36, Control!$B$32, Control!$C$32, Control!$D$32, Control!$E$32, Control!$F$32) + $J$7)/1e6 * $J$6</f>
        <v>0</v>
      </c>
      <c r="CE36">
        <f>CC36-CD36</f>
        <v>0</v>
      </c>
      <c r="CF36">
        <f>INDEX(BaseSeries!$C$2:$C$61, A36) * Control!$B$4 * $K$3</f>
        <v>0</v>
      </c>
      <c r="CG36">
        <f>CF36*(Control!$B$5*Control!$B$6*Control!$B$7)*$K$4</f>
        <v>0</v>
      </c>
      <c r="CH36">
        <f>CH35*(1-(1-Control!$B$13)^(1/12)) + CG36</f>
        <v>0</v>
      </c>
      <c r="CI36">
        <f>CG36*Control!$B$8</f>
        <v>0</v>
      </c>
      <c r="CJ36">
        <f>CH36*(Control!$B$9*$K$5/12)/1e6</f>
        <v>0</v>
      </c>
      <c r="CK36">
        <f>CI36*$K$6*Control!$B$12/1e6</f>
        <v>0</v>
      </c>
      <c r="CL36">
        <f>CJ36+CK36</f>
        <v>0</v>
      </c>
      <c r="CM36">
        <f>(1-Control!$B$10)*CJ36 + CI36*(CHOOSE(B36, Control!$B$32, Control!$C$32, Control!$D$32, Control!$E$32, Control!$F$32) + $K$7)/1e6 * $K$6</f>
        <v>0</v>
      </c>
      <c r="CN36">
        <f>CL36-CM36</f>
        <v>0</v>
      </c>
      <c r="CO36">
        <f>INDEX(BaseSeries!$C$2:$C$61, A36) * Control!$B$4 * $L$3</f>
        <v>0</v>
      </c>
      <c r="CP36">
        <f>CO36*(Control!$B$5*Control!$B$6*Control!$B$7)*$L$4</f>
        <v>0</v>
      </c>
      <c r="CQ36">
        <f>CQ35*(1-(1-Control!$B$13)^(1/12)) + CP36</f>
        <v>0</v>
      </c>
      <c r="CR36">
        <f>CP36*Control!$B$8</f>
        <v>0</v>
      </c>
      <c r="CS36">
        <f>CQ36*(Control!$B$9*$L$5/12)/1e6</f>
        <v>0</v>
      </c>
      <c r="CT36">
        <f>CR36*$L$6*Control!$B$12/1e6</f>
        <v>0</v>
      </c>
      <c r="CU36">
        <f>CS36+CT36</f>
        <v>0</v>
      </c>
      <c r="CV36">
        <f>(1-Control!$B$10)*CS36 + CR36*(CHOOSE(B36, Control!$B$32, Control!$C$32, Control!$D$32, Control!$E$32, Control!$F$32) + $L$7)/1e6 * $L$6</f>
        <v>0</v>
      </c>
      <c r="CW36">
        <f>CU36-CV36</f>
        <v>0</v>
      </c>
      <c r="CX36">
        <f>INDEX(BaseSeries!$C$2:$C$61, A36) * Control!$B$4 * $M$3</f>
        <v>0</v>
      </c>
      <c r="CY36">
        <f>CX36*(Control!$B$5*Control!$B$6*Control!$B$7)*$M$4</f>
        <v>0</v>
      </c>
      <c r="CZ36">
        <f>CZ35*(1-(1-Control!$B$13)^(1/12)) + CY36</f>
        <v>0</v>
      </c>
      <c r="DA36">
        <f>CY36*Control!$B$8</f>
        <v>0</v>
      </c>
      <c r="DB36">
        <f>CZ36*(Control!$B$9*$M$5/12)/1e6</f>
        <v>0</v>
      </c>
      <c r="DC36">
        <f>DA36*$M$6*Control!$B$12/1e6</f>
        <v>0</v>
      </c>
      <c r="DD36">
        <f>DB36+DC36</f>
        <v>0</v>
      </c>
      <c r="DE36">
        <f>(1-Control!$B$10)*DB36 + DA36*(CHOOSE(B36, Control!$B$32, Control!$C$32, Control!$D$32, Control!$E$32, Control!$F$32) + $M$7)/1e6 * $M$6</f>
        <v>0</v>
      </c>
      <c r="DF36">
        <f>DD36-DE36</f>
        <v>0</v>
      </c>
    </row>
    <row r="37" spans="1:110">
      <c r="A37">
        <v>26</v>
      </c>
      <c r="B37">
        <f>INT((A37-1)/12)+1</f>
        <v>0</v>
      </c>
      <c r="C37">
        <f>INDEX(BaseSeries!$C$2:$C$61, A37) * Control!$B$4 * $B$3</f>
        <v>0</v>
      </c>
      <c r="D37">
        <f>C37*(Control!$B$5*Control!$B$6*Control!$B$7)*$B$4</f>
        <v>0</v>
      </c>
      <c r="E37">
        <f>E36*(1-(1-Control!$B$13)^(1/12)) + D37</f>
        <v>0</v>
      </c>
      <c r="F37">
        <f>D37*Control!$B$8</f>
        <v>0</v>
      </c>
      <c r="G37">
        <f>E37*(Control!$B$9*$B$5/12)/1e6</f>
        <v>0</v>
      </c>
      <c r="H37">
        <f>F37*$B$6*Control!$B$12/1e6</f>
        <v>0</v>
      </c>
      <c r="I37">
        <f>G37+H37</f>
        <v>0</v>
      </c>
      <c r="J37">
        <f>(1-Control!$B$10)*G37 + F37*(CHOOSE(B37, Control!$B$32, Control!$C$32, Control!$D$32, Control!$E$32, Control!$F$32) + $B$7)/1e6 * $B$6</f>
        <v>0</v>
      </c>
      <c r="K37">
        <f>I37-J37</f>
        <v>0</v>
      </c>
      <c r="L37">
        <f>INDEX(BaseSeries!$C$2:$C$61, A37) * Control!$B$4 * $C$3</f>
        <v>0</v>
      </c>
      <c r="M37">
        <f>L37*(Control!$B$5*Control!$B$6*Control!$B$7)*$C$4</f>
        <v>0</v>
      </c>
      <c r="N37">
        <f>N36*(1-(1-Control!$B$13)^(1/12)) + M37</f>
        <v>0</v>
      </c>
      <c r="O37">
        <f>M37*Control!$B$8</f>
        <v>0</v>
      </c>
      <c r="P37">
        <f>N37*(Control!$B$9*$C$5/12)/1e6</f>
        <v>0</v>
      </c>
      <c r="Q37">
        <f>O37*$C$6*Control!$B$12/1e6</f>
        <v>0</v>
      </c>
      <c r="R37">
        <f>P37+Q37</f>
        <v>0</v>
      </c>
      <c r="S37">
        <f>(1-Control!$B$10)*P37 + O37*(CHOOSE(B37, Control!$B$32, Control!$C$32, Control!$D$32, Control!$E$32, Control!$F$32) + $C$7)/1e6 * $C$6</f>
        <v>0</v>
      </c>
      <c r="T37">
        <f>R37-S37</f>
        <v>0</v>
      </c>
      <c r="U37">
        <f>INDEX(BaseSeries!$C$2:$C$61, A37) * Control!$B$4 * $D$3</f>
        <v>0</v>
      </c>
      <c r="V37">
        <f>U37*(Control!$B$5*Control!$B$6*Control!$B$7)*$D$4</f>
        <v>0</v>
      </c>
      <c r="W37">
        <f>W36*(1-(1-Control!$B$13)^(1/12)) + V37</f>
        <v>0</v>
      </c>
      <c r="X37">
        <f>V37*Control!$B$8</f>
        <v>0</v>
      </c>
      <c r="Y37">
        <f>W37*(Control!$B$9*$D$5/12)/1e6</f>
        <v>0</v>
      </c>
      <c r="Z37">
        <f>X37*$D$6*Control!$B$12/1e6</f>
        <v>0</v>
      </c>
      <c r="AA37">
        <f>Y37+Z37</f>
        <v>0</v>
      </c>
      <c r="AB37">
        <f>(1-Control!$B$10)*Y37 + X37*(CHOOSE(B37, Control!$B$32, Control!$C$32, Control!$D$32, Control!$E$32, Control!$F$32) + $D$7)/1e6 * $D$6</f>
        <v>0</v>
      </c>
      <c r="AC37">
        <f>AA37-AB37</f>
        <v>0</v>
      </c>
      <c r="AD37">
        <f>INDEX(BaseSeries!$C$2:$C$61, A37) * Control!$B$4 * $E$3</f>
        <v>0</v>
      </c>
      <c r="AE37">
        <f>AD37*(Control!$B$5*Control!$B$6*Control!$B$7)*$E$4</f>
        <v>0</v>
      </c>
      <c r="AF37">
        <f>AF36*(1-(1-Control!$B$13)^(1/12)) + AE37</f>
        <v>0</v>
      </c>
      <c r="AG37">
        <f>AE37*Control!$B$8</f>
        <v>0</v>
      </c>
      <c r="AH37">
        <f>AF37*(Control!$B$9*$E$5/12)/1e6</f>
        <v>0</v>
      </c>
      <c r="AI37">
        <f>AG37*$E$6*Control!$B$12/1e6</f>
        <v>0</v>
      </c>
      <c r="AJ37">
        <f>AH37+AI37</f>
        <v>0</v>
      </c>
      <c r="AK37">
        <f>(1-Control!$B$10)*AH37 + AG37*(CHOOSE(B37, Control!$B$32, Control!$C$32, Control!$D$32, Control!$E$32, Control!$F$32) + $E$7)/1e6 * $E$6</f>
        <v>0</v>
      </c>
      <c r="AL37">
        <f>AJ37-AK37</f>
        <v>0</v>
      </c>
      <c r="AM37">
        <f>INDEX(BaseSeries!$C$2:$C$61, A37) * Control!$B$4 * $F$3</f>
        <v>0</v>
      </c>
      <c r="AN37">
        <f>AM37*(Control!$B$5*Control!$B$6*Control!$B$7)*$F$4</f>
        <v>0</v>
      </c>
      <c r="AO37">
        <f>AO36*(1-(1-Control!$B$13)^(1/12)) + AN37</f>
        <v>0</v>
      </c>
      <c r="AP37">
        <f>AN37*Control!$B$8</f>
        <v>0</v>
      </c>
      <c r="AQ37">
        <f>AO37*(Control!$B$9*$F$5/12)/1e6</f>
        <v>0</v>
      </c>
      <c r="AR37">
        <f>AP37*$F$6*Control!$B$12/1e6</f>
        <v>0</v>
      </c>
      <c r="AS37">
        <f>AQ37+AR37</f>
        <v>0</v>
      </c>
      <c r="AT37">
        <f>(1-Control!$B$10)*AQ37 + AP37*(CHOOSE(B37, Control!$B$32, Control!$C$32, Control!$D$32, Control!$E$32, Control!$F$32) + $F$7)/1e6 * $F$6</f>
        <v>0</v>
      </c>
      <c r="AU37">
        <f>AS37-AT37</f>
        <v>0</v>
      </c>
      <c r="AV37">
        <f>INDEX(BaseSeries!$C$2:$C$61, A37) * Control!$B$4 * $G$3</f>
        <v>0</v>
      </c>
      <c r="AW37">
        <f>AV37*(Control!$B$5*Control!$B$6*Control!$B$7)*$G$4</f>
        <v>0</v>
      </c>
      <c r="AX37">
        <f>AX36*(1-(1-Control!$B$13)^(1/12)) + AW37</f>
        <v>0</v>
      </c>
      <c r="AY37">
        <f>AW37*Control!$B$8</f>
        <v>0</v>
      </c>
      <c r="AZ37">
        <f>AX37*(Control!$B$9*$G$5/12)/1e6</f>
        <v>0</v>
      </c>
      <c r="BA37">
        <f>AY37*$G$6*Control!$B$12/1e6</f>
        <v>0</v>
      </c>
      <c r="BB37">
        <f>AZ37+BA37</f>
        <v>0</v>
      </c>
      <c r="BC37">
        <f>(1-Control!$B$10)*AZ37 + AY37*(CHOOSE(B37, Control!$B$32, Control!$C$32, Control!$D$32, Control!$E$32, Control!$F$32) + $G$7)/1e6 * $G$6</f>
        <v>0</v>
      </c>
      <c r="BD37">
        <f>BB37-BC37</f>
        <v>0</v>
      </c>
      <c r="BE37">
        <f>INDEX(BaseSeries!$C$2:$C$61, A37) * Control!$B$4 * $H$3</f>
        <v>0</v>
      </c>
      <c r="BF37">
        <f>BE37*(Control!$B$5*Control!$B$6*Control!$B$7)*$H$4</f>
        <v>0</v>
      </c>
      <c r="BG37">
        <f>BG36*(1-(1-Control!$B$13)^(1/12)) + BF37</f>
        <v>0</v>
      </c>
      <c r="BH37">
        <f>BF37*Control!$B$8</f>
        <v>0</v>
      </c>
      <c r="BI37">
        <f>BG37*(Control!$B$9*$H$5/12)/1e6</f>
        <v>0</v>
      </c>
      <c r="BJ37">
        <f>BH37*$H$6*Control!$B$12/1e6</f>
        <v>0</v>
      </c>
      <c r="BK37">
        <f>BI37+BJ37</f>
        <v>0</v>
      </c>
      <c r="BL37">
        <f>(1-Control!$B$10)*BI37 + BH37*(CHOOSE(B37, Control!$B$32, Control!$C$32, Control!$D$32, Control!$E$32, Control!$F$32) + $H$7)/1e6 * $H$6</f>
        <v>0</v>
      </c>
      <c r="BM37">
        <f>BK37-BL37</f>
        <v>0</v>
      </c>
      <c r="BN37">
        <f>INDEX(BaseSeries!$C$2:$C$61, A37) * Control!$B$4 * $I$3</f>
        <v>0</v>
      </c>
      <c r="BO37">
        <f>BN37*(Control!$B$5*Control!$B$6*Control!$B$7)*$I$4</f>
        <v>0</v>
      </c>
      <c r="BP37">
        <f>BP36*(1-(1-Control!$B$13)^(1/12)) + BO37</f>
        <v>0</v>
      </c>
      <c r="BQ37">
        <f>BO37*Control!$B$8</f>
        <v>0</v>
      </c>
      <c r="BR37">
        <f>BP37*(Control!$B$9*$I$5/12)/1e6</f>
        <v>0</v>
      </c>
      <c r="BS37">
        <f>BQ37*$I$6*Control!$B$12/1e6</f>
        <v>0</v>
      </c>
      <c r="BT37">
        <f>BR37+BS37</f>
        <v>0</v>
      </c>
      <c r="BU37">
        <f>(1-Control!$B$10)*BR37 + BQ37*(CHOOSE(B37, Control!$B$32, Control!$C$32, Control!$D$32, Control!$E$32, Control!$F$32) + $I$7)/1e6 * $I$6</f>
        <v>0</v>
      </c>
      <c r="BV37">
        <f>BT37-BU37</f>
        <v>0</v>
      </c>
      <c r="BW37">
        <f>INDEX(BaseSeries!$C$2:$C$61, A37) * Control!$B$4 * $J$3</f>
        <v>0</v>
      </c>
      <c r="BX37">
        <f>BW37*(Control!$B$5*Control!$B$6*Control!$B$7)*$J$4</f>
        <v>0</v>
      </c>
      <c r="BY37">
        <f>BY36*(1-(1-Control!$B$13)^(1/12)) + BX37</f>
        <v>0</v>
      </c>
      <c r="BZ37">
        <f>BX37*Control!$B$8</f>
        <v>0</v>
      </c>
      <c r="CA37">
        <f>BY37*(Control!$B$9*$J$5/12)/1e6</f>
        <v>0</v>
      </c>
      <c r="CB37">
        <f>BZ37*$J$6*Control!$B$12/1e6</f>
        <v>0</v>
      </c>
      <c r="CC37">
        <f>CA37+CB37</f>
        <v>0</v>
      </c>
      <c r="CD37">
        <f>(1-Control!$B$10)*CA37 + BZ37*(CHOOSE(B37, Control!$B$32, Control!$C$32, Control!$D$32, Control!$E$32, Control!$F$32) + $J$7)/1e6 * $J$6</f>
        <v>0</v>
      </c>
      <c r="CE37">
        <f>CC37-CD37</f>
        <v>0</v>
      </c>
      <c r="CF37">
        <f>INDEX(BaseSeries!$C$2:$C$61, A37) * Control!$B$4 * $K$3</f>
        <v>0</v>
      </c>
      <c r="CG37">
        <f>CF37*(Control!$B$5*Control!$B$6*Control!$B$7)*$K$4</f>
        <v>0</v>
      </c>
      <c r="CH37">
        <f>CH36*(1-(1-Control!$B$13)^(1/12)) + CG37</f>
        <v>0</v>
      </c>
      <c r="CI37">
        <f>CG37*Control!$B$8</f>
        <v>0</v>
      </c>
      <c r="CJ37">
        <f>CH37*(Control!$B$9*$K$5/12)/1e6</f>
        <v>0</v>
      </c>
      <c r="CK37">
        <f>CI37*$K$6*Control!$B$12/1e6</f>
        <v>0</v>
      </c>
      <c r="CL37">
        <f>CJ37+CK37</f>
        <v>0</v>
      </c>
      <c r="CM37">
        <f>(1-Control!$B$10)*CJ37 + CI37*(CHOOSE(B37, Control!$B$32, Control!$C$32, Control!$D$32, Control!$E$32, Control!$F$32) + $K$7)/1e6 * $K$6</f>
        <v>0</v>
      </c>
      <c r="CN37">
        <f>CL37-CM37</f>
        <v>0</v>
      </c>
      <c r="CO37">
        <f>INDEX(BaseSeries!$C$2:$C$61, A37) * Control!$B$4 * $L$3</f>
        <v>0</v>
      </c>
      <c r="CP37">
        <f>CO37*(Control!$B$5*Control!$B$6*Control!$B$7)*$L$4</f>
        <v>0</v>
      </c>
      <c r="CQ37">
        <f>CQ36*(1-(1-Control!$B$13)^(1/12)) + CP37</f>
        <v>0</v>
      </c>
      <c r="CR37">
        <f>CP37*Control!$B$8</f>
        <v>0</v>
      </c>
      <c r="CS37">
        <f>CQ37*(Control!$B$9*$L$5/12)/1e6</f>
        <v>0</v>
      </c>
      <c r="CT37">
        <f>CR37*$L$6*Control!$B$12/1e6</f>
        <v>0</v>
      </c>
      <c r="CU37">
        <f>CS37+CT37</f>
        <v>0</v>
      </c>
      <c r="CV37">
        <f>(1-Control!$B$10)*CS37 + CR37*(CHOOSE(B37, Control!$B$32, Control!$C$32, Control!$D$32, Control!$E$32, Control!$F$32) + $L$7)/1e6 * $L$6</f>
        <v>0</v>
      </c>
      <c r="CW37">
        <f>CU37-CV37</f>
        <v>0</v>
      </c>
      <c r="CX37">
        <f>INDEX(BaseSeries!$C$2:$C$61, A37) * Control!$B$4 * $M$3</f>
        <v>0</v>
      </c>
      <c r="CY37">
        <f>CX37*(Control!$B$5*Control!$B$6*Control!$B$7)*$M$4</f>
        <v>0</v>
      </c>
      <c r="CZ37">
        <f>CZ36*(1-(1-Control!$B$13)^(1/12)) + CY37</f>
        <v>0</v>
      </c>
      <c r="DA37">
        <f>CY37*Control!$B$8</f>
        <v>0</v>
      </c>
      <c r="DB37">
        <f>CZ37*(Control!$B$9*$M$5/12)/1e6</f>
        <v>0</v>
      </c>
      <c r="DC37">
        <f>DA37*$M$6*Control!$B$12/1e6</f>
        <v>0</v>
      </c>
      <c r="DD37">
        <f>DB37+DC37</f>
        <v>0</v>
      </c>
      <c r="DE37">
        <f>(1-Control!$B$10)*DB37 + DA37*(CHOOSE(B37, Control!$B$32, Control!$C$32, Control!$D$32, Control!$E$32, Control!$F$32) + $M$7)/1e6 * $M$6</f>
        <v>0</v>
      </c>
      <c r="DF37">
        <f>DD37-DE37</f>
        <v>0</v>
      </c>
    </row>
    <row r="38" spans="1:110">
      <c r="A38">
        <v>27</v>
      </c>
      <c r="B38">
        <f>INT((A38-1)/12)+1</f>
        <v>0</v>
      </c>
      <c r="C38">
        <f>INDEX(BaseSeries!$C$2:$C$61, A38) * Control!$B$4 * $B$3</f>
        <v>0</v>
      </c>
      <c r="D38">
        <f>C38*(Control!$B$5*Control!$B$6*Control!$B$7)*$B$4</f>
        <v>0</v>
      </c>
      <c r="E38">
        <f>E37*(1-(1-Control!$B$13)^(1/12)) + D38</f>
        <v>0</v>
      </c>
      <c r="F38">
        <f>D38*Control!$B$8</f>
        <v>0</v>
      </c>
      <c r="G38">
        <f>E38*(Control!$B$9*$B$5/12)/1e6</f>
        <v>0</v>
      </c>
      <c r="H38">
        <f>F38*$B$6*Control!$B$12/1e6</f>
        <v>0</v>
      </c>
      <c r="I38">
        <f>G38+H38</f>
        <v>0</v>
      </c>
      <c r="J38">
        <f>(1-Control!$B$10)*G38 + F38*(CHOOSE(B38, Control!$B$32, Control!$C$32, Control!$D$32, Control!$E$32, Control!$F$32) + $B$7)/1e6 * $B$6</f>
        <v>0</v>
      </c>
      <c r="K38">
        <f>I38-J38</f>
        <v>0</v>
      </c>
      <c r="L38">
        <f>INDEX(BaseSeries!$C$2:$C$61, A38) * Control!$B$4 * $C$3</f>
        <v>0</v>
      </c>
      <c r="M38">
        <f>L38*(Control!$B$5*Control!$B$6*Control!$B$7)*$C$4</f>
        <v>0</v>
      </c>
      <c r="N38">
        <f>N37*(1-(1-Control!$B$13)^(1/12)) + M38</f>
        <v>0</v>
      </c>
      <c r="O38">
        <f>M38*Control!$B$8</f>
        <v>0</v>
      </c>
      <c r="P38">
        <f>N38*(Control!$B$9*$C$5/12)/1e6</f>
        <v>0</v>
      </c>
      <c r="Q38">
        <f>O38*$C$6*Control!$B$12/1e6</f>
        <v>0</v>
      </c>
      <c r="R38">
        <f>P38+Q38</f>
        <v>0</v>
      </c>
      <c r="S38">
        <f>(1-Control!$B$10)*P38 + O38*(CHOOSE(B38, Control!$B$32, Control!$C$32, Control!$D$32, Control!$E$32, Control!$F$32) + $C$7)/1e6 * $C$6</f>
        <v>0</v>
      </c>
      <c r="T38">
        <f>R38-S38</f>
        <v>0</v>
      </c>
      <c r="U38">
        <f>INDEX(BaseSeries!$C$2:$C$61, A38) * Control!$B$4 * $D$3</f>
        <v>0</v>
      </c>
      <c r="V38">
        <f>U38*(Control!$B$5*Control!$B$6*Control!$B$7)*$D$4</f>
        <v>0</v>
      </c>
      <c r="W38">
        <f>W37*(1-(1-Control!$B$13)^(1/12)) + V38</f>
        <v>0</v>
      </c>
      <c r="X38">
        <f>V38*Control!$B$8</f>
        <v>0</v>
      </c>
      <c r="Y38">
        <f>W38*(Control!$B$9*$D$5/12)/1e6</f>
        <v>0</v>
      </c>
      <c r="Z38">
        <f>X38*$D$6*Control!$B$12/1e6</f>
        <v>0</v>
      </c>
      <c r="AA38">
        <f>Y38+Z38</f>
        <v>0</v>
      </c>
      <c r="AB38">
        <f>(1-Control!$B$10)*Y38 + X38*(CHOOSE(B38, Control!$B$32, Control!$C$32, Control!$D$32, Control!$E$32, Control!$F$32) + $D$7)/1e6 * $D$6</f>
        <v>0</v>
      </c>
      <c r="AC38">
        <f>AA38-AB38</f>
        <v>0</v>
      </c>
      <c r="AD38">
        <f>INDEX(BaseSeries!$C$2:$C$61, A38) * Control!$B$4 * $E$3</f>
        <v>0</v>
      </c>
      <c r="AE38">
        <f>AD38*(Control!$B$5*Control!$B$6*Control!$B$7)*$E$4</f>
        <v>0</v>
      </c>
      <c r="AF38">
        <f>AF37*(1-(1-Control!$B$13)^(1/12)) + AE38</f>
        <v>0</v>
      </c>
      <c r="AG38">
        <f>AE38*Control!$B$8</f>
        <v>0</v>
      </c>
      <c r="AH38">
        <f>AF38*(Control!$B$9*$E$5/12)/1e6</f>
        <v>0</v>
      </c>
      <c r="AI38">
        <f>AG38*$E$6*Control!$B$12/1e6</f>
        <v>0</v>
      </c>
      <c r="AJ38">
        <f>AH38+AI38</f>
        <v>0</v>
      </c>
      <c r="AK38">
        <f>(1-Control!$B$10)*AH38 + AG38*(CHOOSE(B38, Control!$B$32, Control!$C$32, Control!$D$32, Control!$E$32, Control!$F$32) + $E$7)/1e6 * $E$6</f>
        <v>0</v>
      </c>
      <c r="AL38">
        <f>AJ38-AK38</f>
        <v>0</v>
      </c>
      <c r="AM38">
        <f>INDEX(BaseSeries!$C$2:$C$61, A38) * Control!$B$4 * $F$3</f>
        <v>0</v>
      </c>
      <c r="AN38">
        <f>AM38*(Control!$B$5*Control!$B$6*Control!$B$7)*$F$4</f>
        <v>0</v>
      </c>
      <c r="AO38">
        <f>AO37*(1-(1-Control!$B$13)^(1/12)) + AN38</f>
        <v>0</v>
      </c>
      <c r="AP38">
        <f>AN38*Control!$B$8</f>
        <v>0</v>
      </c>
      <c r="AQ38">
        <f>AO38*(Control!$B$9*$F$5/12)/1e6</f>
        <v>0</v>
      </c>
      <c r="AR38">
        <f>AP38*$F$6*Control!$B$12/1e6</f>
        <v>0</v>
      </c>
      <c r="AS38">
        <f>AQ38+AR38</f>
        <v>0</v>
      </c>
      <c r="AT38">
        <f>(1-Control!$B$10)*AQ38 + AP38*(CHOOSE(B38, Control!$B$32, Control!$C$32, Control!$D$32, Control!$E$32, Control!$F$32) + $F$7)/1e6 * $F$6</f>
        <v>0</v>
      </c>
      <c r="AU38">
        <f>AS38-AT38</f>
        <v>0</v>
      </c>
      <c r="AV38">
        <f>INDEX(BaseSeries!$C$2:$C$61, A38) * Control!$B$4 * $G$3</f>
        <v>0</v>
      </c>
      <c r="AW38">
        <f>AV38*(Control!$B$5*Control!$B$6*Control!$B$7)*$G$4</f>
        <v>0</v>
      </c>
      <c r="AX38">
        <f>AX37*(1-(1-Control!$B$13)^(1/12)) + AW38</f>
        <v>0</v>
      </c>
      <c r="AY38">
        <f>AW38*Control!$B$8</f>
        <v>0</v>
      </c>
      <c r="AZ38">
        <f>AX38*(Control!$B$9*$G$5/12)/1e6</f>
        <v>0</v>
      </c>
      <c r="BA38">
        <f>AY38*$G$6*Control!$B$12/1e6</f>
        <v>0</v>
      </c>
      <c r="BB38">
        <f>AZ38+BA38</f>
        <v>0</v>
      </c>
      <c r="BC38">
        <f>(1-Control!$B$10)*AZ38 + AY38*(CHOOSE(B38, Control!$B$32, Control!$C$32, Control!$D$32, Control!$E$32, Control!$F$32) + $G$7)/1e6 * $G$6</f>
        <v>0</v>
      </c>
      <c r="BD38">
        <f>BB38-BC38</f>
        <v>0</v>
      </c>
      <c r="BE38">
        <f>INDEX(BaseSeries!$C$2:$C$61, A38) * Control!$B$4 * $H$3</f>
        <v>0</v>
      </c>
      <c r="BF38">
        <f>BE38*(Control!$B$5*Control!$B$6*Control!$B$7)*$H$4</f>
        <v>0</v>
      </c>
      <c r="BG38">
        <f>BG37*(1-(1-Control!$B$13)^(1/12)) + BF38</f>
        <v>0</v>
      </c>
      <c r="BH38">
        <f>BF38*Control!$B$8</f>
        <v>0</v>
      </c>
      <c r="BI38">
        <f>BG38*(Control!$B$9*$H$5/12)/1e6</f>
        <v>0</v>
      </c>
      <c r="BJ38">
        <f>BH38*$H$6*Control!$B$12/1e6</f>
        <v>0</v>
      </c>
      <c r="BK38">
        <f>BI38+BJ38</f>
        <v>0</v>
      </c>
      <c r="BL38">
        <f>(1-Control!$B$10)*BI38 + BH38*(CHOOSE(B38, Control!$B$32, Control!$C$32, Control!$D$32, Control!$E$32, Control!$F$32) + $H$7)/1e6 * $H$6</f>
        <v>0</v>
      </c>
      <c r="BM38">
        <f>BK38-BL38</f>
        <v>0</v>
      </c>
      <c r="BN38">
        <f>INDEX(BaseSeries!$C$2:$C$61, A38) * Control!$B$4 * $I$3</f>
        <v>0</v>
      </c>
      <c r="BO38">
        <f>BN38*(Control!$B$5*Control!$B$6*Control!$B$7)*$I$4</f>
        <v>0</v>
      </c>
      <c r="BP38">
        <f>BP37*(1-(1-Control!$B$13)^(1/12)) + BO38</f>
        <v>0</v>
      </c>
      <c r="BQ38">
        <f>BO38*Control!$B$8</f>
        <v>0</v>
      </c>
      <c r="BR38">
        <f>BP38*(Control!$B$9*$I$5/12)/1e6</f>
        <v>0</v>
      </c>
      <c r="BS38">
        <f>BQ38*$I$6*Control!$B$12/1e6</f>
        <v>0</v>
      </c>
      <c r="BT38">
        <f>BR38+BS38</f>
        <v>0</v>
      </c>
      <c r="BU38">
        <f>(1-Control!$B$10)*BR38 + BQ38*(CHOOSE(B38, Control!$B$32, Control!$C$32, Control!$D$32, Control!$E$32, Control!$F$32) + $I$7)/1e6 * $I$6</f>
        <v>0</v>
      </c>
      <c r="BV38">
        <f>BT38-BU38</f>
        <v>0</v>
      </c>
      <c r="BW38">
        <f>INDEX(BaseSeries!$C$2:$C$61, A38) * Control!$B$4 * $J$3</f>
        <v>0</v>
      </c>
      <c r="BX38">
        <f>BW38*(Control!$B$5*Control!$B$6*Control!$B$7)*$J$4</f>
        <v>0</v>
      </c>
      <c r="BY38">
        <f>BY37*(1-(1-Control!$B$13)^(1/12)) + BX38</f>
        <v>0</v>
      </c>
      <c r="BZ38">
        <f>BX38*Control!$B$8</f>
        <v>0</v>
      </c>
      <c r="CA38">
        <f>BY38*(Control!$B$9*$J$5/12)/1e6</f>
        <v>0</v>
      </c>
      <c r="CB38">
        <f>BZ38*$J$6*Control!$B$12/1e6</f>
        <v>0</v>
      </c>
      <c r="CC38">
        <f>CA38+CB38</f>
        <v>0</v>
      </c>
      <c r="CD38">
        <f>(1-Control!$B$10)*CA38 + BZ38*(CHOOSE(B38, Control!$B$32, Control!$C$32, Control!$D$32, Control!$E$32, Control!$F$32) + $J$7)/1e6 * $J$6</f>
        <v>0</v>
      </c>
      <c r="CE38">
        <f>CC38-CD38</f>
        <v>0</v>
      </c>
      <c r="CF38">
        <f>INDEX(BaseSeries!$C$2:$C$61, A38) * Control!$B$4 * $K$3</f>
        <v>0</v>
      </c>
      <c r="CG38">
        <f>CF38*(Control!$B$5*Control!$B$6*Control!$B$7)*$K$4</f>
        <v>0</v>
      </c>
      <c r="CH38">
        <f>CH37*(1-(1-Control!$B$13)^(1/12)) + CG38</f>
        <v>0</v>
      </c>
      <c r="CI38">
        <f>CG38*Control!$B$8</f>
        <v>0</v>
      </c>
      <c r="CJ38">
        <f>CH38*(Control!$B$9*$K$5/12)/1e6</f>
        <v>0</v>
      </c>
      <c r="CK38">
        <f>CI38*$K$6*Control!$B$12/1e6</f>
        <v>0</v>
      </c>
      <c r="CL38">
        <f>CJ38+CK38</f>
        <v>0</v>
      </c>
      <c r="CM38">
        <f>(1-Control!$B$10)*CJ38 + CI38*(CHOOSE(B38, Control!$B$32, Control!$C$32, Control!$D$32, Control!$E$32, Control!$F$32) + $K$7)/1e6 * $K$6</f>
        <v>0</v>
      </c>
      <c r="CN38">
        <f>CL38-CM38</f>
        <v>0</v>
      </c>
      <c r="CO38">
        <f>INDEX(BaseSeries!$C$2:$C$61, A38) * Control!$B$4 * $L$3</f>
        <v>0</v>
      </c>
      <c r="CP38">
        <f>CO38*(Control!$B$5*Control!$B$6*Control!$B$7)*$L$4</f>
        <v>0</v>
      </c>
      <c r="CQ38">
        <f>CQ37*(1-(1-Control!$B$13)^(1/12)) + CP38</f>
        <v>0</v>
      </c>
      <c r="CR38">
        <f>CP38*Control!$B$8</f>
        <v>0</v>
      </c>
      <c r="CS38">
        <f>CQ38*(Control!$B$9*$L$5/12)/1e6</f>
        <v>0</v>
      </c>
      <c r="CT38">
        <f>CR38*$L$6*Control!$B$12/1e6</f>
        <v>0</v>
      </c>
      <c r="CU38">
        <f>CS38+CT38</f>
        <v>0</v>
      </c>
      <c r="CV38">
        <f>(1-Control!$B$10)*CS38 + CR38*(CHOOSE(B38, Control!$B$32, Control!$C$32, Control!$D$32, Control!$E$32, Control!$F$32) + $L$7)/1e6 * $L$6</f>
        <v>0</v>
      </c>
      <c r="CW38">
        <f>CU38-CV38</f>
        <v>0</v>
      </c>
      <c r="CX38">
        <f>INDEX(BaseSeries!$C$2:$C$61, A38) * Control!$B$4 * $M$3</f>
        <v>0</v>
      </c>
      <c r="CY38">
        <f>CX38*(Control!$B$5*Control!$B$6*Control!$B$7)*$M$4</f>
        <v>0</v>
      </c>
      <c r="CZ38">
        <f>CZ37*(1-(1-Control!$B$13)^(1/12)) + CY38</f>
        <v>0</v>
      </c>
      <c r="DA38">
        <f>CY38*Control!$B$8</f>
        <v>0</v>
      </c>
      <c r="DB38">
        <f>CZ38*(Control!$B$9*$M$5/12)/1e6</f>
        <v>0</v>
      </c>
      <c r="DC38">
        <f>DA38*$M$6*Control!$B$12/1e6</f>
        <v>0</v>
      </c>
      <c r="DD38">
        <f>DB38+DC38</f>
        <v>0</v>
      </c>
      <c r="DE38">
        <f>(1-Control!$B$10)*DB38 + DA38*(CHOOSE(B38, Control!$B$32, Control!$C$32, Control!$D$32, Control!$E$32, Control!$F$32) + $M$7)/1e6 * $M$6</f>
        <v>0</v>
      </c>
      <c r="DF38">
        <f>DD38-DE38</f>
        <v>0</v>
      </c>
    </row>
    <row r="39" spans="1:110">
      <c r="A39">
        <v>28</v>
      </c>
      <c r="B39">
        <f>INT((A39-1)/12)+1</f>
        <v>0</v>
      </c>
      <c r="C39">
        <f>INDEX(BaseSeries!$C$2:$C$61, A39) * Control!$B$4 * $B$3</f>
        <v>0</v>
      </c>
      <c r="D39">
        <f>C39*(Control!$B$5*Control!$B$6*Control!$B$7)*$B$4</f>
        <v>0</v>
      </c>
      <c r="E39">
        <f>E38*(1-(1-Control!$B$13)^(1/12)) + D39</f>
        <v>0</v>
      </c>
      <c r="F39">
        <f>D39*Control!$B$8</f>
        <v>0</v>
      </c>
      <c r="G39">
        <f>E39*(Control!$B$9*$B$5/12)/1e6</f>
        <v>0</v>
      </c>
      <c r="H39">
        <f>F39*$B$6*Control!$B$12/1e6</f>
        <v>0</v>
      </c>
      <c r="I39">
        <f>G39+H39</f>
        <v>0</v>
      </c>
      <c r="J39">
        <f>(1-Control!$B$10)*G39 + F39*(CHOOSE(B39, Control!$B$32, Control!$C$32, Control!$D$32, Control!$E$32, Control!$F$32) + $B$7)/1e6 * $B$6</f>
        <v>0</v>
      </c>
      <c r="K39">
        <f>I39-J39</f>
        <v>0</v>
      </c>
      <c r="L39">
        <f>INDEX(BaseSeries!$C$2:$C$61, A39) * Control!$B$4 * $C$3</f>
        <v>0</v>
      </c>
      <c r="M39">
        <f>L39*(Control!$B$5*Control!$B$6*Control!$B$7)*$C$4</f>
        <v>0</v>
      </c>
      <c r="N39">
        <f>N38*(1-(1-Control!$B$13)^(1/12)) + M39</f>
        <v>0</v>
      </c>
      <c r="O39">
        <f>M39*Control!$B$8</f>
        <v>0</v>
      </c>
      <c r="P39">
        <f>N39*(Control!$B$9*$C$5/12)/1e6</f>
        <v>0</v>
      </c>
      <c r="Q39">
        <f>O39*$C$6*Control!$B$12/1e6</f>
        <v>0</v>
      </c>
      <c r="R39">
        <f>P39+Q39</f>
        <v>0</v>
      </c>
      <c r="S39">
        <f>(1-Control!$B$10)*P39 + O39*(CHOOSE(B39, Control!$B$32, Control!$C$32, Control!$D$32, Control!$E$32, Control!$F$32) + $C$7)/1e6 * $C$6</f>
        <v>0</v>
      </c>
      <c r="T39">
        <f>R39-S39</f>
        <v>0</v>
      </c>
      <c r="U39">
        <f>INDEX(BaseSeries!$C$2:$C$61, A39) * Control!$B$4 * $D$3</f>
        <v>0</v>
      </c>
      <c r="V39">
        <f>U39*(Control!$B$5*Control!$B$6*Control!$B$7)*$D$4</f>
        <v>0</v>
      </c>
      <c r="W39">
        <f>W38*(1-(1-Control!$B$13)^(1/12)) + V39</f>
        <v>0</v>
      </c>
      <c r="X39">
        <f>V39*Control!$B$8</f>
        <v>0</v>
      </c>
      <c r="Y39">
        <f>W39*(Control!$B$9*$D$5/12)/1e6</f>
        <v>0</v>
      </c>
      <c r="Z39">
        <f>X39*$D$6*Control!$B$12/1e6</f>
        <v>0</v>
      </c>
      <c r="AA39">
        <f>Y39+Z39</f>
        <v>0</v>
      </c>
      <c r="AB39">
        <f>(1-Control!$B$10)*Y39 + X39*(CHOOSE(B39, Control!$B$32, Control!$C$32, Control!$D$32, Control!$E$32, Control!$F$32) + $D$7)/1e6 * $D$6</f>
        <v>0</v>
      </c>
      <c r="AC39">
        <f>AA39-AB39</f>
        <v>0</v>
      </c>
      <c r="AD39">
        <f>INDEX(BaseSeries!$C$2:$C$61, A39) * Control!$B$4 * $E$3</f>
        <v>0</v>
      </c>
      <c r="AE39">
        <f>AD39*(Control!$B$5*Control!$B$6*Control!$B$7)*$E$4</f>
        <v>0</v>
      </c>
      <c r="AF39">
        <f>AF38*(1-(1-Control!$B$13)^(1/12)) + AE39</f>
        <v>0</v>
      </c>
      <c r="AG39">
        <f>AE39*Control!$B$8</f>
        <v>0</v>
      </c>
      <c r="AH39">
        <f>AF39*(Control!$B$9*$E$5/12)/1e6</f>
        <v>0</v>
      </c>
      <c r="AI39">
        <f>AG39*$E$6*Control!$B$12/1e6</f>
        <v>0</v>
      </c>
      <c r="AJ39">
        <f>AH39+AI39</f>
        <v>0</v>
      </c>
      <c r="AK39">
        <f>(1-Control!$B$10)*AH39 + AG39*(CHOOSE(B39, Control!$B$32, Control!$C$32, Control!$D$32, Control!$E$32, Control!$F$32) + $E$7)/1e6 * $E$6</f>
        <v>0</v>
      </c>
      <c r="AL39">
        <f>AJ39-AK39</f>
        <v>0</v>
      </c>
      <c r="AM39">
        <f>INDEX(BaseSeries!$C$2:$C$61, A39) * Control!$B$4 * $F$3</f>
        <v>0</v>
      </c>
      <c r="AN39">
        <f>AM39*(Control!$B$5*Control!$B$6*Control!$B$7)*$F$4</f>
        <v>0</v>
      </c>
      <c r="AO39">
        <f>AO38*(1-(1-Control!$B$13)^(1/12)) + AN39</f>
        <v>0</v>
      </c>
      <c r="AP39">
        <f>AN39*Control!$B$8</f>
        <v>0</v>
      </c>
      <c r="AQ39">
        <f>AO39*(Control!$B$9*$F$5/12)/1e6</f>
        <v>0</v>
      </c>
      <c r="AR39">
        <f>AP39*$F$6*Control!$B$12/1e6</f>
        <v>0</v>
      </c>
      <c r="AS39">
        <f>AQ39+AR39</f>
        <v>0</v>
      </c>
      <c r="AT39">
        <f>(1-Control!$B$10)*AQ39 + AP39*(CHOOSE(B39, Control!$B$32, Control!$C$32, Control!$D$32, Control!$E$32, Control!$F$32) + $F$7)/1e6 * $F$6</f>
        <v>0</v>
      </c>
      <c r="AU39">
        <f>AS39-AT39</f>
        <v>0</v>
      </c>
      <c r="AV39">
        <f>INDEX(BaseSeries!$C$2:$C$61, A39) * Control!$B$4 * $G$3</f>
        <v>0</v>
      </c>
      <c r="AW39">
        <f>AV39*(Control!$B$5*Control!$B$6*Control!$B$7)*$G$4</f>
        <v>0</v>
      </c>
      <c r="AX39">
        <f>AX38*(1-(1-Control!$B$13)^(1/12)) + AW39</f>
        <v>0</v>
      </c>
      <c r="AY39">
        <f>AW39*Control!$B$8</f>
        <v>0</v>
      </c>
      <c r="AZ39">
        <f>AX39*(Control!$B$9*$G$5/12)/1e6</f>
        <v>0</v>
      </c>
      <c r="BA39">
        <f>AY39*$G$6*Control!$B$12/1e6</f>
        <v>0</v>
      </c>
      <c r="BB39">
        <f>AZ39+BA39</f>
        <v>0</v>
      </c>
      <c r="BC39">
        <f>(1-Control!$B$10)*AZ39 + AY39*(CHOOSE(B39, Control!$B$32, Control!$C$32, Control!$D$32, Control!$E$32, Control!$F$32) + $G$7)/1e6 * $G$6</f>
        <v>0</v>
      </c>
      <c r="BD39">
        <f>BB39-BC39</f>
        <v>0</v>
      </c>
      <c r="BE39">
        <f>INDEX(BaseSeries!$C$2:$C$61, A39) * Control!$B$4 * $H$3</f>
        <v>0</v>
      </c>
      <c r="BF39">
        <f>BE39*(Control!$B$5*Control!$B$6*Control!$B$7)*$H$4</f>
        <v>0</v>
      </c>
      <c r="BG39">
        <f>BG38*(1-(1-Control!$B$13)^(1/12)) + BF39</f>
        <v>0</v>
      </c>
      <c r="BH39">
        <f>BF39*Control!$B$8</f>
        <v>0</v>
      </c>
      <c r="BI39">
        <f>BG39*(Control!$B$9*$H$5/12)/1e6</f>
        <v>0</v>
      </c>
      <c r="BJ39">
        <f>BH39*$H$6*Control!$B$12/1e6</f>
        <v>0</v>
      </c>
      <c r="BK39">
        <f>BI39+BJ39</f>
        <v>0</v>
      </c>
      <c r="BL39">
        <f>(1-Control!$B$10)*BI39 + BH39*(CHOOSE(B39, Control!$B$32, Control!$C$32, Control!$D$32, Control!$E$32, Control!$F$32) + $H$7)/1e6 * $H$6</f>
        <v>0</v>
      </c>
      <c r="BM39">
        <f>BK39-BL39</f>
        <v>0</v>
      </c>
      <c r="BN39">
        <f>INDEX(BaseSeries!$C$2:$C$61, A39) * Control!$B$4 * $I$3</f>
        <v>0</v>
      </c>
      <c r="BO39">
        <f>BN39*(Control!$B$5*Control!$B$6*Control!$B$7)*$I$4</f>
        <v>0</v>
      </c>
      <c r="BP39">
        <f>BP38*(1-(1-Control!$B$13)^(1/12)) + BO39</f>
        <v>0</v>
      </c>
      <c r="BQ39">
        <f>BO39*Control!$B$8</f>
        <v>0</v>
      </c>
      <c r="BR39">
        <f>BP39*(Control!$B$9*$I$5/12)/1e6</f>
        <v>0</v>
      </c>
      <c r="BS39">
        <f>BQ39*$I$6*Control!$B$12/1e6</f>
        <v>0</v>
      </c>
      <c r="BT39">
        <f>BR39+BS39</f>
        <v>0</v>
      </c>
      <c r="BU39">
        <f>(1-Control!$B$10)*BR39 + BQ39*(CHOOSE(B39, Control!$B$32, Control!$C$32, Control!$D$32, Control!$E$32, Control!$F$32) + $I$7)/1e6 * $I$6</f>
        <v>0</v>
      </c>
      <c r="BV39">
        <f>BT39-BU39</f>
        <v>0</v>
      </c>
      <c r="BW39">
        <f>INDEX(BaseSeries!$C$2:$C$61, A39) * Control!$B$4 * $J$3</f>
        <v>0</v>
      </c>
      <c r="BX39">
        <f>BW39*(Control!$B$5*Control!$B$6*Control!$B$7)*$J$4</f>
        <v>0</v>
      </c>
      <c r="BY39">
        <f>BY38*(1-(1-Control!$B$13)^(1/12)) + BX39</f>
        <v>0</v>
      </c>
      <c r="BZ39">
        <f>BX39*Control!$B$8</f>
        <v>0</v>
      </c>
      <c r="CA39">
        <f>BY39*(Control!$B$9*$J$5/12)/1e6</f>
        <v>0</v>
      </c>
      <c r="CB39">
        <f>BZ39*$J$6*Control!$B$12/1e6</f>
        <v>0</v>
      </c>
      <c r="CC39">
        <f>CA39+CB39</f>
        <v>0</v>
      </c>
      <c r="CD39">
        <f>(1-Control!$B$10)*CA39 + BZ39*(CHOOSE(B39, Control!$B$32, Control!$C$32, Control!$D$32, Control!$E$32, Control!$F$32) + $J$7)/1e6 * $J$6</f>
        <v>0</v>
      </c>
      <c r="CE39">
        <f>CC39-CD39</f>
        <v>0</v>
      </c>
      <c r="CF39">
        <f>INDEX(BaseSeries!$C$2:$C$61, A39) * Control!$B$4 * $K$3</f>
        <v>0</v>
      </c>
      <c r="CG39">
        <f>CF39*(Control!$B$5*Control!$B$6*Control!$B$7)*$K$4</f>
        <v>0</v>
      </c>
      <c r="CH39">
        <f>CH38*(1-(1-Control!$B$13)^(1/12)) + CG39</f>
        <v>0</v>
      </c>
      <c r="CI39">
        <f>CG39*Control!$B$8</f>
        <v>0</v>
      </c>
      <c r="CJ39">
        <f>CH39*(Control!$B$9*$K$5/12)/1e6</f>
        <v>0</v>
      </c>
      <c r="CK39">
        <f>CI39*$K$6*Control!$B$12/1e6</f>
        <v>0</v>
      </c>
      <c r="CL39">
        <f>CJ39+CK39</f>
        <v>0</v>
      </c>
      <c r="CM39">
        <f>(1-Control!$B$10)*CJ39 + CI39*(CHOOSE(B39, Control!$B$32, Control!$C$32, Control!$D$32, Control!$E$32, Control!$F$32) + $K$7)/1e6 * $K$6</f>
        <v>0</v>
      </c>
      <c r="CN39">
        <f>CL39-CM39</f>
        <v>0</v>
      </c>
      <c r="CO39">
        <f>INDEX(BaseSeries!$C$2:$C$61, A39) * Control!$B$4 * $L$3</f>
        <v>0</v>
      </c>
      <c r="CP39">
        <f>CO39*(Control!$B$5*Control!$B$6*Control!$B$7)*$L$4</f>
        <v>0</v>
      </c>
      <c r="CQ39">
        <f>CQ38*(1-(1-Control!$B$13)^(1/12)) + CP39</f>
        <v>0</v>
      </c>
      <c r="CR39">
        <f>CP39*Control!$B$8</f>
        <v>0</v>
      </c>
      <c r="CS39">
        <f>CQ39*(Control!$B$9*$L$5/12)/1e6</f>
        <v>0</v>
      </c>
      <c r="CT39">
        <f>CR39*$L$6*Control!$B$12/1e6</f>
        <v>0</v>
      </c>
      <c r="CU39">
        <f>CS39+CT39</f>
        <v>0</v>
      </c>
      <c r="CV39">
        <f>(1-Control!$B$10)*CS39 + CR39*(CHOOSE(B39, Control!$B$32, Control!$C$32, Control!$D$32, Control!$E$32, Control!$F$32) + $L$7)/1e6 * $L$6</f>
        <v>0</v>
      </c>
      <c r="CW39">
        <f>CU39-CV39</f>
        <v>0</v>
      </c>
      <c r="CX39">
        <f>INDEX(BaseSeries!$C$2:$C$61, A39) * Control!$B$4 * $M$3</f>
        <v>0</v>
      </c>
      <c r="CY39">
        <f>CX39*(Control!$B$5*Control!$B$6*Control!$B$7)*$M$4</f>
        <v>0</v>
      </c>
      <c r="CZ39">
        <f>CZ38*(1-(1-Control!$B$13)^(1/12)) + CY39</f>
        <v>0</v>
      </c>
      <c r="DA39">
        <f>CY39*Control!$B$8</f>
        <v>0</v>
      </c>
      <c r="DB39">
        <f>CZ39*(Control!$B$9*$M$5/12)/1e6</f>
        <v>0</v>
      </c>
      <c r="DC39">
        <f>DA39*$M$6*Control!$B$12/1e6</f>
        <v>0</v>
      </c>
      <c r="DD39">
        <f>DB39+DC39</f>
        <v>0</v>
      </c>
      <c r="DE39">
        <f>(1-Control!$B$10)*DB39 + DA39*(CHOOSE(B39, Control!$B$32, Control!$C$32, Control!$D$32, Control!$E$32, Control!$F$32) + $M$7)/1e6 * $M$6</f>
        <v>0</v>
      </c>
      <c r="DF39">
        <f>DD39-DE39</f>
        <v>0</v>
      </c>
    </row>
    <row r="40" spans="1:110">
      <c r="A40">
        <v>29</v>
      </c>
      <c r="B40">
        <f>INT((A40-1)/12)+1</f>
        <v>0</v>
      </c>
      <c r="C40">
        <f>INDEX(BaseSeries!$C$2:$C$61, A40) * Control!$B$4 * $B$3</f>
        <v>0</v>
      </c>
      <c r="D40">
        <f>C40*(Control!$B$5*Control!$B$6*Control!$B$7)*$B$4</f>
        <v>0</v>
      </c>
      <c r="E40">
        <f>E39*(1-(1-Control!$B$13)^(1/12)) + D40</f>
        <v>0</v>
      </c>
      <c r="F40">
        <f>D40*Control!$B$8</f>
        <v>0</v>
      </c>
      <c r="G40">
        <f>E40*(Control!$B$9*$B$5/12)/1e6</f>
        <v>0</v>
      </c>
      <c r="H40">
        <f>F40*$B$6*Control!$B$12/1e6</f>
        <v>0</v>
      </c>
      <c r="I40">
        <f>G40+H40</f>
        <v>0</v>
      </c>
      <c r="J40">
        <f>(1-Control!$B$10)*G40 + F40*(CHOOSE(B40, Control!$B$32, Control!$C$32, Control!$D$32, Control!$E$32, Control!$F$32) + $B$7)/1e6 * $B$6</f>
        <v>0</v>
      </c>
      <c r="K40">
        <f>I40-J40</f>
        <v>0</v>
      </c>
      <c r="L40">
        <f>INDEX(BaseSeries!$C$2:$C$61, A40) * Control!$B$4 * $C$3</f>
        <v>0</v>
      </c>
      <c r="M40">
        <f>L40*(Control!$B$5*Control!$B$6*Control!$B$7)*$C$4</f>
        <v>0</v>
      </c>
      <c r="N40">
        <f>N39*(1-(1-Control!$B$13)^(1/12)) + M40</f>
        <v>0</v>
      </c>
      <c r="O40">
        <f>M40*Control!$B$8</f>
        <v>0</v>
      </c>
      <c r="P40">
        <f>N40*(Control!$B$9*$C$5/12)/1e6</f>
        <v>0</v>
      </c>
      <c r="Q40">
        <f>O40*$C$6*Control!$B$12/1e6</f>
        <v>0</v>
      </c>
      <c r="R40">
        <f>P40+Q40</f>
        <v>0</v>
      </c>
      <c r="S40">
        <f>(1-Control!$B$10)*P40 + O40*(CHOOSE(B40, Control!$B$32, Control!$C$32, Control!$D$32, Control!$E$32, Control!$F$32) + $C$7)/1e6 * $C$6</f>
        <v>0</v>
      </c>
      <c r="T40">
        <f>R40-S40</f>
        <v>0</v>
      </c>
      <c r="U40">
        <f>INDEX(BaseSeries!$C$2:$C$61, A40) * Control!$B$4 * $D$3</f>
        <v>0</v>
      </c>
      <c r="V40">
        <f>U40*(Control!$B$5*Control!$B$6*Control!$B$7)*$D$4</f>
        <v>0</v>
      </c>
      <c r="W40">
        <f>W39*(1-(1-Control!$B$13)^(1/12)) + V40</f>
        <v>0</v>
      </c>
      <c r="X40">
        <f>V40*Control!$B$8</f>
        <v>0</v>
      </c>
      <c r="Y40">
        <f>W40*(Control!$B$9*$D$5/12)/1e6</f>
        <v>0</v>
      </c>
      <c r="Z40">
        <f>X40*$D$6*Control!$B$12/1e6</f>
        <v>0</v>
      </c>
      <c r="AA40">
        <f>Y40+Z40</f>
        <v>0</v>
      </c>
      <c r="AB40">
        <f>(1-Control!$B$10)*Y40 + X40*(CHOOSE(B40, Control!$B$32, Control!$C$32, Control!$D$32, Control!$E$32, Control!$F$32) + $D$7)/1e6 * $D$6</f>
        <v>0</v>
      </c>
      <c r="AC40">
        <f>AA40-AB40</f>
        <v>0</v>
      </c>
      <c r="AD40">
        <f>INDEX(BaseSeries!$C$2:$C$61, A40) * Control!$B$4 * $E$3</f>
        <v>0</v>
      </c>
      <c r="AE40">
        <f>AD40*(Control!$B$5*Control!$B$6*Control!$B$7)*$E$4</f>
        <v>0</v>
      </c>
      <c r="AF40">
        <f>AF39*(1-(1-Control!$B$13)^(1/12)) + AE40</f>
        <v>0</v>
      </c>
      <c r="AG40">
        <f>AE40*Control!$B$8</f>
        <v>0</v>
      </c>
      <c r="AH40">
        <f>AF40*(Control!$B$9*$E$5/12)/1e6</f>
        <v>0</v>
      </c>
      <c r="AI40">
        <f>AG40*$E$6*Control!$B$12/1e6</f>
        <v>0</v>
      </c>
      <c r="AJ40">
        <f>AH40+AI40</f>
        <v>0</v>
      </c>
      <c r="AK40">
        <f>(1-Control!$B$10)*AH40 + AG40*(CHOOSE(B40, Control!$B$32, Control!$C$32, Control!$D$32, Control!$E$32, Control!$F$32) + $E$7)/1e6 * $E$6</f>
        <v>0</v>
      </c>
      <c r="AL40">
        <f>AJ40-AK40</f>
        <v>0</v>
      </c>
      <c r="AM40">
        <f>INDEX(BaseSeries!$C$2:$C$61, A40) * Control!$B$4 * $F$3</f>
        <v>0</v>
      </c>
      <c r="AN40">
        <f>AM40*(Control!$B$5*Control!$B$6*Control!$B$7)*$F$4</f>
        <v>0</v>
      </c>
      <c r="AO40">
        <f>AO39*(1-(1-Control!$B$13)^(1/12)) + AN40</f>
        <v>0</v>
      </c>
      <c r="AP40">
        <f>AN40*Control!$B$8</f>
        <v>0</v>
      </c>
      <c r="AQ40">
        <f>AO40*(Control!$B$9*$F$5/12)/1e6</f>
        <v>0</v>
      </c>
      <c r="AR40">
        <f>AP40*$F$6*Control!$B$12/1e6</f>
        <v>0</v>
      </c>
      <c r="AS40">
        <f>AQ40+AR40</f>
        <v>0</v>
      </c>
      <c r="AT40">
        <f>(1-Control!$B$10)*AQ40 + AP40*(CHOOSE(B40, Control!$B$32, Control!$C$32, Control!$D$32, Control!$E$32, Control!$F$32) + $F$7)/1e6 * $F$6</f>
        <v>0</v>
      </c>
      <c r="AU40">
        <f>AS40-AT40</f>
        <v>0</v>
      </c>
      <c r="AV40">
        <f>INDEX(BaseSeries!$C$2:$C$61, A40) * Control!$B$4 * $G$3</f>
        <v>0</v>
      </c>
      <c r="AW40">
        <f>AV40*(Control!$B$5*Control!$B$6*Control!$B$7)*$G$4</f>
        <v>0</v>
      </c>
      <c r="AX40">
        <f>AX39*(1-(1-Control!$B$13)^(1/12)) + AW40</f>
        <v>0</v>
      </c>
      <c r="AY40">
        <f>AW40*Control!$B$8</f>
        <v>0</v>
      </c>
      <c r="AZ40">
        <f>AX40*(Control!$B$9*$G$5/12)/1e6</f>
        <v>0</v>
      </c>
      <c r="BA40">
        <f>AY40*$G$6*Control!$B$12/1e6</f>
        <v>0</v>
      </c>
      <c r="BB40">
        <f>AZ40+BA40</f>
        <v>0</v>
      </c>
      <c r="BC40">
        <f>(1-Control!$B$10)*AZ40 + AY40*(CHOOSE(B40, Control!$B$32, Control!$C$32, Control!$D$32, Control!$E$32, Control!$F$32) + $G$7)/1e6 * $G$6</f>
        <v>0</v>
      </c>
      <c r="BD40">
        <f>BB40-BC40</f>
        <v>0</v>
      </c>
      <c r="BE40">
        <f>INDEX(BaseSeries!$C$2:$C$61, A40) * Control!$B$4 * $H$3</f>
        <v>0</v>
      </c>
      <c r="BF40">
        <f>BE40*(Control!$B$5*Control!$B$6*Control!$B$7)*$H$4</f>
        <v>0</v>
      </c>
      <c r="BG40">
        <f>BG39*(1-(1-Control!$B$13)^(1/12)) + BF40</f>
        <v>0</v>
      </c>
      <c r="BH40">
        <f>BF40*Control!$B$8</f>
        <v>0</v>
      </c>
      <c r="BI40">
        <f>BG40*(Control!$B$9*$H$5/12)/1e6</f>
        <v>0</v>
      </c>
      <c r="BJ40">
        <f>BH40*$H$6*Control!$B$12/1e6</f>
        <v>0</v>
      </c>
      <c r="BK40">
        <f>BI40+BJ40</f>
        <v>0</v>
      </c>
      <c r="BL40">
        <f>(1-Control!$B$10)*BI40 + BH40*(CHOOSE(B40, Control!$B$32, Control!$C$32, Control!$D$32, Control!$E$32, Control!$F$32) + $H$7)/1e6 * $H$6</f>
        <v>0</v>
      </c>
      <c r="BM40">
        <f>BK40-BL40</f>
        <v>0</v>
      </c>
      <c r="BN40">
        <f>INDEX(BaseSeries!$C$2:$C$61, A40) * Control!$B$4 * $I$3</f>
        <v>0</v>
      </c>
      <c r="BO40">
        <f>BN40*(Control!$B$5*Control!$B$6*Control!$B$7)*$I$4</f>
        <v>0</v>
      </c>
      <c r="BP40">
        <f>BP39*(1-(1-Control!$B$13)^(1/12)) + BO40</f>
        <v>0</v>
      </c>
      <c r="BQ40">
        <f>BO40*Control!$B$8</f>
        <v>0</v>
      </c>
      <c r="BR40">
        <f>BP40*(Control!$B$9*$I$5/12)/1e6</f>
        <v>0</v>
      </c>
      <c r="BS40">
        <f>BQ40*$I$6*Control!$B$12/1e6</f>
        <v>0</v>
      </c>
      <c r="BT40">
        <f>BR40+BS40</f>
        <v>0</v>
      </c>
      <c r="BU40">
        <f>(1-Control!$B$10)*BR40 + BQ40*(CHOOSE(B40, Control!$B$32, Control!$C$32, Control!$D$32, Control!$E$32, Control!$F$32) + $I$7)/1e6 * $I$6</f>
        <v>0</v>
      </c>
      <c r="BV40">
        <f>BT40-BU40</f>
        <v>0</v>
      </c>
      <c r="BW40">
        <f>INDEX(BaseSeries!$C$2:$C$61, A40) * Control!$B$4 * $J$3</f>
        <v>0</v>
      </c>
      <c r="BX40">
        <f>BW40*(Control!$B$5*Control!$B$6*Control!$B$7)*$J$4</f>
        <v>0</v>
      </c>
      <c r="BY40">
        <f>BY39*(1-(1-Control!$B$13)^(1/12)) + BX40</f>
        <v>0</v>
      </c>
      <c r="BZ40">
        <f>BX40*Control!$B$8</f>
        <v>0</v>
      </c>
      <c r="CA40">
        <f>BY40*(Control!$B$9*$J$5/12)/1e6</f>
        <v>0</v>
      </c>
      <c r="CB40">
        <f>BZ40*$J$6*Control!$B$12/1e6</f>
        <v>0</v>
      </c>
      <c r="CC40">
        <f>CA40+CB40</f>
        <v>0</v>
      </c>
      <c r="CD40">
        <f>(1-Control!$B$10)*CA40 + BZ40*(CHOOSE(B40, Control!$B$32, Control!$C$32, Control!$D$32, Control!$E$32, Control!$F$32) + $J$7)/1e6 * $J$6</f>
        <v>0</v>
      </c>
      <c r="CE40">
        <f>CC40-CD40</f>
        <v>0</v>
      </c>
      <c r="CF40">
        <f>INDEX(BaseSeries!$C$2:$C$61, A40) * Control!$B$4 * $K$3</f>
        <v>0</v>
      </c>
      <c r="CG40">
        <f>CF40*(Control!$B$5*Control!$B$6*Control!$B$7)*$K$4</f>
        <v>0</v>
      </c>
      <c r="CH40">
        <f>CH39*(1-(1-Control!$B$13)^(1/12)) + CG40</f>
        <v>0</v>
      </c>
      <c r="CI40">
        <f>CG40*Control!$B$8</f>
        <v>0</v>
      </c>
      <c r="CJ40">
        <f>CH40*(Control!$B$9*$K$5/12)/1e6</f>
        <v>0</v>
      </c>
      <c r="CK40">
        <f>CI40*$K$6*Control!$B$12/1e6</f>
        <v>0</v>
      </c>
      <c r="CL40">
        <f>CJ40+CK40</f>
        <v>0</v>
      </c>
      <c r="CM40">
        <f>(1-Control!$B$10)*CJ40 + CI40*(CHOOSE(B40, Control!$B$32, Control!$C$32, Control!$D$32, Control!$E$32, Control!$F$32) + $K$7)/1e6 * $K$6</f>
        <v>0</v>
      </c>
      <c r="CN40">
        <f>CL40-CM40</f>
        <v>0</v>
      </c>
      <c r="CO40">
        <f>INDEX(BaseSeries!$C$2:$C$61, A40) * Control!$B$4 * $L$3</f>
        <v>0</v>
      </c>
      <c r="CP40">
        <f>CO40*(Control!$B$5*Control!$B$6*Control!$B$7)*$L$4</f>
        <v>0</v>
      </c>
      <c r="CQ40">
        <f>CQ39*(1-(1-Control!$B$13)^(1/12)) + CP40</f>
        <v>0</v>
      </c>
      <c r="CR40">
        <f>CP40*Control!$B$8</f>
        <v>0</v>
      </c>
      <c r="CS40">
        <f>CQ40*(Control!$B$9*$L$5/12)/1e6</f>
        <v>0</v>
      </c>
      <c r="CT40">
        <f>CR40*$L$6*Control!$B$12/1e6</f>
        <v>0</v>
      </c>
      <c r="CU40">
        <f>CS40+CT40</f>
        <v>0</v>
      </c>
      <c r="CV40">
        <f>(1-Control!$B$10)*CS40 + CR40*(CHOOSE(B40, Control!$B$32, Control!$C$32, Control!$D$32, Control!$E$32, Control!$F$32) + $L$7)/1e6 * $L$6</f>
        <v>0</v>
      </c>
      <c r="CW40">
        <f>CU40-CV40</f>
        <v>0</v>
      </c>
      <c r="CX40">
        <f>INDEX(BaseSeries!$C$2:$C$61, A40) * Control!$B$4 * $M$3</f>
        <v>0</v>
      </c>
      <c r="CY40">
        <f>CX40*(Control!$B$5*Control!$B$6*Control!$B$7)*$M$4</f>
        <v>0</v>
      </c>
      <c r="CZ40">
        <f>CZ39*(1-(1-Control!$B$13)^(1/12)) + CY40</f>
        <v>0</v>
      </c>
      <c r="DA40">
        <f>CY40*Control!$B$8</f>
        <v>0</v>
      </c>
      <c r="DB40">
        <f>CZ40*(Control!$B$9*$M$5/12)/1e6</f>
        <v>0</v>
      </c>
      <c r="DC40">
        <f>DA40*$M$6*Control!$B$12/1e6</f>
        <v>0</v>
      </c>
      <c r="DD40">
        <f>DB40+DC40</f>
        <v>0</v>
      </c>
      <c r="DE40">
        <f>(1-Control!$B$10)*DB40 + DA40*(CHOOSE(B40, Control!$B$32, Control!$C$32, Control!$D$32, Control!$E$32, Control!$F$32) + $M$7)/1e6 * $M$6</f>
        <v>0</v>
      </c>
      <c r="DF40">
        <f>DD40-DE40</f>
        <v>0</v>
      </c>
    </row>
    <row r="41" spans="1:110">
      <c r="A41">
        <v>30</v>
      </c>
      <c r="B41">
        <f>INT((A41-1)/12)+1</f>
        <v>0</v>
      </c>
      <c r="C41">
        <f>INDEX(BaseSeries!$C$2:$C$61, A41) * Control!$B$4 * $B$3</f>
        <v>0</v>
      </c>
      <c r="D41">
        <f>C41*(Control!$B$5*Control!$B$6*Control!$B$7)*$B$4</f>
        <v>0</v>
      </c>
      <c r="E41">
        <f>E40*(1-(1-Control!$B$13)^(1/12)) + D41</f>
        <v>0</v>
      </c>
      <c r="F41">
        <f>D41*Control!$B$8</f>
        <v>0</v>
      </c>
      <c r="G41">
        <f>E41*(Control!$B$9*$B$5/12)/1e6</f>
        <v>0</v>
      </c>
      <c r="H41">
        <f>F41*$B$6*Control!$B$12/1e6</f>
        <v>0</v>
      </c>
      <c r="I41">
        <f>G41+H41</f>
        <v>0</v>
      </c>
      <c r="J41">
        <f>(1-Control!$B$10)*G41 + F41*(CHOOSE(B41, Control!$B$32, Control!$C$32, Control!$D$32, Control!$E$32, Control!$F$32) + $B$7)/1e6 * $B$6</f>
        <v>0</v>
      </c>
      <c r="K41">
        <f>I41-J41</f>
        <v>0</v>
      </c>
      <c r="L41">
        <f>INDEX(BaseSeries!$C$2:$C$61, A41) * Control!$B$4 * $C$3</f>
        <v>0</v>
      </c>
      <c r="M41">
        <f>L41*(Control!$B$5*Control!$B$6*Control!$B$7)*$C$4</f>
        <v>0</v>
      </c>
      <c r="N41">
        <f>N40*(1-(1-Control!$B$13)^(1/12)) + M41</f>
        <v>0</v>
      </c>
      <c r="O41">
        <f>M41*Control!$B$8</f>
        <v>0</v>
      </c>
      <c r="P41">
        <f>N41*(Control!$B$9*$C$5/12)/1e6</f>
        <v>0</v>
      </c>
      <c r="Q41">
        <f>O41*$C$6*Control!$B$12/1e6</f>
        <v>0</v>
      </c>
      <c r="R41">
        <f>P41+Q41</f>
        <v>0</v>
      </c>
      <c r="S41">
        <f>(1-Control!$B$10)*P41 + O41*(CHOOSE(B41, Control!$B$32, Control!$C$32, Control!$D$32, Control!$E$32, Control!$F$32) + $C$7)/1e6 * $C$6</f>
        <v>0</v>
      </c>
      <c r="T41">
        <f>R41-S41</f>
        <v>0</v>
      </c>
      <c r="U41">
        <f>INDEX(BaseSeries!$C$2:$C$61, A41) * Control!$B$4 * $D$3</f>
        <v>0</v>
      </c>
      <c r="V41">
        <f>U41*(Control!$B$5*Control!$B$6*Control!$B$7)*$D$4</f>
        <v>0</v>
      </c>
      <c r="W41">
        <f>W40*(1-(1-Control!$B$13)^(1/12)) + V41</f>
        <v>0</v>
      </c>
      <c r="X41">
        <f>V41*Control!$B$8</f>
        <v>0</v>
      </c>
      <c r="Y41">
        <f>W41*(Control!$B$9*$D$5/12)/1e6</f>
        <v>0</v>
      </c>
      <c r="Z41">
        <f>X41*$D$6*Control!$B$12/1e6</f>
        <v>0</v>
      </c>
      <c r="AA41">
        <f>Y41+Z41</f>
        <v>0</v>
      </c>
      <c r="AB41">
        <f>(1-Control!$B$10)*Y41 + X41*(CHOOSE(B41, Control!$B$32, Control!$C$32, Control!$D$32, Control!$E$32, Control!$F$32) + $D$7)/1e6 * $D$6</f>
        <v>0</v>
      </c>
      <c r="AC41">
        <f>AA41-AB41</f>
        <v>0</v>
      </c>
      <c r="AD41">
        <f>INDEX(BaseSeries!$C$2:$C$61, A41) * Control!$B$4 * $E$3</f>
        <v>0</v>
      </c>
      <c r="AE41">
        <f>AD41*(Control!$B$5*Control!$B$6*Control!$B$7)*$E$4</f>
        <v>0</v>
      </c>
      <c r="AF41">
        <f>AF40*(1-(1-Control!$B$13)^(1/12)) + AE41</f>
        <v>0</v>
      </c>
      <c r="AG41">
        <f>AE41*Control!$B$8</f>
        <v>0</v>
      </c>
      <c r="AH41">
        <f>AF41*(Control!$B$9*$E$5/12)/1e6</f>
        <v>0</v>
      </c>
      <c r="AI41">
        <f>AG41*$E$6*Control!$B$12/1e6</f>
        <v>0</v>
      </c>
      <c r="AJ41">
        <f>AH41+AI41</f>
        <v>0</v>
      </c>
      <c r="AK41">
        <f>(1-Control!$B$10)*AH41 + AG41*(CHOOSE(B41, Control!$B$32, Control!$C$32, Control!$D$32, Control!$E$32, Control!$F$32) + $E$7)/1e6 * $E$6</f>
        <v>0</v>
      </c>
      <c r="AL41">
        <f>AJ41-AK41</f>
        <v>0</v>
      </c>
      <c r="AM41">
        <f>INDEX(BaseSeries!$C$2:$C$61, A41) * Control!$B$4 * $F$3</f>
        <v>0</v>
      </c>
      <c r="AN41">
        <f>AM41*(Control!$B$5*Control!$B$6*Control!$B$7)*$F$4</f>
        <v>0</v>
      </c>
      <c r="AO41">
        <f>AO40*(1-(1-Control!$B$13)^(1/12)) + AN41</f>
        <v>0</v>
      </c>
      <c r="AP41">
        <f>AN41*Control!$B$8</f>
        <v>0</v>
      </c>
      <c r="AQ41">
        <f>AO41*(Control!$B$9*$F$5/12)/1e6</f>
        <v>0</v>
      </c>
      <c r="AR41">
        <f>AP41*$F$6*Control!$B$12/1e6</f>
        <v>0</v>
      </c>
      <c r="AS41">
        <f>AQ41+AR41</f>
        <v>0</v>
      </c>
      <c r="AT41">
        <f>(1-Control!$B$10)*AQ41 + AP41*(CHOOSE(B41, Control!$B$32, Control!$C$32, Control!$D$32, Control!$E$32, Control!$F$32) + $F$7)/1e6 * $F$6</f>
        <v>0</v>
      </c>
      <c r="AU41">
        <f>AS41-AT41</f>
        <v>0</v>
      </c>
      <c r="AV41">
        <f>INDEX(BaseSeries!$C$2:$C$61, A41) * Control!$B$4 * $G$3</f>
        <v>0</v>
      </c>
      <c r="AW41">
        <f>AV41*(Control!$B$5*Control!$B$6*Control!$B$7)*$G$4</f>
        <v>0</v>
      </c>
      <c r="AX41">
        <f>AX40*(1-(1-Control!$B$13)^(1/12)) + AW41</f>
        <v>0</v>
      </c>
      <c r="AY41">
        <f>AW41*Control!$B$8</f>
        <v>0</v>
      </c>
      <c r="AZ41">
        <f>AX41*(Control!$B$9*$G$5/12)/1e6</f>
        <v>0</v>
      </c>
      <c r="BA41">
        <f>AY41*$G$6*Control!$B$12/1e6</f>
        <v>0</v>
      </c>
      <c r="BB41">
        <f>AZ41+BA41</f>
        <v>0</v>
      </c>
      <c r="BC41">
        <f>(1-Control!$B$10)*AZ41 + AY41*(CHOOSE(B41, Control!$B$32, Control!$C$32, Control!$D$32, Control!$E$32, Control!$F$32) + $G$7)/1e6 * $G$6</f>
        <v>0</v>
      </c>
      <c r="BD41">
        <f>BB41-BC41</f>
        <v>0</v>
      </c>
      <c r="BE41">
        <f>INDEX(BaseSeries!$C$2:$C$61, A41) * Control!$B$4 * $H$3</f>
        <v>0</v>
      </c>
      <c r="BF41">
        <f>BE41*(Control!$B$5*Control!$B$6*Control!$B$7)*$H$4</f>
        <v>0</v>
      </c>
      <c r="BG41">
        <f>BG40*(1-(1-Control!$B$13)^(1/12)) + BF41</f>
        <v>0</v>
      </c>
      <c r="BH41">
        <f>BF41*Control!$B$8</f>
        <v>0</v>
      </c>
      <c r="BI41">
        <f>BG41*(Control!$B$9*$H$5/12)/1e6</f>
        <v>0</v>
      </c>
      <c r="BJ41">
        <f>BH41*$H$6*Control!$B$12/1e6</f>
        <v>0</v>
      </c>
      <c r="BK41">
        <f>BI41+BJ41</f>
        <v>0</v>
      </c>
      <c r="BL41">
        <f>(1-Control!$B$10)*BI41 + BH41*(CHOOSE(B41, Control!$B$32, Control!$C$32, Control!$D$32, Control!$E$32, Control!$F$32) + $H$7)/1e6 * $H$6</f>
        <v>0</v>
      </c>
      <c r="BM41">
        <f>BK41-BL41</f>
        <v>0</v>
      </c>
      <c r="BN41">
        <f>INDEX(BaseSeries!$C$2:$C$61, A41) * Control!$B$4 * $I$3</f>
        <v>0</v>
      </c>
      <c r="BO41">
        <f>BN41*(Control!$B$5*Control!$B$6*Control!$B$7)*$I$4</f>
        <v>0</v>
      </c>
      <c r="BP41">
        <f>BP40*(1-(1-Control!$B$13)^(1/12)) + BO41</f>
        <v>0</v>
      </c>
      <c r="BQ41">
        <f>BO41*Control!$B$8</f>
        <v>0</v>
      </c>
      <c r="BR41">
        <f>BP41*(Control!$B$9*$I$5/12)/1e6</f>
        <v>0</v>
      </c>
      <c r="BS41">
        <f>BQ41*$I$6*Control!$B$12/1e6</f>
        <v>0</v>
      </c>
      <c r="BT41">
        <f>BR41+BS41</f>
        <v>0</v>
      </c>
      <c r="BU41">
        <f>(1-Control!$B$10)*BR41 + BQ41*(CHOOSE(B41, Control!$B$32, Control!$C$32, Control!$D$32, Control!$E$32, Control!$F$32) + $I$7)/1e6 * $I$6</f>
        <v>0</v>
      </c>
      <c r="BV41">
        <f>BT41-BU41</f>
        <v>0</v>
      </c>
      <c r="BW41">
        <f>INDEX(BaseSeries!$C$2:$C$61, A41) * Control!$B$4 * $J$3</f>
        <v>0</v>
      </c>
      <c r="BX41">
        <f>BW41*(Control!$B$5*Control!$B$6*Control!$B$7)*$J$4</f>
        <v>0</v>
      </c>
      <c r="BY41">
        <f>BY40*(1-(1-Control!$B$13)^(1/12)) + BX41</f>
        <v>0</v>
      </c>
      <c r="BZ41">
        <f>BX41*Control!$B$8</f>
        <v>0</v>
      </c>
      <c r="CA41">
        <f>BY41*(Control!$B$9*$J$5/12)/1e6</f>
        <v>0</v>
      </c>
      <c r="CB41">
        <f>BZ41*$J$6*Control!$B$12/1e6</f>
        <v>0</v>
      </c>
      <c r="CC41">
        <f>CA41+CB41</f>
        <v>0</v>
      </c>
      <c r="CD41">
        <f>(1-Control!$B$10)*CA41 + BZ41*(CHOOSE(B41, Control!$B$32, Control!$C$32, Control!$D$32, Control!$E$32, Control!$F$32) + $J$7)/1e6 * $J$6</f>
        <v>0</v>
      </c>
      <c r="CE41">
        <f>CC41-CD41</f>
        <v>0</v>
      </c>
      <c r="CF41">
        <f>INDEX(BaseSeries!$C$2:$C$61, A41) * Control!$B$4 * $K$3</f>
        <v>0</v>
      </c>
      <c r="CG41">
        <f>CF41*(Control!$B$5*Control!$B$6*Control!$B$7)*$K$4</f>
        <v>0</v>
      </c>
      <c r="CH41">
        <f>CH40*(1-(1-Control!$B$13)^(1/12)) + CG41</f>
        <v>0</v>
      </c>
      <c r="CI41">
        <f>CG41*Control!$B$8</f>
        <v>0</v>
      </c>
      <c r="CJ41">
        <f>CH41*(Control!$B$9*$K$5/12)/1e6</f>
        <v>0</v>
      </c>
      <c r="CK41">
        <f>CI41*$K$6*Control!$B$12/1e6</f>
        <v>0</v>
      </c>
      <c r="CL41">
        <f>CJ41+CK41</f>
        <v>0</v>
      </c>
      <c r="CM41">
        <f>(1-Control!$B$10)*CJ41 + CI41*(CHOOSE(B41, Control!$B$32, Control!$C$32, Control!$D$32, Control!$E$32, Control!$F$32) + $K$7)/1e6 * $K$6</f>
        <v>0</v>
      </c>
      <c r="CN41">
        <f>CL41-CM41</f>
        <v>0</v>
      </c>
      <c r="CO41">
        <f>INDEX(BaseSeries!$C$2:$C$61, A41) * Control!$B$4 * $L$3</f>
        <v>0</v>
      </c>
      <c r="CP41">
        <f>CO41*(Control!$B$5*Control!$B$6*Control!$B$7)*$L$4</f>
        <v>0</v>
      </c>
      <c r="CQ41">
        <f>CQ40*(1-(1-Control!$B$13)^(1/12)) + CP41</f>
        <v>0</v>
      </c>
      <c r="CR41">
        <f>CP41*Control!$B$8</f>
        <v>0</v>
      </c>
      <c r="CS41">
        <f>CQ41*(Control!$B$9*$L$5/12)/1e6</f>
        <v>0</v>
      </c>
      <c r="CT41">
        <f>CR41*$L$6*Control!$B$12/1e6</f>
        <v>0</v>
      </c>
      <c r="CU41">
        <f>CS41+CT41</f>
        <v>0</v>
      </c>
      <c r="CV41">
        <f>(1-Control!$B$10)*CS41 + CR41*(CHOOSE(B41, Control!$B$32, Control!$C$32, Control!$D$32, Control!$E$32, Control!$F$32) + $L$7)/1e6 * $L$6</f>
        <v>0</v>
      </c>
      <c r="CW41">
        <f>CU41-CV41</f>
        <v>0</v>
      </c>
      <c r="CX41">
        <f>INDEX(BaseSeries!$C$2:$C$61, A41) * Control!$B$4 * $M$3</f>
        <v>0</v>
      </c>
      <c r="CY41">
        <f>CX41*(Control!$B$5*Control!$B$6*Control!$B$7)*$M$4</f>
        <v>0</v>
      </c>
      <c r="CZ41">
        <f>CZ40*(1-(1-Control!$B$13)^(1/12)) + CY41</f>
        <v>0</v>
      </c>
      <c r="DA41">
        <f>CY41*Control!$B$8</f>
        <v>0</v>
      </c>
      <c r="DB41">
        <f>CZ41*(Control!$B$9*$M$5/12)/1e6</f>
        <v>0</v>
      </c>
      <c r="DC41">
        <f>DA41*$M$6*Control!$B$12/1e6</f>
        <v>0</v>
      </c>
      <c r="DD41">
        <f>DB41+DC41</f>
        <v>0</v>
      </c>
      <c r="DE41">
        <f>(1-Control!$B$10)*DB41 + DA41*(CHOOSE(B41, Control!$B$32, Control!$C$32, Control!$D$32, Control!$E$32, Control!$F$32) + $M$7)/1e6 * $M$6</f>
        <v>0</v>
      </c>
      <c r="DF41">
        <f>DD41-DE41</f>
        <v>0</v>
      </c>
    </row>
    <row r="42" spans="1:110">
      <c r="A42">
        <v>31</v>
      </c>
      <c r="B42">
        <f>INT((A42-1)/12)+1</f>
        <v>0</v>
      </c>
      <c r="C42">
        <f>INDEX(BaseSeries!$C$2:$C$61, A42) * Control!$B$4 * $B$3</f>
        <v>0</v>
      </c>
      <c r="D42">
        <f>C42*(Control!$B$5*Control!$B$6*Control!$B$7)*$B$4</f>
        <v>0</v>
      </c>
      <c r="E42">
        <f>E41*(1-(1-Control!$B$13)^(1/12)) + D42</f>
        <v>0</v>
      </c>
      <c r="F42">
        <f>D42*Control!$B$8</f>
        <v>0</v>
      </c>
      <c r="G42">
        <f>E42*(Control!$B$9*$B$5/12)/1e6</f>
        <v>0</v>
      </c>
      <c r="H42">
        <f>F42*$B$6*Control!$B$12/1e6</f>
        <v>0</v>
      </c>
      <c r="I42">
        <f>G42+H42</f>
        <v>0</v>
      </c>
      <c r="J42">
        <f>(1-Control!$B$10)*G42 + F42*(CHOOSE(B42, Control!$B$32, Control!$C$32, Control!$D$32, Control!$E$32, Control!$F$32) + $B$7)/1e6 * $B$6</f>
        <v>0</v>
      </c>
      <c r="K42">
        <f>I42-J42</f>
        <v>0</v>
      </c>
      <c r="L42">
        <f>INDEX(BaseSeries!$C$2:$C$61, A42) * Control!$B$4 * $C$3</f>
        <v>0</v>
      </c>
      <c r="M42">
        <f>L42*(Control!$B$5*Control!$B$6*Control!$B$7)*$C$4</f>
        <v>0</v>
      </c>
      <c r="N42">
        <f>N41*(1-(1-Control!$B$13)^(1/12)) + M42</f>
        <v>0</v>
      </c>
      <c r="O42">
        <f>M42*Control!$B$8</f>
        <v>0</v>
      </c>
      <c r="P42">
        <f>N42*(Control!$B$9*$C$5/12)/1e6</f>
        <v>0</v>
      </c>
      <c r="Q42">
        <f>O42*$C$6*Control!$B$12/1e6</f>
        <v>0</v>
      </c>
      <c r="R42">
        <f>P42+Q42</f>
        <v>0</v>
      </c>
      <c r="S42">
        <f>(1-Control!$B$10)*P42 + O42*(CHOOSE(B42, Control!$B$32, Control!$C$32, Control!$D$32, Control!$E$32, Control!$F$32) + $C$7)/1e6 * $C$6</f>
        <v>0</v>
      </c>
      <c r="T42">
        <f>R42-S42</f>
        <v>0</v>
      </c>
      <c r="U42">
        <f>INDEX(BaseSeries!$C$2:$C$61, A42) * Control!$B$4 * $D$3</f>
        <v>0</v>
      </c>
      <c r="V42">
        <f>U42*(Control!$B$5*Control!$B$6*Control!$B$7)*$D$4</f>
        <v>0</v>
      </c>
      <c r="W42">
        <f>W41*(1-(1-Control!$B$13)^(1/12)) + V42</f>
        <v>0</v>
      </c>
      <c r="X42">
        <f>V42*Control!$B$8</f>
        <v>0</v>
      </c>
      <c r="Y42">
        <f>W42*(Control!$B$9*$D$5/12)/1e6</f>
        <v>0</v>
      </c>
      <c r="Z42">
        <f>X42*$D$6*Control!$B$12/1e6</f>
        <v>0</v>
      </c>
      <c r="AA42">
        <f>Y42+Z42</f>
        <v>0</v>
      </c>
      <c r="AB42">
        <f>(1-Control!$B$10)*Y42 + X42*(CHOOSE(B42, Control!$B$32, Control!$C$32, Control!$D$32, Control!$E$32, Control!$F$32) + $D$7)/1e6 * $D$6</f>
        <v>0</v>
      </c>
      <c r="AC42">
        <f>AA42-AB42</f>
        <v>0</v>
      </c>
      <c r="AD42">
        <f>INDEX(BaseSeries!$C$2:$C$61, A42) * Control!$B$4 * $E$3</f>
        <v>0</v>
      </c>
      <c r="AE42">
        <f>AD42*(Control!$B$5*Control!$B$6*Control!$B$7)*$E$4</f>
        <v>0</v>
      </c>
      <c r="AF42">
        <f>AF41*(1-(1-Control!$B$13)^(1/12)) + AE42</f>
        <v>0</v>
      </c>
      <c r="AG42">
        <f>AE42*Control!$B$8</f>
        <v>0</v>
      </c>
      <c r="AH42">
        <f>AF42*(Control!$B$9*$E$5/12)/1e6</f>
        <v>0</v>
      </c>
      <c r="AI42">
        <f>AG42*$E$6*Control!$B$12/1e6</f>
        <v>0</v>
      </c>
      <c r="AJ42">
        <f>AH42+AI42</f>
        <v>0</v>
      </c>
      <c r="AK42">
        <f>(1-Control!$B$10)*AH42 + AG42*(CHOOSE(B42, Control!$B$32, Control!$C$32, Control!$D$32, Control!$E$32, Control!$F$32) + $E$7)/1e6 * $E$6</f>
        <v>0</v>
      </c>
      <c r="AL42">
        <f>AJ42-AK42</f>
        <v>0</v>
      </c>
      <c r="AM42">
        <f>INDEX(BaseSeries!$C$2:$C$61, A42) * Control!$B$4 * $F$3</f>
        <v>0</v>
      </c>
      <c r="AN42">
        <f>AM42*(Control!$B$5*Control!$B$6*Control!$B$7)*$F$4</f>
        <v>0</v>
      </c>
      <c r="AO42">
        <f>AO41*(1-(1-Control!$B$13)^(1/12)) + AN42</f>
        <v>0</v>
      </c>
      <c r="AP42">
        <f>AN42*Control!$B$8</f>
        <v>0</v>
      </c>
      <c r="AQ42">
        <f>AO42*(Control!$B$9*$F$5/12)/1e6</f>
        <v>0</v>
      </c>
      <c r="AR42">
        <f>AP42*$F$6*Control!$B$12/1e6</f>
        <v>0</v>
      </c>
      <c r="AS42">
        <f>AQ42+AR42</f>
        <v>0</v>
      </c>
      <c r="AT42">
        <f>(1-Control!$B$10)*AQ42 + AP42*(CHOOSE(B42, Control!$B$32, Control!$C$32, Control!$D$32, Control!$E$32, Control!$F$32) + $F$7)/1e6 * $F$6</f>
        <v>0</v>
      </c>
      <c r="AU42">
        <f>AS42-AT42</f>
        <v>0</v>
      </c>
      <c r="AV42">
        <f>INDEX(BaseSeries!$C$2:$C$61, A42) * Control!$B$4 * $G$3</f>
        <v>0</v>
      </c>
      <c r="AW42">
        <f>AV42*(Control!$B$5*Control!$B$6*Control!$B$7)*$G$4</f>
        <v>0</v>
      </c>
      <c r="AX42">
        <f>AX41*(1-(1-Control!$B$13)^(1/12)) + AW42</f>
        <v>0</v>
      </c>
      <c r="AY42">
        <f>AW42*Control!$B$8</f>
        <v>0</v>
      </c>
      <c r="AZ42">
        <f>AX42*(Control!$B$9*$G$5/12)/1e6</f>
        <v>0</v>
      </c>
      <c r="BA42">
        <f>AY42*$G$6*Control!$B$12/1e6</f>
        <v>0</v>
      </c>
      <c r="BB42">
        <f>AZ42+BA42</f>
        <v>0</v>
      </c>
      <c r="BC42">
        <f>(1-Control!$B$10)*AZ42 + AY42*(CHOOSE(B42, Control!$B$32, Control!$C$32, Control!$D$32, Control!$E$32, Control!$F$32) + $G$7)/1e6 * $G$6</f>
        <v>0</v>
      </c>
      <c r="BD42">
        <f>BB42-BC42</f>
        <v>0</v>
      </c>
      <c r="BE42">
        <f>INDEX(BaseSeries!$C$2:$C$61, A42) * Control!$B$4 * $H$3</f>
        <v>0</v>
      </c>
      <c r="BF42">
        <f>BE42*(Control!$B$5*Control!$B$6*Control!$B$7)*$H$4</f>
        <v>0</v>
      </c>
      <c r="BG42">
        <f>BG41*(1-(1-Control!$B$13)^(1/12)) + BF42</f>
        <v>0</v>
      </c>
      <c r="BH42">
        <f>BF42*Control!$B$8</f>
        <v>0</v>
      </c>
      <c r="BI42">
        <f>BG42*(Control!$B$9*$H$5/12)/1e6</f>
        <v>0</v>
      </c>
      <c r="BJ42">
        <f>BH42*$H$6*Control!$B$12/1e6</f>
        <v>0</v>
      </c>
      <c r="BK42">
        <f>BI42+BJ42</f>
        <v>0</v>
      </c>
      <c r="BL42">
        <f>(1-Control!$B$10)*BI42 + BH42*(CHOOSE(B42, Control!$B$32, Control!$C$32, Control!$D$32, Control!$E$32, Control!$F$32) + $H$7)/1e6 * $H$6</f>
        <v>0</v>
      </c>
      <c r="BM42">
        <f>BK42-BL42</f>
        <v>0</v>
      </c>
      <c r="BN42">
        <f>INDEX(BaseSeries!$C$2:$C$61, A42) * Control!$B$4 * $I$3</f>
        <v>0</v>
      </c>
      <c r="BO42">
        <f>BN42*(Control!$B$5*Control!$B$6*Control!$B$7)*$I$4</f>
        <v>0</v>
      </c>
      <c r="BP42">
        <f>BP41*(1-(1-Control!$B$13)^(1/12)) + BO42</f>
        <v>0</v>
      </c>
      <c r="BQ42">
        <f>BO42*Control!$B$8</f>
        <v>0</v>
      </c>
      <c r="BR42">
        <f>BP42*(Control!$B$9*$I$5/12)/1e6</f>
        <v>0</v>
      </c>
      <c r="BS42">
        <f>BQ42*$I$6*Control!$B$12/1e6</f>
        <v>0</v>
      </c>
      <c r="BT42">
        <f>BR42+BS42</f>
        <v>0</v>
      </c>
      <c r="BU42">
        <f>(1-Control!$B$10)*BR42 + BQ42*(CHOOSE(B42, Control!$B$32, Control!$C$32, Control!$D$32, Control!$E$32, Control!$F$32) + $I$7)/1e6 * $I$6</f>
        <v>0</v>
      </c>
      <c r="BV42">
        <f>BT42-BU42</f>
        <v>0</v>
      </c>
      <c r="BW42">
        <f>INDEX(BaseSeries!$C$2:$C$61, A42) * Control!$B$4 * $J$3</f>
        <v>0</v>
      </c>
      <c r="BX42">
        <f>BW42*(Control!$B$5*Control!$B$6*Control!$B$7)*$J$4</f>
        <v>0</v>
      </c>
      <c r="BY42">
        <f>BY41*(1-(1-Control!$B$13)^(1/12)) + BX42</f>
        <v>0</v>
      </c>
      <c r="BZ42">
        <f>BX42*Control!$B$8</f>
        <v>0</v>
      </c>
      <c r="CA42">
        <f>BY42*(Control!$B$9*$J$5/12)/1e6</f>
        <v>0</v>
      </c>
      <c r="CB42">
        <f>BZ42*$J$6*Control!$B$12/1e6</f>
        <v>0</v>
      </c>
      <c r="CC42">
        <f>CA42+CB42</f>
        <v>0</v>
      </c>
      <c r="CD42">
        <f>(1-Control!$B$10)*CA42 + BZ42*(CHOOSE(B42, Control!$B$32, Control!$C$32, Control!$D$32, Control!$E$32, Control!$F$32) + $J$7)/1e6 * $J$6</f>
        <v>0</v>
      </c>
      <c r="CE42">
        <f>CC42-CD42</f>
        <v>0</v>
      </c>
      <c r="CF42">
        <f>INDEX(BaseSeries!$C$2:$C$61, A42) * Control!$B$4 * $K$3</f>
        <v>0</v>
      </c>
      <c r="CG42">
        <f>CF42*(Control!$B$5*Control!$B$6*Control!$B$7)*$K$4</f>
        <v>0</v>
      </c>
      <c r="CH42">
        <f>CH41*(1-(1-Control!$B$13)^(1/12)) + CG42</f>
        <v>0</v>
      </c>
      <c r="CI42">
        <f>CG42*Control!$B$8</f>
        <v>0</v>
      </c>
      <c r="CJ42">
        <f>CH42*(Control!$B$9*$K$5/12)/1e6</f>
        <v>0</v>
      </c>
      <c r="CK42">
        <f>CI42*$K$6*Control!$B$12/1e6</f>
        <v>0</v>
      </c>
      <c r="CL42">
        <f>CJ42+CK42</f>
        <v>0</v>
      </c>
      <c r="CM42">
        <f>(1-Control!$B$10)*CJ42 + CI42*(CHOOSE(B42, Control!$B$32, Control!$C$32, Control!$D$32, Control!$E$32, Control!$F$32) + $K$7)/1e6 * $K$6</f>
        <v>0</v>
      </c>
      <c r="CN42">
        <f>CL42-CM42</f>
        <v>0</v>
      </c>
      <c r="CO42">
        <f>INDEX(BaseSeries!$C$2:$C$61, A42) * Control!$B$4 * $L$3</f>
        <v>0</v>
      </c>
      <c r="CP42">
        <f>CO42*(Control!$B$5*Control!$B$6*Control!$B$7)*$L$4</f>
        <v>0</v>
      </c>
      <c r="CQ42">
        <f>CQ41*(1-(1-Control!$B$13)^(1/12)) + CP42</f>
        <v>0</v>
      </c>
      <c r="CR42">
        <f>CP42*Control!$B$8</f>
        <v>0</v>
      </c>
      <c r="CS42">
        <f>CQ42*(Control!$B$9*$L$5/12)/1e6</f>
        <v>0</v>
      </c>
      <c r="CT42">
        <f>CR42*$L$6*Control!$B$12/1e6</f>
        <v>0</v>
      </c>
      <c r="CU42">
        <f>CS42+CT42</f>
        <v>0</v>
      </c>
      <c r="CV42">
        <f>(1-Control!$B$10)*CS42 + CR42*(CHOOSE(B42, Control!$B$32, Control!$C$32, Control!$D$32, Control!$E$32, Control!$F$32) + $L$7)/1e6 * $L$6</f>
        <v>0</v>
      </c>
      <c r="CW42">
        <f>CU42-CV42</f>
        <v>0</v>
      </c>
      <c r="CX42">
        <f>INDEX(BaseSeries!$C$2:$C$61, A42) * Control!$B$4 * $M$3</f>
        <v>0</v>
      </c>
      <c r="CY42">
        <f>CX42*(Control!$B$5*Control!$B$6*Control!$B$7)*$M$4</f>
        <v>0</v>
      </c>
      <c r="CZ42">
        <f>CZ41*(1-(1-Control!$B$13)^(1/12)) + CY42</f>
        <v>0</v>
      </c>
      <c r="DA42">
        <f>CY42*Control!$B$8</f>
        <v>0</v>
      </c>
      <c r="DB42">
        <f>CZ42*(Control!$B$9*$M$5/12)/1e6</f>
        <v>0</v>
      </c>
      <c r="DC42">
        <f>DA42*$M$6*Control!$B$12/1e6</f>
        <v>0</v>
      </c>
      <c r="DD42">
        <f>DB42+DC42</f>
        <v>0</v>
      </c>
      <c r="DE42">
        <f>(1-Control!$B$10)*DB42 + DA42*(CHOOSE(B42, Control!$B$32, Control!$C$32, Control!$D$32, Control!$E$32, Control!$F$32) + $M$7)/1e6 * $M$6</f>
        <v>0</v>
      </c>
      <c r="DF42">
        <f>DD42-DE42</f>
        <v>0</v>
      </c>
    </row>
    <row r="43" spans="1:110">
      <c r="A43">
        <v>32</v>
      </c>
      <c r="B43">
        <f>INT((A43-1)/12)+1</f>
        <v>0</v>
      </c>
      <c r="C43">
        <f>INDEX(BaseSeries!$C$2:$C$61, A43) * Control!$B$4 * $B$3</f>
        <v>0</v>
      </c>
      <c r="D43">
        <f>C43*(Control!$B$5*Control!$B$6*Control!$B$7)*$B$4</f>
        <v>0</v>
      </c>
      <c r="E43">
        <f>E42*(1-(1-Control!$B$13)^(1/12)) + D43</f>
        <v>0</v>
      </c>
      <c r="F43">
        <f>D43*Control!$B$8</f>
        <v>0</v>
      </c>
      <c r="G43">
        <f>E43*(Control!$B$9*$B$5/12)/1e6</f>
        <v>0</v>
      </c>
      <c r="H43">
        <f>F43*$B$6*Control!$B$12/1e6</f>
        <v>0</v>
      </c>
      <c r="I43">
        <f>G43+H43</f>
        <v>0</v>
      </c>
      <c r="J43">
        <f>(1-Control!$B$10)*G43 + F43*(CHOOSE(B43, Control!$B$32, Control!$C$32, Control!$D$32, Control!$E$32, Control!$F$32) + $B$7)/1e6 * $B$6</f>
        <v>0</v>
      </c>
      <c r="K43">
        <f>I43-J43</f>
        <v>0</v>
      </c>
      <c r="L43">
        <f>INDEX(BaseSeries!$C$2:$C$61, A43) * Control!$B$4 * $C$3</f>
        <v>0</v>
      </c>
      <c r="M43">
        <f>L43*(Control!$B$5*Control!$B$6*Control!$B$7)*$C$4</f>
        <v>0</v>
      </c>
      <c r="N43">
        <f>N42*(1-(1-Control!$B$13)^(1/12)) + M43</f>
        <v>0</v>
      </c>
      <c r="O43">
        <f>M43*Control!$B$8</f>
        <v>0</v>
      </c>
      <c r="P43">
        <f>N43*(Control!$B$9*$C$5/12)/1e6</f>
        <v>0</v>
      </c>
      <c r="Q43">
        <f>O43*$C$6*Control!$B$12/1e6</f>
        <v>0</v>
      </c>
      <c r="R43">
        <f>P43+Q43</f>
        <v>0</v>
      </c>
      <c r="S43">
        <f>(1-Control!$B$10)*P43 + O43*(CHOOSE(B43, Control!$B$32, Control!$C$32, Control!$D$32, Control!$E$32, Control!$F$32) + $C$7)/1e6 * $C$6</f>
        <v>0</v>
      </c>
      <c r="T43">
        <f>R43-S43</f>
        <v>0</v>
      </c>
      <c r="U43">
        <f>INDEX(BaseSeries!$C$2:$C$61, A43) * Control!$B$4 * $D$3</f>
        <v>0</v>
      </c>
      <c r="V43">
        <f>U43*(Control!$B$5*Control!$B$6*Control!$B$7)*$D$4</f>
        <v>0</v>
      </c>
      <c r="W43">
        <f>W42*(1-(1-Control!$B$13)^(1/12)) + V43</f>
        <v>0</v>
      </c>
      <c r="X43">
        <f>V43*Control!$B$8</f>
        <v>0</v>
      </c>
      <c r="Y43">
        <f>W43*(Control!$B$9*$D$5/12)/1e6</f>
        <v>0</v>
      </c>
      <c r="Z43">
        <f>X43*$D$6*Control!$B$12/1e6</f>
        <v>0</v>
      </c>
      <c r="AA43">
        <f>Y43+Z43</f>
        <v>0</v>
      </c>
      <c r="AB43">
        <f>(1-Control!$B$10)*Y43 + X43*(CHOOSE(B43, Control!$B$32, Control!$C$32, Control!$D$32, Control!$E$32, Control!$F$32) + $D$7)/1e6 * $D$6</f>
        <v>0</v>
      </c>
      <c r="AC43">
        <f>AA43-AB43</f>
        <v>0</v>
      </c>
      <c r="AD43">
        <f>INDEX(BaseSeries!$C$2:$C$61, A43) * Control!$B$4 * $E$3</f>
        <v>0</v>
      </c>
      <c r="AE43">
        <f>AD43*(Control!$B$5*Control!$B$6*Control!$B$7)*$E$4</f>
        <v>0</v>
      </c>
      <c r="AF43">
        <f>AF42*(1-(1-Control!$B$13)^(1/12)) + AE43</f>
        <v>0</v>
      </c>
      <c r="AG43">
        <f>AE43*Control!$B$8</f>
        <v>0</v>
      </c>
      <c r="AH43">
        <f>AF43*(Control!$B$9*$E$5/12)/1e6</f>
        <v>0</v>
      </c>
      <c r="AI43">
        <f>AG43*$E$6*Control!$B$12/1e6</f>
        <v>0</v>
      </c>
      <c r="AJ43">
        <f>AH43+AI43</f>
        <v>0</v>
      </c>
      <c r="AK43">
        <f>(1-Control!$B$10)*AH43 + AG43*(CHOOSE(B43, Control!$B$32, Control!$C$32, Control!$D$32, Control!$E$32, Control!$F$32) + $E$7)/1e6 * $E$6</f>
        <v>0</v>
      </c>
      <c r="AL43">
        <f>AJ43-AK43</f>
        <v>0</v>
      </c>
      <c r="AM43">
        <f>INDEX(BaseSeries!$C$2:$C$61, A43) * Control!$B$4 * $F$3</f>
        <v>0</v>
      </c>
      <c r="AN43">
        <f>AM43*(Control!$B$5*Control!$B$6*Control!$B$7)*$F$4</f>
        <v>0</v>
      </c>
      <c r="AO43">
        <f>AO42*(1-(1-Control!$B$13)^(1/12)) + AN43</f>
        <v>0</v>
      </c>
      <c r="AP43">
        <f>AN43*Control!$B$8</f>
        <v>0</v>
      </c>
      <c r="AQ43">
        <f>AO43*(Control!$B$9*$F$5/12)/1e6</f>
        <v>0</v>
      </c>
      <c r="AR43">
        <f>AP43*$F$6*Control!$B$12/1e6</f>
        <v>0</v>
      </c>
      <c r="AS43">
        <f>AQ43+AR43</f>
        <v>0</v>
      </c>
      <c r="AT43">
        <f>(1-Control!$B$10)*AQ43 + AP43*(CHOOSE(B43, Control!$B$32, Control!$C$32, Control!$D$32, Control!$E$32, Control!$F$32) + $F$7)/1e6 * $F$6</f>
        <v>0</v>
      </c>
      <c r="AU43">
        <f>AS43-AT43</f>
        <v>0</v>
      </c>
      <c r="AV43">
        <f>INDEX(BaseSeries!$C$2:$C$61, A43) * Control!$B$4 * $G$3</f>
        <v>0</v>
      </c>
      <c r="AW43">
        <f>AV43*(Control!$B$5*Control!$B$6*Control!$B$7)*$G$4</f>
        <v>0</v>
      </c>
      <c r="AX43">
        <f>AX42*(1-(1-Control!$B$13)^(1/12)) + AW43</f>
        <v>0</v>
      </c>
      <c r="AY43">
        <f>AW43*Control!$B$8</f>
        <v>0</v>
      </c>
      <c r="AZ43">
        <f>AX43*(Control!$B$9*$G$5/12)/1e6</f>
        <v>0</v>
      </c>
      <c r="BA43">
        <f>AY43*$G$6*Control!$B$12/1e6</f>
        <v>0</v>
      </c>
      <c r="BB43">
        <f>AZ43+BA43</f>
        <v>0</v>
      </c>
      <c r="BC43">
        <f>(1-Control!$B$10)*AZ43 + AY43*(CHOOSE(B43, Control!$B$32, Control!$C$32, Control!$D$32, Control!$E$32, Control!$F$32) + $G$7)/1e6 * $G$6</f>
        <v>0</v>
      </c>
      <c r="BD43">
        <f>BB43-BC43</f>
        <v>0</v>
      </c>
      <c r="BE43">
        <f>INDEX(BaseSeries!$C$2:$C$61, A43) * Control!$B$4 * $H$3</f>
        <v>0</v>
      </c>
      <c r="BF43">
        <f>BE43*(Control!$B$5*Control!$B$6*Control!$B$7)*$H$4</f>
        <v>0</v>
      </c>
      <c r="BG43">
        <f>BG42*(1-(1-Control!$B$13)^(1/12)) + BF43</f>
        <v>0</v>
      </c>
      <c r="BH43">
        <f>BF43*Control!$B$8</f>
        <v>0</v>
      </c>
      <c r="BI43">
        <f>BG43*(Control!$B$9*$H$5/12)/1e6</f>
        <v>0</v>
      </c>
      <c r="BJ43">
        <f>BH43*$H$6*Control!$B$12/1e6</f>
        <v>0</v>
      </c>
      <c r="BK43">
        <f>BI43+BJ43</f>
        <v>0</v>
      </c>
      <c r="BL43">
        <f>(1-Control!$B$10)*BI43 + BH43*(CHOOSE(B43, Control!$B$32, Control!$C$32, Control!$D$32, Control!$E$32, Control!$F$32) + $H$7)/1e6 * $H$6</f>
        <v>0</v>
      </c>
      <c r="BM43">
        <f>BK43-BL43</f>
        <v>0</v>
      </c>
      <c r="BN43">
        <f>INDEX(BaseSeries!$C$2:$C$61, A43) * Control!$B$4 * $I$3</f>
        <v>0</v>
      </c>
      <c r="BO43">
        <f>BN43*(Control!$B$5*Control!$B$6*Control!$B$7)*$I$4</f>
        <v>0</v>
      </c>
      <c r="BP43">
        <f>BP42*(1-(1-Control!$B$13)^(1/12)) + BO43</f>
        <v>0</v>
      </c>
      <c r="BQ43">
        <f>BO43*Control!$B$8</f>
        <v>0</v>
      </c>
      <c r="BR43">
        <f>BP43*(Control!$B$9*$I$5/12)/1e6</f>
        <v>0</v>
      </c>
      <c r="BS43">
        <f>BQ43*$I$6*Control!$B$12/1e6</f>
        <v>0</v>
      </c>
      <c r="BT43">
        <f>BR43+BS43</f>
        <v>0</v>
      </c>
      <c r="BU43">
        <f>(1-Control!$B$10)*BR43 + BQ43*(CHOOSE(B43, Control!$B$32, Control!$C$32, Control!$D$32, Control!$E$32, Control!$F$32) + $I$7)/1e6 * $I$6</f>
        <v>0</v>
      </c>
      <c r="BV43">
        <f>BT43-BU43</f>
        <v>0</v>
      </c>
      <c r="BW43">
        <f>INDEX(BaseSeries!$C$2:$C$61, A43) * Control!$B$4 * $J$3</f>
        <v>0</v>
      </c>
      <c r="BX43">
        <f>BW43*(Control!$B$5*Control!$B$6*Control!$B$7)*$J$4</f>
        <v>0</v>
      </c>
      <c r="BY43">
        <f>BY42*(1-(1-Control!$B$13)^(1/12)) + BX43</f>
        <v>0</v>
      </c>
      <c r="BZ43">
        <f>BX43*Control!$B$8</f>
        <v>0</v>
      </c>
      <c r="CA43">
        <f>BY43*(Control!$B$9*$J$5/12)/1e6</f>
        <v>0</v>
      </c>
      <c r="CB43">
        <f>BZ43*$J$6*Control!$B$12/1e6</f>
        <v>0</v>
      </c>
      <c r="CC43">
        <f>CA43+CB43</f>
        <v>0</v>
      </c>
      <c r="CD43">
        <f>(1-Control!$B$10)*CA43 + BZ43*(CHOOSE(B43, Control!$B$32, Control!$C$32, Control!$D$32, Control!$E$32, Control!$F$32) + $J$7)/1e6 * $J$6</f>
        <v>0</v>
      </c>
      <c r="CE43">
        <f>CC43-CD43</f>
        <v>0</v>
      </c>
      <c r="CF43">
        <f>INDEX(BaseSeries!$C$2:$C$61, A43) * Control!$B$4 * $K$3</f>
        <v>0</v>
      </c>
      <c r="CG43">
        <f>CF43*(Control!$B$5*Control!$B$6*Control!$B$7)*$K$4</f>
        <v>0</v>
      </c>
      <c r="CH43">
        <f>CH42*(1-(1-Control!$B$13)^(1/12)) + CG43</f>
        <v>0</v>
      </c>
      <c r="CI43">
        <f>CG43*Control!$B$8</f>
        <v>0</v>
      </c>
      <c r="CJ43">
        <f>CH43*(Control!$B$9*$K$5/12)/1e6</f>
        <v>0</v>
      </c>
      <c r="CK43">
        <f>CI43*$K$6*Control!$B$12/1e6</f>
        <v>0</v>
      </c>
      <c r="CL43">
        <f>CJ43+CK43</f>
        <v>0</v>
      </c>
      <c r="CM43">
        <f>(1-Control!$B$10)*CJ43 + CI43*(CHOOSE(B43, Control!$B$32, Control!$C$32, Control!$D$32, Control!$E$32, Control!$F$32) + $K$7)/1e6 * $K$6</f>
        <v>0</v>
      </c>
      <c r="CN43">
        <f>CL43-CM43</f>
        <v>0</v>
      </c>
      <c r="CO43">
        <f>INDEX(BaseSeries!$C$2:$C$61, A43) * Control!$B$4 * $L$3</f>
        <v>0</v>
      </c>
      <c r="CP43">
        <f>CO43*(Control!$B$5*Control!$B$6*Control!$B$7)*$L$4</f>
        <v>0</v>
      </c>
      <c r="CQ43">
        <f>CQ42*(1-(1-Control!$B$13)^(1/12)) + CP43</f>
        <v>0</v>
      </c>
      <c r="CR43">
        <f>CP43*Control!$B$8</f>
        <v>0</v>
      </c>
      <c r="CS43">
        <f>CQ43*(Control!$B$9*$L$5/12)/1e6</f>
        <v>0</v>
      </c>
      <c r="CT43">
        <f>CR43*$L$6*Control!$B$12/1e6</f>
        <v>0</v>
      </c>
      <c r="CU43">
        <f>CS43+CT43</f>
        <v>0</v>
      </c>
      <c r="CV43">
        <f>(1-Control!$B$10)*CS43 + CR43*(CHOOSE(B43, Control!$B$32, Control!$C$32, Control!$D$32, Control!$E$32, Control!$F$32) + $L$7)/1e6 * $L$6</f>
        <v>0</v>
      </c>
      <c r="CW43">
        <f>CU43-CV43</f>
        <v>0</v>
      </c>
      <c r="CX43">
        <f>INDEX(BaseSeries!$C$2:$C$61, A43) * Control!$B$4 * $M$3</f>
        <v>0</v>
      </c>
      <c r="CY43">
        <f>CX43*(Control!$B$5*Control!$B$6*Control!$B$7)*$M$4</f>
        <v>0</v>
      </c>
      <c r="CZ43">
        <f>CZ42*(1-(1-Control!$B$13)^(1/12)) + CY43</f>
        <v>0</v>
      </c>
      <c r="DA43">
        <f>CY43*Control!$B$8</f>
        <v>0</v>
      </c>
      <c r="DB43">
        <f>CZ43*(Control!$B$9*$M$5/12)/1e6</f>
        <v>0</v>
      </c>
      <c r="DC43">
        <f>DA43*$M$6*Control!$B$12/1e6</f>
        <v>0</v>
      </c>
      <c r="DD43">
        <f>DB43+DC43</f>
        <v>0</v>
      </c>
      <c r="DE43">
        <f>(1-Control!$B$10)*DB43 + DA43*(CHOOSE(B43, Control!$B$32, Control!$C$32, Control!$D$32, Control!$E$32, Control!$F$32) + $M$7)/1e6 * $M$6</f>
        <v>0</v>
      </c>
      <c r="DF43">
        <f>DD43-DE43</f>
        <v>0</v>
      </c>
    </row>
    <row r="44" spans="1:110">
      <c r="A44">
        <v>33</v>
      </c>
      <c r="B44">
        <f>INT((A44-1)/12)+1</f>
        <v>0</v>
      </c>
      <c r="C44">
        <f>INDEX(BaseSeries!$C$2:$C$61, A44) * Control!$B$4 * $B$3</f>
        <v>0</v>
      </c>
      <c r="D44">
        <f>C44*(Control!$B$5*Control!$B$6*Control!$B$7)*$B$4</f>
        <v>0</v>
      </c>
      <c r="E44">
        <f>E43*(1-(1-Control!$B$13)^(1/12)) + D44</f>
        <v>0</v>
      </c>
      <c r="F44">
        <f>D44*Control!$B$8</f>
        <v>0</v>
      </c>
      <c r="G44">
        <f>E44*(Control!$B$9*$B$5/12)/1e6</f>
        <v>0</v>
      </c>
      <c r="H44">
        <f>F44*$B$6*Control!$B$12/1e6</f>
        <v>0</v>
      </c>
      <c r="I44">
        <f>G44+H44</f>
        <v>0</v>
      </c>
      <c r="J44">
        <f>(1-Control!$B$10)*G44 + F44*(CHOOSE(B44, Control!$B$32, Control!$C$32, Control!$D$32, Control!$E$32, Control!$F$32) + $B$7)/1e6 * $B$6</f>
        <v>0</v>
      </c>
      <c r="K44">
        <f>I44-J44</f>
        <v>0</v>
      </c>
      <c r="L44">
        <f>INDEX(BaseSeries!$C$2:$C$61, A44) * Control!$B$4 * $C$3</f>
        <v>0</v>
      </c>
      <c r="M44">
        <f>L44*(Control!$B$5*Control!$B$6*Control!$B$7)*$C$4</f>
        <v>0</v>
      </c>
      <c r="N44">
        <f>N43*(1-(1-Control!$B$13)^(1/12)) + M44</f>
        <v>0</v>
      </c>
      <c r="O44">
        <f>M44*Control!$B$8</f>
        <v>0</v>
      </c>
      <c r="P44">
        <f>N44*(Control!$B$9*$C$5/12)/1e6</f>
        <v>0</v>
      </c>
      <c r="Q44">
        <f>O44*$C$6*Control!$B$12/1e6</f>
        <v>0</v>
      </c>
      <c r="R44">
        <f>P44+Q44</f>
        <v>0</v>
      </c>
      <c r="S44">
        <f>(1-Control!$B$10)*P44 + O44*(CHOOSE(B44, Control!$B$32, Control!$C$32, Control!$D$32, Control!$E$32, Control!$F$32) + $C$7)/1e6 * $C$6</f>
        <v>0</v>
      </c>
      <c r="T44">
        <f>R44-S44</f>
        <v>0</v>
      </c>
      <c r="U44">
        <f>INDEX(BaseSeries!$C$2:$C$61, A44) * Control!$B$4 * $D$3</f>
        <v>0</v>
      </c>
      <c r="V44">
        <f>U44*(Control!$B$5*Control!$B$6*Control!$B$7)*$D$4</f>
        <v>0</v>
      </c>
      <c r="W44">
        <f>W43*(1-(1-Control!$B$13)^(1/12)) + V44</f>
        <v>0</v>
      </c>
      <c r="X44">
        <f>V44*Control!$B$8</f>
        <v>0</v>
      </c>
      <c r="Y44">
        <f>W44*(Control!$B$9*$D$5/12)/1e6</f>
        <v>0</v>
      </c>
      <c r="Z44">
        <f>X44*$D$6*Control!$B$12/1e6</f>
        <v>0</v>
      </c>
      <c r="AA44">
        <f>Y44+Z44</f>
        <v>0</v>
      </c>
      <c r="AB44">
        <f>(1-Control!$B$10)*Y44 + X44*(CHOOSE(B44, Control!$B$32, Control!$C$32, Control!$D$32, Control!$E$32, Control!$F$32) + $D$7)/1e6 * $D$6</f>
        <v>0</v>
      </c>
      <c r="AC44">
        <f>AA44-AB44</f>
        <v>0</v>
      </c>
      <c r="AD44">
        <f>INDEX(BaseSeries!$C$2:$C$61, A44) * Control!$B$4 * $E$3</f>
        <v>0</v>
      </c>
      <c r="AE44">
        <f>AD44*(Control!$B$5*Control!$B$6*Control!$B$7)*$E$4</f>
        <v>0</v>
      </c>
      <c r="AF44">
        <f>AF43*(1-(1-Control!$B$13)^(1/12)) + AE44</f>
        <v>0</v>
      </c>
      <c r="AG44">
        <f>AE44*Control!$B$8</f>
        <v>0</v>
      </c>
      <c r="AH44">
        <f>AF44*(Control!$B$9*$E$5/12)/1e6</f>
        <v>0</v>
      </c>
      <c r="AI44">
        <f>AG44*$E$6*Control!$B$12/1e6</f>
        <v>0</v>
      </c>
      <c r="AJ44">
        <f>AH44+AI44</f>
        <v>0</v>
      </c>
      <c r="AK44">
        <f>(1-Control!$B$10)*AH44 + AG44*(CHOOSE(B44, Control!$B$32, Control!$C$32, Control!$D$32, Control!$E$32, Control!$F$32) + $E$7)/1e6 * $E$6</f>
        <v>0</v>
      </c>
      <c r="AL44">
        <f>AJ44-AK44</f>
        <v>0</v>
      </c>
      <c r="AM44">
        <f>INDEX(BaseSeries!$C$2:$C$61, A44) * Control!$B$4 * $F$3</f>
        <v>0</v>
      </c>
      <c r="AN44">
        <f>AM44*(Control!$B$5*Control!$B$6*Control!$B$7)*$F$4</f>
        <v>0</v>
      </c>
      <c r="AO44">
        <f>AO43*(1-(1-Control!$B$13)^(1/12)) + AN44</f>
        <v>0</v>
      </c>
      <c r="AP44">
        <f>AN44*Control!$B$8</f>
        <v>0</v>
      </c>
      <c r="AQ44">
        <f>AO44*(Control!$B$9*$F$5/12)/1e6</f>
        <v>0</v>
      </c>
      <c r="AR44">
        <f>AP44*$F$6*Control!$B$12/1e6</f>
        <v>0</v>
      </c>
      <c r="AS44">
        <f>AQ44+AR44</f>
        <v>0</v>
      </c>
      <c r="AT44">
        <f>(1-Control!$B$10)*AQ44 + AP44*(CHOOSE(B44, Control!$B$32, Control!$C$32, Control!$D$32, Control!$E$32, Control!$F$32) + $F$7)/1e6 * $F$6</f>
        <v>0</v>
      </c>
      <c r="AU44">
        <f>AS44-AT44</f>
        <v>0</v>
      </c>
      <c r="AV44">
        <f>INDEX(BaseSeries!$C$2:$C$61, A44) * Control!$B$4 * $G$3</f>
        <v>0</v>
      </c>
      <c r="AW44">
        <f>AV44*(Control!$B$5*Control!$B$6*Control!$B$7)*$G$4</f>
        <v>0</v>
      </c>
      <c r="AX44">
        <f>AX43*(1-(1-Control!$B$13)^(1/12)) + AW44</f>
        <v>0</v>
      </c>
      <c r="AY44">
        <f>AW44*Control!$B$8</f>
        <v>0</v>
      </c>
      <c r="AZ44">
        <f>AX44*(Control!$B$9*$G$5/12)/1e6</f>
        <v>0</v>
      </c>
      <c r="BA44">
        <f>AY44*$G$6*Control!$B$12/1e6</f>
        <v>0</v>
      </c>
      <c r="BB44">
        <f>AZ44+BA44</f>
        <v>0</v>
      </c>
      <c r="BC44">
        <f>(1-Control!$B$10)*AZ44 + AY44*(CHOOSE(B44, Control!$B$32, Control!$C$32, Control!$D$32, Control!$E$32, Control!$F$32) + $G$7)/1e6 * $G$6</f>
        <v>0</v>
      </c>
      <c r="BD44">
        <f>BB44-BC44</f>
        <v>0</v>
      </c>
      <c r="BE44">
        <f>INDEX(BaseSeries!$C$2:$C$61, A44) * Control!$B$4 * $H$3</f>
        <v>0</v>
      </c>
      <c r="BF44">
        <f>BE44*(Control!$B$5*Control!$B$6*Control!$B$7)*$H$4</f>
        <v>0</v>
      </c>
      <c r="BG44">
        <f>BG43*(1-(1-Control!$B$13)^(1/12)) + BF44</f>
        <v>0</v>
      </c>
      <c r="BH44">
        <f>BF44*Control!$B$8</f>
        <v>0</v>
      </c>
      <c r="BI44">
        <f>BG44*(Control!$B$9*$H$5/12)/1e6</f>
        <v>0</v>
      </c>
      <c r="BJ44">
        <f>BH44*$H$6*Control!$B$12/1e6</f>
        <v>0</v>
      </c>
      <c r="BK44">
        <f>BI44+BJ44</f>
        <v>0</v>
      </c>
      <c r="BL44">
        <f>(1-Control!$B$10)*BI44 + BH44*(CHOOSE(B44, Control!$B$32, Control!$C$32, Control!$D$32, Control!$E$32, Control!$F$32) + $H$7)/1e6 * $H$6</f>
        <v>0</v>
      </c>
      <c r="BM44">
        <f>BK44-BL44</f>
        <v>0</v>
      </c>
      <c r="BN44">
        <f>INDEX(BaseSeries!$C$2:$C$61, A44) * Control!$B$4 * $I$3</f>
        <v>0</v>
      </c>
      <c r="BO44">
        <f>BN44*(Control!$B$5*Control!$B$6*Control!$B$7)*$I$4</f>
        <v>0</v>
      </c>
      <c r="BP44">
        <f>BP43*(1-(1-Control!$B$13)^(1/12)) + BO44</f>
        <v>0</v>
      </c>
      <c r="BQ44">
        <f>BO44*Control!$B$8</f>
        <v>0</v>
      </c>
      <c r="BR44">
        <f>BP44*(Control!$B$9*$I$5/12)/1e6</f>
        <v>0</v>
      </c>
      <c r="BS44">
        <f>BQ44*$I$6*Control!$B$12/1e6</f>
        <v>0</v>
      </c>
      <c r="BT44">
        <f>BR44+BS44</f>
        <v>0</v>
      </c>
      <c r="BU44">
        <f>(1-Control!$B$10)*BR44 + BQ44*(CHOOSE(B44, Control!$B$32, Control!$C$32, Control!$D$32, Control!$E$32, Control!$F$32) + $I$7)/1e6 * $I$6</f>
        <v>0</v>
      </c>
      <c r="BV44">
        <f>BT44-BU44</f>
        <v>0</v>
      </c>
      <c r="BW44">
        <f>INDEX(BaseSeries!$C$2:$C$61, A44) * Control!$B$4 * $J$3</f>
        <v>0</v>
      </c>
      <c r="BX44">
        <f>BW44*(Control!$B$5*Control!$B$6*Control!$B$7)*$J$4</f>
        <v>0</v>
      </c>
      <c r="BY44">
        <f>BY43*(1-(1-Control!$B$13)^(1/12)) + BX44</f>
        <v>0</v>
      </c>
      <c r="BZ44">
        <f>BX44*Control!$B$8</f>
        <v>0</v>
      </c>
      <c r="CA44">
        <f>BY44*(Control!$B$9*$J$5/12)/1e6</f>
        <v>0</v>
      </c>
      <c r="CB44">
        <f>BZ44*$J$6*Control!$B$12/1e6</f>
        <v>0</v>
      </c>
      <c r="CC44">
        <f>CA44+CB44</f>
        <v>0</v>
      </c>
      <c r="CD44">
        <f>(1-Control!$B$10)*CA44 + BZ44*(CHOOSE(B44, Control!$B$32, Control!$C$32, Control!$D$32, Control!$E$32, Control!$F$32) + $J$7)/1e6 * $J$6</f>
        <v>0</v>
      </c>
      <c r="CE44">
        <f>CC44-CD44</f>
        <v>0</v>
      </c>
      <c r="CF44">
        <f>INDEX(BaseSeries!$C$2:$C$61, A44) * Control!$B$4 * $K$3</f>
        <v>0</v>
      </c>
      <c r="CG44">
        <f>CF44*(Control!$B$5*Control!$B$6*Control!$B$7)*$K$4</f>
        <v>0</v>
      </c>
      <c r="CH44">
        <f>CH43*(1-(1-Control!$B$13)^(1/12)) + CG44</f>
        <v>0</v>
      </c>
      <c r="CI44">
        <f>CG44*Control!$B$8</f>
        <v>0</v>
      </c>
      <c r="CJ44">
        <f>CH44*(Control!$B$9*$K$5/12)/1e6</f>
        <v>0</v>
      </c>
      <c r="CK44">
        <f>CI44*$K$6*Control!$B$12/1e6</f>
        <v>0</v>
      </c>
      <c r="CL44">
        <f>CJ44+CK44</f>
        <v>0</v>
      </c>
      <c r="CM44">
        <f>(1-Control!$B$10)*CJ44 + CI44*(CHOOSE(B44, Control!$B$32, Control!$C$32, Control!$D$32, Control!$E$32, Control!$F$32) + $K$7)/1e6 * $K$6</f>
        <v>0</v>
      </c>
      <c r="CN44">
        <f>CL44-CM44</f>
        <v>0</v>
      </c>
      <c r="CO44">
        <f>INDEX(BaseSeries!$C$2:$C$61, A44) * Control!$B$4 * $L$3</f>
        <v>0</v>
      </c>
      <c r="CP44">
        <f>CO44*(Control!$B$5*Control!$B$6*Control!$B$7)*$L$4</f>
        <v>0</v>
      </c>
      <c r="CQ44">
        <f>CQ43*(1-(1-Control!$B$13)^(1/12)) + CP44</f>
        <v>0</v>
      </c>
      <c r="CR44">
        <f>CP44*Control!$B$8</f>
        <v>0</v>
      </c>
      <c r="CS44">
        <f>CQ44*(Control!$B$9*$L$5/12)/1e6</f>
        <v>0</v>
      </c>
      <c r="CT44">
        <f>CR44*$L$6*Control!$B$12/1e6</f>
        <v>0</v>
      </c>
      <c r="CU44">
        <f>CS44+CT44</f>
        <v>0</v>
      </c>
      <c r="CV44">
        <f>(1-Control!$B$10)*CS44 + CR44*(CHOOSE(B44, Control!$B$32, Control!$C$32, Control!$D$32, Control!$E$32, Control!$F$32) + $L$7)/1e6 * $L$6</f>
        <v>0</v>
      </c>
      <c r="CW44">
        <f>CU44-CV44</f>
        <v>0</v>
      </c>
      <c r="CX44">
        <f>INDEX(BaseSeries!$C$2:$C$61, A44) * Control!$B$4 * $M$3</f>
        <v>0</v>
      </c>
      <c r="CY44">
        <f>CX44*(Control!$B$5*Control!$B$6*Control!$B$7)*$M$4</f>
        <v>0</v>
      </c>
      <c r="CZ44">
        <f>CZ43*(1-(1-Control!$B$13)^(1/12)) + CY44</f>
        <v>0</v>
      </c>
      <c r="DA44">
        <f>CY44*Control!$B$8</f>
        <v>0</v>
      </c>
      <c r="DB44">
        <f>CZ44*(Control!$B$9*$M$5/12)/1e6</f>
        <v>0</v>
      </c>
      <c r="DC44">
        <f>DA44*$M$6*Control!$B$12/1e6</f>
        <v>0</v>
      </c>
      <c r="DD44">
        <f>DB44+DC44</f>
        <v>0</v>
      </c>
      <c r="DE44">
        <f>(1-Control!$B$10)*DB44 + DA44*(CHOOSE(B44, Control!$B$32, Control!$C$32, Control!$D$32, Control!$E$32, Control!$F$32) + $M$7)/1e6 * $M$6</f>
        <v>0</v>
      </c>
      <c r="DF44">
        <f>DD44-DE44</f>
        <v>0</v>
      </c>
    </row>
    <row r="45" spans="1:110">
      <c r="A45">
        <v>34</v>
      </c>
      <c r="B45">
        <f>INT((A45-1)/12)+1</f>
        <v>0</v>
      </c>
      <c r="C45">
        <f>INDEX(BaseSeries!$C$2:$C$61, A45) * Control!$B$4 * $B$3</f>
        <v>0</v>
      </c>
      <c r="D45">
        <f>C45*(Control!$B$5*Control!$B$6*Control!$B$7)*$B$4</f>
        <v>0</v>
      </c>
      <c r="E45">
        <f>E44*(1-(1-Control!$B$13)^(1/12)) + D45</f>
        <v>0</v>
      </c>
      <c r="F45">
        <f>D45*Control!$B$8</f>
        <v>0</v>
      </c>
      <c r="G45">
        <f>E45*(Control!$B$9*$B$5/12)/1e6</f>
        <v>0</v>
      </c>
      <c r="H45">
        <f>F45*$B$6*Control!$B$12/1e6</f>
        <v>0</v>
      </c>
      <c r="I45">
        <f>G45+H45</f>
        <v>0</v>
      </c>
      <c r="J45">
        <f>(1-Control!$B$10)*G45 + F45*(CHOOSE(B45, Control!$B$32, Control!$C$32, Control!$D$32, Control!$E$32, Control!$F$32) + $B$7)/1e6 * $B$6</f>
        <v>0</v>
      </c>
      <c r="K45">
        <f>I45-J45</f>
        <v>0</v>
      </c>
      <c r="L45">
        <f>INDEX(BaseSeries!$C$2:$C$61, A45) * Control!$B$4 * $C$3</f>
        <v>0</v>
      </c>
      <c r="M45">
        <f>L45*(Control!$B$5*Control!$B$6*Control!$B$7)*$C$4</f>
        <v>0</v>
      </c>
      <c r="N45">
        <f>N44*(1-(1-Control!$B$13)^(1/12)) + M45</f>
        <v>0</v>
      </c>
      <c r="O45">
        <f>M45*Control!$B$8</f>
        <v>0</v>
      </c>
      <c r="P45">
        <f>N45*(Control!$B$9*$C$5/12)/1e6</f>
        <v>0</v>
      </c>
      <c r="Q45">
        <f>O45*$C$6*Control!$B$12/1e6</f>
        <v>0</v>
      </c>
      <c r="R45">
        <f>P45+Q45</f>
        <v>0</v>
      </c>
      <c r="S45">
        <f>(1-Control!$B$10)*P45 + O45*(CHOOSE(B45, Control!$B$32, Control!$C$32, Control!$D$32, Control!$E$32, Control!$F$32) + $C$7)/1e6 * $C$6</f>
        <v>0</v>
      </c>
      <c r="T45">
        <f>R45-S45</f>
        <v>0</v>
      </c>
      <c r="U45">
        <f>INDEX(BaseSeries!$C$2:$C$61, A45) * Control!$B$4 * $D$3</f>
        <v>0</v>
      </c>
      <c r="V45">
        <f>U45*(Control!$B$5*Control!$B$6*Control!$B$7)*$D$4</f>
        <v>0</v>
      </c>
      <c r="W45">
        <f>W44*(1-(1-Control!$B$13)^(1/12)) + V45</f>
        <v>0</v>
      </c>
      <c r="X45">
        <f>V45*Control!$B$8</f>
        <v>0</v>
      </c>
      <c r="Y45">
        <f>W45*(Control!$B$9*$D$5/12)/1e6</f>
        <v>0</v>
      </c>
      <c r="Z45">
        <f>X45*$D$6*Control!$B$12/1e6</f>
        <v>0</v>
      </c>
      <c r="AA45">
        <f>Y45+Z45</f>
        <v>0</v>
      </c>
      <c r="AB45">
        <f>(1-Control!$B$10)*Y45 + X45*(CHOOSE(B45, Control!$B$32, Control!$C$32, Control!$D$32, Control!$E$32, Control!$F$32) + $D$7)/1e6 * $D$6</f>
        <v>0</v>
      </c>
      <c r="AC45">
        <f>AA45-AB45</f>
        <v>0</v>
      </c>
      <c r="AD45">
        <f>INDEX(BaseSeries!$C$2:$C$61, A45) * Control!$B$4 * $E$3</f>
        <v>0</v>
      </c>
      <c r="AE45">
        <f>AD45*(Control!$B$5*Control!$B$6*Control!$B$7)*$E$4</f>
        <v>0</v>
      </c>
      <c r="AF45">
        <f>AF44*(1-(1-Control!$B$13)^(1/12)) + AE45</f>
        <v>0</v>
      </c>
      <c r="AG45">
        <f>AE45*Control!$B$8</f>
        <v>0</v>
      </c>
      <c r="AH45">
        <f>AF45*(Control!$B$9*$E$5/12)/1e6</f>
        <v>0</v>
      </c>
      <c r="AI45">
        <f>AG45*$E$6*Control!$B$12/1e6</f>
        <v>0</v>
      </c>
      <c r="AJ45">
        <f>AH45+AI45</f>
        <v>0</v>
      </c>
      <c r="AK45">
        <f>(1-Control!$B$10)*AH45 + AG45*(CHOOSE(B45, Control!$B$32, Control!$C$32, Control!$D$32, Control!$E$32, Control!$F$32) + $E$7)/1e6 * $E$6</f>
        <v>0</v>
      </c>
      <c r="AL45">
        <f>AJ45-AK45</f>
        <v>0</v>
      </c>
      <c r="AM45">
        <f>INDEX(BaseSeries!$C$2:$C$61, A45) * Control!$B$4 * $F$3</f>
        <v>0</v>
      </c>
      <c r="AN45">
        <f>AM45*(Control!$B$5*Control!$B$6*Control!$B$7)*$F$4</f>
        <v>0</v>
      </c>
      <c r="AO45">
        <f>AO44*(1-(1-Control!$B$13)^(1/12)) + AN45</f>
        <v>0</v>
      </c>
      <c r="AP45">
        <f>AN45*Control!$B$8</f>
        <v>0</v>
      </c>
      <c r="AQ45">
        <f>AO45*(Control!$B$9*$F$5/12)/1e6</f>
        <v>0</v>
      </c>
      <c r="AR45">
        <f>AP45*$F$6*Control!$B$12/1e6</f>
        <v>0</v>
      </c>
      <c r="AS45">
        <f>AQ45+AR45</f>
        <v>0</v>
      </c>
      <c r="AT45">
        <f>(1-Control!$B$10)*AQ45 + AP45*(CHOOSE(B45, Control!$B$32, Control!$C$32, Control!$D$32, Control!$E$32, Control!$F$32) + $F$7)/1e6 * $F$6</f>
        <v>0</v>
      </c>
      <c r="AU45">
        <f>AS45-AT45</f>
        <v>0</v>
      </c>
      <c r="AV45">
        <f>INDEX(BaseSeries!$C$2:$C$61, A45) * Control!$B$4 * $G$3</f>
        <v>0</v>
      </c>
      <c r="AW45">
        <f>AV45*(Control!$B$5*Control!$B$6*Control!$B$7)*$G$4</f>
        <v>0</v>
      </c>
      <c r="AX45">
        <f>AX44*(1-(1-Control!$B$13)^(1/12)) + AW45</f>
        <v>0</v>
      </c>
      <c r="AY45">
        <f>AW45*Control!$B$8</f>
        <v>0</v>
      </c>
      <c r="AZ45">
        <f>AX45*(Control!$B$9*$G$5/12)/1e6</f>
        <v>0</v>
      </c>
      <c r="BA45">
        <f>AY45*$G$6*Control!$B$12/1e6</f>
        <v>0</v>
      </c>
      <c r="BB45">
        <f>AZ45+BA45</f>
        <v>0</v>
      </c>
      <c r="BC45">
        <f>(1-Control!$B$10)*AZ45 + AY45*(CHOOSE(B45, Control!$B$32, Control!$C$32, Control!$D$32, Control!$E$32, Control!$F$32) + $G$7)/1e6 * $G$6</f>
        <v>0</v>
      </c>
      <c r="BD45">
        <f>BB45-BC45</f>
        <v>0</v>
      </c>
      <c r="BE45">
        <f>INDEX(BaseSeries!$C$2:$C$61, A45) * Control!$B$4 * $H$3</f>
        <v>0</v>
      </c>
      <c r="BF45">
        <f>BE45*(Control!$B$5*Control!$B$6*Control!$B$7)*$H$4</f>
        <v>0</v>
      </c>
      <c r="BG45">
        <f>BG44*(1-(1-Control!$B$13)^(1/12)) + BF45</f>
        <v>0</v>
      </c>
      <c r="BH45">
        <f>BF45*Control!$B$8</f>
        <v>0</v>
      </c>
      <c r="BI45">
        <f>BG45*(Control!$B$9*$H$5/12)/1e6</f>
        <v>0</v>
      </c>
      <c r="BJ45">
        <f>BH45*$H$6*Control!$B$12/1e6</f>
        <v>0</v>
      </c>
      <c r="BK45">
        <f>BI45+BJ45</f>
        <v>0</v>
      </c>
      <c r="BL45">
        <f>(1-Control!$B$10)*BI45 + BH45*(CHOOSE(B45, Control!$B$32, Control!$C$32, Control!$D$32, Control!$E$32, Control!$F$32) + $H$7)/1e6 * $H$6</f>
        <v>0</v>
      </c>
      <c r="BM45">
        <f>BK45-BL45</f>
        <v>0</v>
      </c>
      <c r="BN45">
        <f>INDEX(BaseSeries!$C$2:$C$61, A45) * Control!$B$4 * $I$3</f>
        <v>0</v>
      </c>
      <c r="BO45">
        <f>BN45*(Control!$B$5*Control!$B$6*Control!$B$7)*$I$4</f>
        <v>0</v>
      </c>
      <c r="BP45">
        <f>BP44*(1-(1-Control!$B$13)^(1/12)) + BO45</f>
        <v>0</v>
      </c>
      <c r="BQ45">
        <f>BO45*Control!$B$8</f>
        <v>0</v>
      </c>
      <c r="BR45">
        <f>BP45*(Control!$B$9*$I$5/12)/1e6</f>
        <v>0</v>
      </c>
      <c r="BS45">
        <f>BQ45*$I$6*Control!$B$12/1e6</f>
        <v>0</v>
      </c>
      <c r="BT45">
        <f>BR45+BS45</f>
        <v>0</v>
      </c>
      <c r="BU45">
        <f>(1-Control!$B$10)*BR45 + BQ45*(CHOOSE(B45, Control!$B$32, Control!$C$32, Control!$D$32, Control!$E$32, Control!$F$32) + $I$7)/1e6 * $I$6</f>
        <v>0</v>
      </c>
      <c r="BV45">
        <f>BT45-BU45</f>
        <v>0</v>
      </c>
      <c r="BW45">
        <f>INDEX(BaseSeries!$C$2:$C$61, A45) * Control!$B$4 * $J$3</f>
        <v>0</v>
      </c>
      <c r="BX45">
        <f>BW45*(Control!$B$5*Control!$B$6*Control!$B$7)*$J$4</f>
        <v>0</v>
      </c>
      <c r="BY45">
        <f>BY44*(1-(1-Control!$B$13)^(1/12)) + BX45</f>
        <v>0</v>
      </c>
      <c r="BZ45">
        <f>BX45*Control!$B$8</f>
        <v>0</v>
      </c>
      <c r="CA45">
        <f>BY45*(Control!$B$9*$J$5/12)/1e6</f>
        <v>0</v>
      </c>
      <c r="CB45">
        <f>BZ45*$J$6*Control!$B$12/1e6</f>
        <v>0</v>
      </c>
      <c r="CC45">
        <f>CA45+CB45</f>
        <v>0</v>
      </c>
      <c r="CD45">
        <f>(1-Control!$B$10)*CA45 + BZ45*(CHOOSE(B45, Control!$B$32, Control!$C$32, Control!$D$32, Control!$E$32, Control!$F$32) + $J$7)/1e6 * $J$6</f>
        <v>0</v>
      </c>
      <c r="CE45">
        <f>CC45-CD45</f>
        <v>0</v>
      </c>
      <c r="CF45">
        <f>INDEX(BaseSeries!$C$2:$C$61, A45) * Control!$B$4 * $K$3</f>
        <v>0</v>
      </c>
      <c r="CG45">
        <f>CF45*(Control!$B$5*Control!$B$6*Control!$B$7)*$K$4</f>
        <v>0</v>
      </c>
      <c r="CH45">
        <f>CH44*(1-(1-Control!$B$13)^(1/12)) + CG45</f>
        <v>0</v>
      </c>
      <c r="CI45">
        <f>CG45*Control!$B$8</f>
        <v>0</v>
      </c>
      <c r="CJ45">
        <f>CH45*(Control!$B$9*$K$5/12)/1e6</f>
        <v>0</v>
      </c>
      <c r="CK45">
        <f>CI45*$K$6*Control!$B$12/1e6</f>
        <v>0</v>
      </c>
      <c r="CL45">
        <f>CJ45+CK45</f>
        <v>0</v>
      </c>
      <c r="CM45">
        <f>(1-Control!$B$10)*CJ45 + CI45*(CHOOSE(B45, Control!$B$32, Control!$C$32, Control!$D$32, Control!$E$32, Control!$F$32) + $K$7)/1e6 * $K$6</f>
        <v>0</v>
      </c>
      <c r="CN45">
        <f>CL45-CM45</f>
        <v>0</v>
      </c>
      <c r="CO45">
        <f>INDEX(BaseSeries!$C$2:$C$61, A45) * Control!$B$4 * $L$3</f>
        <v>0</v>
      </c>
      <c r="CP45">
        <f>CO45*(Control!$B$5*Control!$B$6*Control!$B$7)*$L$4</f>
        <v>0</v>
      </c>
      <c r="CQ45">
        <f>CQ44*(1-(1-Control!$B$13)^(1/12)) + CP45</f>
        <v>0</v>
      </c>
      <c r="CR45">
        <f>CP45*Control!$B$8</f>
        <v>0</v>
      </c>
      <c r="CS45">
        <f>CQ45*(Control!$B$9*$L$5/12)/1e6</f>
        <v>0</v>
      </c>
      <c r="CT45">
        <f>CR45*$L$6*Control!$B$12/1e6</f>
        <v>0</v>
      </c>
      <c r="CU45">
        <f>CS45+CT45</f>
        <v>0</v>
      </c>
      <c r="CV45">
        <f>(1-Control!$B$10)*CS45 + CR45*(CHOOSE(B45, Control!$B$32, Control!$C$32, Control!$D$32, Control!$E$32, Control!$F$32) + $L$7)/1e6 * $L$6</f>
        <v>0</v>
      </c>
      <c r="CW45">
        <f>CU45-CV45</f>
        <v>0</v>
      </c>
      <c r="CX45">
        <f>INDEX(BaseSeries!$C$2:$C$61, A45) * Control!$B$4 * $M$3</f>
        <v>0</v>
      </c>
      <c r="CY45">
        <f>CX45*(Control!$B$5*Control!$B$6*Control!$B$7)*$M$4</f>
        <v>0</v>
      </c>
      <c r="CZ45">
        <f>CZ44*(1-(1-Control!$B$13)^(1/12)) + CY45</f>
        <v>0</v>
      </c>
      <c r="DA45">
        <f>CY45*Control!$B$8</f>
        <v>0</v>
      </c>
      <c r="DB45">
        <f>CZ45*(Control!$B$9*$M$5/12)/1e6</f>
        <v>0</v>
      </c>
      <c r="DC45">
        <f>DA45*$M$6*Control!$B$12/1e6</f>
        <v>0</v>
      </c>
      <c r="DD45">
        <f>DB45+DC45</f>
        <v>0</v>
      </c>
      <c r="DE45">
        <f>(1-Control!$B$10)*DB45 + DA45*(CHOOSE(B45, Control!$B$32, Control!$C$32, Control!$D$32, Control!$E$32, Control!$F$32) + $M$7)/1e6 * $M$6</f>
        <v>0</v>
      </c>
      <c r="DF45">
        <f>DD45-DE45</f>
        <v>0</v>
      </c>
    </row>
    <row r="46" spans="1:110">
      <c r="A46">
        <v>35</v>
      </c>
      <c r="B46">
        <f>INT((A46-1)/12)+1</f>
        <v>0</v>
      </c>
      <c r="C46">
        <f>INDEX(BaseSeries!$C$2:$C$61, A46) * Control!$B$4 * $B$3</f>
        <v>0</v>
      </c>
      <c r="D46">
        <f>C46*(Control!$B$5*Control!$B$6*Control!$B$7)*$B$4</f>
        <v>0</v>
      </c>
      <c r="E46">
        <f>E45*(1-(1-Control!$B$13)^(1/12)) + D46</f>
        <v>0</v>
      </c>
      <c r="F46">
        <f>D46*Control!$B$8</f>
        <v>0</v>
      </c>
      <c r="G46">
        <f>E46*(Control!$B$9*$B$5/12)/1e6</f>
        <v>0</v>
      </c>
      <c r="H46">
        <f>F46*$B$6*Control!$B$12/1e6</f>
        <v>0</v>
      </c>
      <c r="I46">
        <f>G46+H46</f>
        <v>0</v>
      </c>
      <c r="J46">
        <f>(1-Control!$B$10)*G46 + F46*(CHOOSE(B46, Control!$B$32, Control!$C$32, Control!$D$32, Control!$E$32, Control!$F$32) + $B$7)/1e6 * $B$6</f>
        <v>0</v>
      </c>
      <c r="K46">
        <f>I46-J46</f>
        <v>0</v>
      </c>
      <c r="L46">
        <f>INDEX(BaseSeries!$C$2:$C$61, A46) * Control!$B$4 * $C$3</f>
        <v>0</v>
      </c>
      <c r="M46">
        <f>L46*(Control!$B$5*Control!$B$6*Control!$B$7)*$C$4</f>
        <v>0</v>
      </c>
      <c r="N46">
        <f>N45*(1-(1-Control!$B$13)^(1/12)) + M46</f>
        <v>0</v>
      </c>
      <c r="O46">
        <f>M46*Control!$B$8</f>
        <v>0</v>
      </c>
      <c r="P46">
        <f>N46*(Control!$B$9*$C$5/12)/1e6</f>
        <v>0</v>
      </c>
      <c r="Q46">
        <f>O46*$C$6*Control!$B$12/1e6</f>
        <v>0</v>
      </c>
      <c r="R46">
        <f>P46+Q46</f>
        <v>0</v>
      </c>
      <c r="S46">
        <f>(1-Control!$B$10)*P46 + O46*(CHOOSE(B46, Control!$B$32, Control!$C$32, Control!$D$32, Control!$E$32, Control!$F$32) + $C$7)/1e6 * $C$6</f>
        <v>0</v>
      </c>
      <c r="T46">
        <f>R46-S46</f>
        <v>0</v>
      </c>
      <c r="U46">
        <f>INDEX(BaseSeries!$C$2:$C$61, A46) * Control!$B$4 * $D$3</f>
        <v>0</v>
      </c>
      <c r="V46">
        <f>U46*(Control!$B$5*Control!$B$6*Control!$B$7)*$D$4</f>
        <v>0</v>
      </c>
      <c r="W46">
        <f>W45*(1-(1-Control!$B$13)^(1/12)) + V46</f>
        <v>0</v>
      </c>
      <c r="X46">
        <f>V46*Control!$B$8</f>
        <v>0</v>
      </c>
      <c r="Y46">
        <f>W46*(Control!$B$9*$D$5/12)/1e6</f>
        <v>0</v>
      </c>
      <c r="Z46">
        <f>X46*$D$6*Control!$B$12/1e6</f>
        <v>0</v>
      </c>
      <c r="AA46">
        <f>Y46+Z46</f>
        <v>0</v>
      </c>
      <c r="AB46">
        <f>(1-Control!$B$10)*Y46 + X46*(CHOOSE(B46, Control!$B$32, Control!$C$32, Control!$D$32, Control!$E$32, Control!$F$32) + $D$7)/1e6 * $D$6</f>
        <v>0</v>
      </c>
      <c r="AC46">
        <f>AA46-AB46</f>
        <v>0</v>
      </c>
      <c r="AD46">
        <f>INDEX(BaseSeries!$C$2:$C$61, A46) * Control!$B$4 * $E$3</f>
        <v>0</v>
      </c>
      <c r="AE46">
        <f>AD46*(Control!$B$5*Control!$B$6*Control!$B$7)*$E$4</f>
        <v>0</v>
      </c>
      <c r="AF46">
        <f>AF45*(1-(1-Control!$B$13)^(1/12)) + AE46</f>
        <v>0</v>
      </c>
      <c r="AG46">
        <f>AE46*Control!$B$8</f>
        <v>0</v>
      </c>
      <c r="AH46">
        <f>AF46*(Control!$B$9*$E$5/12)/1e6</f>
        <v>0</v>
      </c>
      <c r="AI46">
        <f>AG46*$E$6*Control!$B$12/1e6</f>
        <v>0</v>
      </c>
      <c r="AJ46">
        <f>AH46+AI46</f>
        <v>0</v>
      </c>
      <c r="AK46">
        <f>(1-Control!$B$10)*AH46 + AG46*(CHOOSE(B46, Control!$B$32, Control!$C$32, Control!$D$32, Control!$E$32, Control!$F$32) + $E$7)/1e6 * $E$6</f>
        <v>0</v>
      </c>
      <c r="AL46">
        <f>AJ46-AK46</f>
        <v>0</v>
      </c>
      <c r="AM46">
        <f>INDEX(BaseSeries!$C$2:$C$61, A46) * Control!$B$4 * $F$3</f>
        <v>0</v>
      </c>
      <c r="AN46">
        <f>AM46*(Control!$B$5*Control!$B$6*Control!$B$7)*$F$4</f>
        <v>0</v>
      </c>
      <c r="AO46">
        <f>AO45*(1-(1-Control!$B$13)^(1/12)) + AN46</f>
        <v>0</v>
      </c>
      <c r="AP46">
        <f>AN46*Control!$B$8</f>
        <v>0</v>
      </c>
      <c r="AQ46">
        <f>AO46*(Control!$B$9*$F$5/12)/1e6</f>
        <v>0</v>
      </c>
      <c r="AR46">
        <f>AP46*$F$6*Control!$B$12/1e6</f>
        <v>0</v>
      </c>
      <c r="AS46">
        <f>AQ46+AR46</f>
        <v>0</v>
      </c>
      <c r="AT46">
        <f>(1-Control!$B$10)*AQ46 + AP46*(CHOOSE(B46, Control!$B$32, Control!$C$32, Control!$D$32, Control!$E$32, Control!$F$32) + $F$7)/1e6 * $F$6</f>
        <v>0</v>
      </c>
      <c r="AU46">
        <f>AS46-AT46</f>
        <v>0</v>
      </c>
      <c r="AV46">
        <f>INDEX(BaseSeries!$C$2:$C$61, A46) * Control!$B$4 * $G$3</f>
        <v>0</v>
      </c>
      <c r="AW46">
        <f>AV46*(Control!$B$5*Control!$B$6*Control!$B$7)*$G$4</f>
        <v>0</v>
      </c>
      <c r="AX46">
        <f>AX45*(1-(1-Control!$B$13)^(1/12)) + AW46</f>
        <v>0</v>
      </c>
      <c r="AY46">
        <f>AW46*Control!$B$8</f>
        <v>0</v>
      </c>
      <c r="AZ46">
        <f>AX46*(Control!$B$9*$G$5/12)/1e6</f>
        <v>0</v>
      </c>
      <c r="BA46">
        <f>AY46*$G$6*Control!$B$12/1e6</f>
        <v>0</v>
      </c>
      <c r="BB46">
        <f>AZ46+BA46</f>
        <v>0</v>
      </c>
      <c r="BC46">
        <f>(1-Control!$B$10)*AZ46 + AY46*(CHOOSE(B46, Control!$B$32, Control!$C$32, Control!$D$32, Control!$E$32, Control!$F$32) + $G$7)/1e6 * $G$6</f>
        <v>0</v>
      </c>
      <c r="BD46">
        <f>BB46-BC46</f>
        <v>0</v>
      </c>
      <c r="BE46">
        <f>INDEX(BaseSeries!$C$2:$C$61, A46) * Control!$B$4 * $H$3</f>
        <v>0</v>
      </c>
      <c r="BF46">
        <f>BE46*(Control!$B$5*Control!$B$6*Control!$B$7)*$H$4</f>
        <v>0</v>
      </c>
      <c r="BG46">
        <f>BG45*(1-(1-Control!$B$13)^(1/12)) + BF46</f>
        <v>0</v>
      </c>
      <c r="BH46">
        <f>BF46*Control!$B$8</f>
        <v>0</v>
      </c>
      <c r="BI46">
        <f>BG46*(Control!$B$9*$H$5/12)/1e6</f>
        <v>0</v>
      </c>
      <c r="BJ46">
        <f>BH46*$H$6*Control!$B$12/1e6</f>
        <v>0</v>
      </c>
      <c r="BK46">
        <f>BI46+BJ46</f>
        <v>0</v>
      </c>
      <c r="BL46">
        <f>(1-Control!$B$10)*BI46 + BH46*(CHOOSE(B46, Control!$B$32, Control!$C$32, Control!$D$32, Control!$E$32, Control!$F$32) + $H$7)/1e6 * $H$6</f>
        <v>0</v>
      </c>
      <c r="BM46">
        <f>BK46-BL46</f>
        <v>0</v>
      </c>
      <c r="BN46">
        <f>INDEX(BaseSeries!$C$2:$C$61, A46) * Control!$B$4 * $I$3</f>
        <v>0</v>
      </c>
      <c r="BO46">
        <f>BN46*(Control!$B$5*Control!$B$6*Control!$B$7)*$I$4</f>
        <v>0</v>
      </c>
      <c r="BP46">
        <f>BP45*(1-(1-Control!$B$13)^(1/12)) + BO46</f>
        <v>0</v>
      </c>
      <c r="BQ46">
        <f>BO46*Control!$B$8</f>
        <v>0</v>
      </c>
      <c r="BR46">
        <f>BP46*(Control!$B$9*$I$5/12)/1e6</f>
        <v>0</v>
      </c>
      <c r="BS46">
        <f>BQ46*$I$6*Control!$B$12/1e6</f>
        <v>0</v>
      </c>
      <c r="BT46">
        <f>BR46+BS46</f>
        <v>0</v>
      </c>
      <c r="BU46">
        <f>(1-Control!$B$10)*BR46 + BQ46*(CHOOSE(B46, Control!$B$32, Control!$C$32, Control!$D$32, Control!$E$32, Control!$F$32) + $I$7)/1e6 * $I$6</f>
        <v>0</v>
      </c>
      <c r="BV46">
        <f>BT46-BU46</f>
        <v>0</v>
      </c>
      <c r="BW46">
        <f>INDEX(BaseSeries!$C$2:$C$61, A46) * Control!$B$4 * $J$3</f>
        <v>0</v>
      </c>
      <c r="BX46">
        <f>BW46*(Control!$B$5*Control!$B$6*Control!$B$7)*$J$4</f>
        <v>0</v>
      </c>
      <c r="BY46">
        <f>BY45*(1-(1-Control!$B$13)^(1/12)) + BX46</f>
        <v>0</v>
      </c>
      <c r="BZ46">
        <f>BX46*Control!$B$8</f>
        <v>0</v>
      </c>
      <c r="CA46">
        <f>BY46*(Control!$B$9*$J$5/12)/1e6</f>
        <v>0</v>
      </c>
      <c r="CB46">
        <f>BZ46*$J$6*Control!$B$12/1e6</f>
        <v>0</v>
      </c>
      <c r="CC46">
        <f>CA46+CB46</f>
        <v>0</v>
      </c>
      <c r="CD46">
        <f>(1-Control!$B$10)*CA46 + BZ46*(CHOOSE(B46, Control!$B$32, Control!$C$32, Control!$D$32, Control!$E$32, Control!$F$32) + $J$7)/1e6 * $J$6</f>
        <v>0</v>
      </c>
      <c r="CE46">
        <f>CC46-CD46</f>
        <v>0</v>
      </c>
      <c r="CF46">
        <f>INDEX(BaseSeries!$C$2:$C$61, A46) * Control!$B$4 * $K$3</f>
        <v>0</v>
      </c>
      <c r="CG46">
        <f>CF46*(Control!$B$5*Control!$B$6*Control!$B$7)*$K$4</f>
        <v>0</v>
      </c>
      <c r="CH46">
        <f>CH45*(1-(1-Control!$B$13)^(1/12)) + CG46</f>
        <v>0</v>
      </c>
      <c r="CI46">
        <f>CG46*Control!$B$8</f>
        <v>0</v>
      </c>
      <c r="CJ46">
        <f>CH46*(Control!$B$9*$K$5/12)/1e6</f>
        <v>0</v>
      </c>
      <c r="CK46">
        <f>CI46*$K$6*Control!$B$12/1e6</f>
        <v>0</v>
      </c>
      <c r="CL46">
        <f>CJ46+CK46</f>
        <v>0</v>
      </c>
      <c r="CM46">
        <f>(1-Control!$B$10)*CJ46 + CI46*(CHOOSE(B46, Control!$B$32, Control!$C$32, Control!$D$32, Control!$E$32, Control!$F$32) + $K$7)/1e6 * $K$6</f>
        <v>0</v>
      </c>
      <c r="CN46">
        <f>CL46-CM46</f>
        <v>0</v>
      </c>
      <c r="CO46">
        <f>INDEX(BaseSeries!$C$2:$C$61, A46) * Control!$B$4 * $L$3</f>
        <v>0</v>
      </c>
      <c r="CP46">
        <f>CO46*(Control!$B$5*Control!$B$6*Control!$B$7)*$L$4</f>
        <v>0</v>
      </c>
      <c r="CQ46">
        <f>CQ45*(1-(1-Control!$B$13)^(1/12)) + CP46</f>
        <v>0</v>
      </c>
      <c r="CR46">
        <f>CP46*Control!$B$8</f>
        <v>0</v>
      </c>
      <c r="CS46">
        <f>CQ46*(Control!$B$9*$L$5/12)/1e6</f>
        <v>0</v>
      </c>
      <c r="CT46">
        <f>CR46*$L$6*Control!$B$12/1e6</f>
        <v>0</v>
      </c>
      <c r="CU46">
        <f>CS46+CT46</f>
        <v>0</v>
      </c>
      <c r="CV46">
        <f>(1-Control!$B$10)*CS46 + CR46*(CHOOSE(B46, Control!$B$32, Control!$C$32, Control!$D$32, Control!$E$32, Control!$F$32) + $L$7)/1e6 * $L$6</f>
        <v>0</v>
      </c>
      <c r="CW46">
        <f>CU46-CV46</f>
        <v>0</v>
      </c>
      <c r="CX46">
        <f>INDEX(BaseSeries!$C$2:$C$61, A46) * Control!$B$4 * $M$3</f>
        <v>0</v>
      </c>
      <c r="CY46">
        <f>CX46*(Control!$B$5*Control!$B$6*Control!$B$7)*$M$4</f>
        <v>0</v>
      </c>
      <c r="CZ46">
        <f>CZ45*(1-(1-Control!$B$13)^(1/12)) + CY46</f>
        <v>0</v>
      </c>
      <c r="DA46">
        <f>CY46*Control!$B$8</f>
        <v>0</v>
      </c>
      <c r="DB46">
        <f>CZ46*(Control!$B$9*$M$5/12)/1e6</f>
        <v>0</v>
      </c>
      <c r="DC46">
        <f>DA46*$M$6*Control!$B$12/1e6</f>
        <v>0</v>
      </c>
      <c r="DD46">
        <f>DB46+DC46</f>
        <v>0</v>
      </c>
      <c r="DE46">
        <f>(1-Control!$B$10)*DB46 + DA46*(CHOOSE(B46, Control!$B$32, Control!$C$32, Control!$D$32, Control!$E$32, Control!$F$32) + $M$7)/1e6 * $M$6</f>
        <v>0</v>
      </c>
      <c r="DF46">
        <f>DD46-DE46</f>
        <v>0</v>
      </c>
    </row>
    <row r="47" spans="1:110">
      <c r="A47">
        <v>36</v>
      </c>
      <c r="B47">
        <f>INT((A47-1)/12)+1</f>
        <v>0</v>
      </c>
      <c r="C47">
        <f>INDEX(BaseSeries!$C$2:$C$61, A47) * Control!$B$4 * $B$3</f>
        <v>0</v>
      </c>
      <c r="D47">
        <f>C47*(Control!$B$5*Control!$B$6*Control!$B$7)*$B$4</f>
        <v>0</v>
      </c>
      <c r="E47">
        <f>E46*(1-(1-Control!$B$13)^(1/12)) + D47</f>
        <v>0</v>
      </c>
      <c r="F47">
        <f>D47*Control!$B$8</f>
        <v>0</v>
      </c>
      <c r="G47">
        <f>E47*(Control!$B$9*$B$5/12)/1e6</f>
        <v>0</v>
      </c>
      <c r="H47">
        <f>F47*$B$6*Control!$B$12/1e6</f>
        <v>0</v>
      </c>
      <c r="I47">
        <f>G47+H47</f>
        <v>0</v>
      </c>
      <c r="J47">
        <f>(1-Control!$B$10)*G47 + F47*(CHOOSE(B47, Control!$B$32, Control!$C$32, Control!$D$32, Control!$E$32, Control!$F$32) + $B$7)/1e6 * $B$6</f>
        <v>0</v>
      </c>
      <c r="K47">
        <f>I47-J47</f>
        <v>0</v>
      </c>
      <c r="L47">
        <f>INDEX(BaseSeries!$C$2:$C$61, A47) * Control!$B$4 * $C$3</f>
        <v>0</v>
      </c>
      <c r="M47">
        <f>L47*(Control!$B$5*Control!$B$6*Control!$B$7)*$C$4</f>
        <v>0</v>
      </c>
      <c r="N47">
        <f>N46*(1-(1-Control!$B$13)^(1/12)) + M47</f>
        <v>0</v>
      </c>
      <c r="O47">
        <f>M47*Control!$B$8</f>
        <v>0</v>
      </c>
      <c r="P47">
        <f>N47*(Control!$B$9*$C$5/12)/1e6</f>
        <v>0</v>
      </c>
      <c r="Q47">
        <f>O47*$C$6*Control!$B$12/1e6</f>
        <v>0</v>
      </c>
      <c r="R47">
        <f>P47+Q47</f>
        <v>0</v>
      </c>
      <c r="S47">
        <f>(1-Control!$B$10)*P47 + O47*(CHOOSE(B47, Control!$B$32, Control!$C$32, Control!$D$32, Control!$E$32, Control!$F$32) + $C$7)/1e6 * $C$6</f>
        <v>0</v>
      </c>
      <c r="T47">
        <f>R47-S47</f>
        <v>0</v>
      </c>
      <c r="U47">
        <f>INDEX(BaseSeries!$C$2:$C$61, A47) * Control!$B$4 * $D$3</f>
        <v>0</v>
      </c>
      <c r="V47">
        <f>U47*(Control!$B$5*Control!$B$6*Control!$B$7)*$D$4</f>
        <v>0</v>
      </c>
      <c r="W47">
        <f>W46*(1-(1-Control!$B$13)^(1/12)) + V47</f>
        <v>0</v>
      </c>
      <c r="X47">
        <f>V47*Control!$B$8</f>
        <v>0</v>
      </c>
      <c r="Y47">
        <f>W47*(Control!$B$9*$D$5/12)/1e6</f>
        <v>0</v>
      </c>
      <c r="Z47">
        <f>X47*$D$6*Control!$B$12/1e6</f>
        <v>0</v>
      </c>
      <c r="AA47">
        <f>Y47+Z47</f>
        <v>0</v>
      </c>
      <c r="AB47">
        <f>(1-Control!$B$10)*Y47 + X47*(CHOOSE(B47, Control!$B$32, Control!$C$32, Control!$D$32, Control!$E$32, Control!$F$32) + $D$7)/1e6 * $D$6</f>
        <v>0</v>
      </c>
      <c r="AC47">
        <f>AA47-AB47</f>
        <v>0</v>
      </c>
      <c r="AD47">
        <f>INDEX(BaseSeries!$C$2:$C$61, A47) * Control!$B$4 * $E$3</f>
        <v>0</v>
      </c>
      <c r="AE47">
        <f>AD47*(Control!$B$5*Control!$B$6*Control!$B$7)*$E$4</f>
        <v>0</v>
      </c>
      <c r="AF47">
        <f>AF46*(1-(1-Control!$B$13)^(1/12)) + AE47</f>
        <v>0</v>
      </c>
      <c r="AG47">
        <f>AE47*Control!$B$8</f>
        <v>0</v>
      </c>
      <c r="AH47">
        <f>AF47*(Control!$B$9*$E$5/12)/1e6</f>
        <v>0</v>
      </c>
      <c r="AI47">
        <f>AG47*$E$6*Control!$B$12/1e6</f>
        <v>0</v>
      </c>
      <c r="AJ47">
        <f>AH47+AI47</f>
        <v>0</v>
      </c>
      <c r="AK47">
        <f>(1-Control!$B$10)*AH47 + AG47*(CHOOSE(B47, Control!$B$32, Control!$C$32, Control!$D$32, Control!$E$32, Control!$F$32) + $E$7)/1e6 * $E$6</f>
        <v>0</v>
      </c>
      <c r="AL47">
        <f>AJ47-AK47</f>
        <v>0</v>
      </c>
      <c r="AM47">
        <f>INDEX(BaseSeries!$C$2:$C$61, A47) * Control!$B$4 * $F$3</f>
        <v>0</v>
      </c>
      <c r="AN47">
        <f>AM47*(Control!$B$5*Control!$B$6*Control!$B$7)*$F$4</f>
        <v>0</v>
      </c>
      <c r="AO47">
        <f>AO46*(1-(1-Control!$B$13)^(1/12)) + AN47</f>
        <v>0</v>
      </c>
      <c r="AP47">
        <f>AN47*Control!$B$8</f>
        <v>0</v>
      </c>
      <c r="AQ47">
        <f>AO47*(Control!$B$9*$F$5/12)/1e6</f>
        <v>0</v>
      </c>
      <c r="AR47">
        <f>AP47*$F$6*Control!$B$12/1e6</f>
        <v>0</v>
      </c>
      <c r="AS47">
        <f>AQ47+AR47</f>
        <v>0</v>
      </c>
      <c r="AT47">
        <f>(1-Control!$B$10)*AQ47 + AP47*(CHOOSE(B47, Control!$B$32, Control!$C$32, Control!$D$32, Control!$E$32, Control!$F$32) + $F$7)/1e6 * $F$6</f>
        <v>0</v>
      </c>
      <c r="AU47">
        <f>AS47-AT47</f>
        <v>0</v>
      </c>
      <c r="AV47">
        <f>INDEX(BaseSeries!$C$2:$C$61, A47) * Control!$B$4 * $G$3</f>
        <v>0</v>
      </c>
      <c r="AW47">
        <f>AV47*(Control!$B$5*Control!$B$6*Control!$B$7)*$G$4</f>
        <v>0</v>
      </c>
      <c r="AX47">
        <f>AX46*(1-(1-Control!$B$13)^(1/12)) + AW47</f>
        <v>0</v>
      </c>
      <c r="AY47">
        <f>AW47*Control!$B$8</f>
        <v>0</v>
      </c>
      <c r="AZ47">
        <f>AX47*(Control!$B$9*$G$5/12)/1e6</f>
        <v>0</v>
      </c>
      <c r="BA47">
        <f>AY47*$G$6*Control!$B$12/1e6</f>
        <v>0</v>
      </c>
      <c r="BB47">
        <f>AZ47+BA47</f>
        <v>0</v>
      </c>
      <c r="BC47">
        <f>(1-Control!$B$10)*AZ47 + AY47*(CHOOSE(B47, Control!$B$32, Control!$C$32, Control!$D$32, Control!$E$32, Control!$F$32) + $G$7)/1e6 * $G$6</f>
        <v>0</v>
      </c>
      <c r="BD47">
        <f>BB47-BC47</f>
        <v>0</v>
      </c>
      <c r="BE47">
        <f>INDEX(BaseSeries!$C$2:$C$61, A47) * Control!$B$4 * $H$3</f>
        <v>0</v>
      </c>
      <c r="BF47">
        <f>BE47*(Control!$B$5*Control!$B$6*Control!$B$7)*$H$4</f>
        <v>0</v>
      </c>
      <c r="BG47">
        <f>BG46*(1-(1-Control!$B$13)^(1/12)) + BF47</f>
        <v>0</v>
      </c>
      <c r="BH47">
        <f>BF47*Control!$B$8</f>
        <v>0</v>
      </c>
      <c r="BI47">
        <f>BG47*(Control!$B$9*$H$5/12)/1e6</f>
        <v>0</v>
      </c>
      <c r="BJ47">
        <f>BH47*$H$6*Control!$B$12/1e6</f>
        <v>0</v>
      </c>
      <c r="BK47">
        <f>BI47+BJ47</f>
        <v>0</v>
      </c>
      <c r="BL47">
        <f>(1-Control!$B$10)*BI47 + BH47*(CHOOSE(B47, Control!$B$32, Control!$C$32, Control!$D$32, Control!$E$32, Control!$F$32) + $H$7)/1e6 * $H$6</f>
        <v>0</v>
      </c>
      <c r="BM47">
        <f>BK47-BL47</f>
        <v>0</v>
      </c>
      <c r="BN47">
        <f>INDEX(BaseSeries!$C$2:$C$61, A47) * Control!$B$4 * $I$3</f>
        <v>0</v>
      </c>
      <c r="BO47">
        <f>BN47*(Control!$B$5*Control!$B$6*Control!$B$7)*$I$4</f>
        <v>0</v>
      </c>
      <c r="BP47">
        <f>BP46*(1-(1-Control!$B$13)^(1/12)) + BO47</f>
        <v>0</v>
      </c>
      <c r="BQ47">
        <f>BO47*Control!$B$8</f>
        <v>0</v>
      </c>
      <c r="BR47">
        <f>BP47*(Control!$B$9*$I$5/12)/1e6</f>
        <v>0</v>
      </c>
      <c r="BS47">
        <f>BQ47*$I$6*Control!$B$12/1e6</f>
        <v>0</v>
      </c>
      <c r="BT47">
        <f>BR47+BS47</f>
        <v>0</v>
      </c>
      <c r="BU47">
        <f>(1-Control!$B$10)*BR47 + BQ47*(CHOOSE(B47, Control!$B$32, Control!$C$32, Control!$D$32, Control!$E$32, Control!$F$32) + $I$7)/1e6 * $I$6</f>
        <v>0</v>
      </c>
      <c r="BV47">
        <f>BT47-BU47</f>
        <v>0</v>
      </c>
      <c r="BW47">
        <f>INDEX(BaseSeries!$C$2:$C$61, A47) * Control!$B$4 * $J$3</f>
        <v>0</v>
      </c>
      <c r="BX47">
        <f>BW47*(Control!$B$5*Control!$B$6*Control!$B$7)*$J$4</f>
        <v>0</v>
      </c>
      <c r="BY47">
        <f>BY46*(1-(1-Control!$B$13)^(1/12)) + BX47</f>
        <v>0</v>
      </c>
      <c r="BZ47">
        <f>BX47*Control!$B$8</f>
        <v>0</v>
      </c>
      <c r="CA47">
        <f>BY47*(Control!$B$9*$J$5/12)/1e6</f>
        <v>0</v>
      </c>
      <c r="CB47">
        <f>BZ47*$J$6*Control!$B$12/1e6</f>
        <v>0</v>
      </c>
      <c r="CC47">
        <f>CA47+CB47</f>
        <v>0</v>
      </c>
      <c r="CD47">
        <f>(1-Control!$B$10)*CA47 + BZ47*(CHOOSE(B47, Control!$B$32, Control!$C$32, Control!$D$32, Control!$E$32, Control!$F$32) + $J$7)/1e6 * $J$6</f>
        <v>0</v>
      </c>
      <c r="CE47">
        <f>CC47-CD47</f>
        <v>0</v>
      </c>
      <c r="CF47">
        <f>INDEX(BaseSeries!$C$2:$C$61, A47) * Control!$B$4 * $K$3</f>
        <v>0</v>
      </c>
      <c r="CG47">
        <f>CF47*(Control!$B$5*Control!$B$6*Control!$B$7)*$K$4</f>
        <v>0</v>
      </c>
      <c r="CH47">
        <f>CH46*(1-(1-Control!$B$13)^(1/12)) + CG47</f>
        <v>0</v>
      </c>
      <c r="CI47">
        <f>CG47*Control!$B$8</f>
        <v>0</v>
      </c>
      <c r="CJ47">
        <f>CH47*(Control!$B$9*$K$5/12)/1e6</f>
        <v>0</v>
      </c>
      <c r="CK47">
        <f>CI47*$K$6*Control!$B$12/1e6</f>
        <v>0</v>
      </c>
      <c r="CL47">
        <f>CJ47+CK47</f>
        <v>0</v>
      </c>
      <c r="CM47">
        <f>(1-Control!$B$10)*CJ47 + CI47*(CHOOSE(B47, Control!$B$32, Control!$C$32, Control!$D$32, Control!$E$32, Control!$F$32) + $K$7)/1e6 * $K$6</f>
        <v>0</v>
      </c>
      <c r="CN47">
        <f>CL47-CM47</f>
        <v>0</v>
      </c>
      <c r="CO47">
        <f>INDEX(BaseSeries!$C$2:$C$61, A47) * Control!$B$4 * $L$3</f>
        <v>0</v>
      </c>
      <c r="CP47">
        <f>CO47*(Control!$B$5*Control!$B$6*Control!$B$7)*$L$4</f>
        <v>0</v>
      </c>
      <c r="CQ47">
        <f>CQ46*(1-(1-Control!$B$13)^(1/12)) + CP47</f>
        <v>0</v>
      </c>
      <c r="CR47">
        <f>CP47*Control!$B$8</f>
        <v>0</v>
      </c>
      <c r="CS47">
        <f>CQ47*(Control!$B$9*$L$5/12)/1e6</f>
        <v>0</v>
      </c>
      <c r="CT47">
        <f>CR47*$L$6*Control!$B$12/1e6</f>
        <v>0</v>
      </c>
      <c r="CU47">
        <f>CS47+CT47</f>
        <v>0</v>
      </c>
      <c r="CV47">
        <f>(1-Control!$B$10)*CS47 + CR47*(CHOOSE(B47, Control!$B$32, Control!$C$32, Control!$D$32, Control!$E$32, Control!$F$32) + $L$7)/1e6 * $L$6</f>
        <v>0</v>
      </c>
      <c r="CW47">
        <f>CU47-CV47</f>
        <v>0</v>
      </c>
      <c r="CX47">
        <f>INDEX(BaseSeries!$C$2:$C$61, A47) * Control!$B$4 * $M$3</f>
        <v>0</v>
      </c>
      <c r="CY47">
        <f>CX47*(Control!$B$5*Control!$B$6*Control!$B$7)*$M$4</f>
        <v>0</v>
      </c>
      <c r="CZ47">
        <f>CZ46*(1-(1-Control!$B$13)^(1/12)) + CY47</f>
        <v>0</v>
      </c>
      <c r="DA47">
        <f>CY47*Control!$B$8</f>
        <v>0</v>
      </c>
      <c r="DB47">
        <f>CZ47*(Control!$B$9*$M$5/12)/1e6</f>
        <v>0</v>
      </c>
      <c r="DC47">
        <f>DA47*$M$6*Control!$B$12/1e6</f>
        <v>0</v>
      </c>
      <c r="DD47">
        <f>DB47+DC47</f>
        <v>0</v>
      </c>
      <c r="DE47">
        <f>(1-Control!$B$10)*DB47 + DA47*(CHOOSE(B47, Control!$B$32, Control!$C$32, Control!$D$32, Control!$E$32, Control!$F$32) + $M$7)/1e6 * $M$6</f>
        <v>0</v>
      </c>
      <c r="DF47">
        <f>DD47-DE47</f>
        <v>0</v>
      </c>
    </row>
    <row r="48" spans="1:110">
      <c r="A48">
        <v>37</v>
      </c>
      <c r="B48">
        <f>INT((A48-1)/12)+1</f>
        <v>0</v>
      </c>
      <c r="C48">
        <f>INDEX(BaseSeries!$C$2:$C$61, A48) * Control!$B$4 * $B$3</f>
        <v>0</v>
      </c>
      <c r="D48">
        <f>C48*(Control!$B$5*Control!$B$6*Control!$B$7)*$B$4</f>
        <v>0</v>
      </c>
      <c r="E48">
        <f>E47*(1-(1-Control!$B$13)^(1/12)) + D48</f>
        <v>0</v>
      </c>
      <c r="F48">
        <f>D48*Control!$B$8</f>
        <v>0</v>
      </c>
      <c r="G48">
        <f>E48*(Control!$B$9*$B$5/12)/1e6</f>
        <v>0</v>
      </c>
      <c r="H48">
        <f>F48*$B$6*Control!$B$12/1e6</f>
        <v>0</v>
      </c>
      <c r="I48">
        <f>G48+H48</f>
        <v>0</v>
      </c>
      <c r="J48">
        <f>(1-Control!$B$10)*G48 + F48*(CHOOSE(B48, Control!$B$32, Control!$C$32, Control!$D$32, Control!$E$32, Control!$F$32) + $B$7)/1e6 * $B$6</f>
        <v>0</v>
      </c>
      <c r="K48">
        <f>I48-J48</f>
        <v>0</v>
      </c>
      <c r="L48">
        <f>INDEX(BaseSeries!$C$2:$C$61, A48) * Control!$B$4 * $C$3</f>
        <v>0</v>
      </c>
      <c r="M48">
        <f>L48*(Control!$B$5*Control!$B$6*Control!$B$7)*$C$4</f>
        <v>0</v>
      </c>
      <c r="N48">
        <f>N47*(1-(1-Control!$B$13)^(1/12)) + M48</f>
        <v>0</v>
      </c>
      <c r="O48">
        <f>M48*Control!$B$8</f>
        <v>0</v>
      </c>
      <c r="P48">
        <f>N48*(Control!$B$9*$C$5/12)/1e6</f>
        <v>0</v>
      </c>
      <c r="Q48">
        <f>O48*$C$6*Control!$B$12/1e6</f>
        <v>0</v>
      </c>
      <c r="R48">
        <f>P48+Q48</f>
        <v>0</v>
      </c>
      <c r="S48">
        <f>(1-Control!$B$10)*P48 + O48*(CHOOSE(B48, Control!$B$32, Control!$C$32, Control!$D$32, Control!$E$32, Control!$F$32) + $C$7)/1e6 * $C$6</f>
        <v>0</v>
      </c>
      <c r="T48">
        <f>R48-S48</f>
        <v>0</v>
      </c>
      <c r="U48">
        <f>INDEX(BaseSeries!$C$2:$C$61, A48) * Control!$B$4 * $D$3</f>
        <v>0</v>
      </c>
      <c r="V48">
        <f>U48*(Control!$B$5*Control!$B$6*Control!$B$7)*$D$4</f>
        <v>0</v>
      </c>
      <c r="W48">
        <f>W47*(1-(1-Control!$B$13)^(1/12)) + V48</f>
        <v>0</v>
      </c>
      <c r="X48">
        <f>V48*Control!$B$8</f>
        <v>0</v>
      </c>
      <c r="Y48">
        <f>W48*(Control!$B$9*$D$5/12)/1e6</f>
        <v>0</v>
      </c>
      <c r="Z48">
        <f>X48*$D$6*Control!$B$12/1e6</f>
        <v>0</v>
      </c>
      <c r="AA48">
        <f>Y48+Z48</f>
        <v>0</v>
      </c>
      <c r="AB48">
        <f>(1-Control!$B$10)*Y48 + X48*(CHOOSE(B48, Control!$B$32, Control!$C$32, Control!$D$32, Control!$E$32, Control!$F$32) + $D$7)/1e6 * $D$6</f>
        <v>0</v>
      </c>
      <c r="AC48">
        <f>AA48-AB48</f>
        <v>0</v>
      </c>
      <c r="AD48">
        <f>INDEX(BaseSeries!$C$2:$C$61, A48) * Control!$B$4 * $E$3</f>
        <v>0</v>
      </c>
      <c r="AE48">
        <f>AD48*(Control!$B$5*Control!$B$6*Control!$B$7)*$E$4</f>
        <v>0</v>
      </c>
      <c r="AF48">
        <f>AF47*(1-(1-Control!$B$13)^(1/12)) + AE48</f>
        <v>0</v>
      </c>
      <c r="AG48">
        <f>AE48*Control!$B$8</f>
        <v>0</v>
      </c>
      <c r="AH48">
        <f>AF48*(Control!$B$9*$E$5/12)/1e6</f>
        <v>0</v>
      </c>
      <c r="AI48">
        <f>AG48*$E$6*Control!$B$12/1e6</f>
        <v>0</v>
      </c>
      <c r="AJ48">
        <f>AH48+AI48</f>
        <v>0</v>
      </c>
      <c r="AK48">
        <f>(1-Control!$B$10)*AH48 + AG48*(CHOOSE(B48, Control!$B$32, Control!$C$32, Control!$D$32, Control!$E$32, Control!$F$32) + $E$7)/1e6 * $E$6</f>
        <v>0</v>
      </c>
      <c r="AL48">
        <f>AJ48-AK48</f>
        <v>0</v>
      </c>
      <c r="AM48">
        <f>INDEX(BaseSeries!$C$2:$C$61, A48) * Control!$B$4 * $F$3</f>
        <v>0</v>
      </c>
      <c r="AN48">
        <f>AM48*(Control!$B$5*Control!$B$6*Control!$B$7)*$F$4</f>
        <v>0</v>
      </c>
      <c r="AO48">
        <f>AO47*(1-(1-Control!$B$13)^(1/12)) + AN48</f>
        <v>0</v>
      </c>
      <c r="AP48">
        <f>AN48*Control!$B$8</f>
        <v>0</v>
      </c>
      <c r="AQ48">
        <f>AO48*(Control!$B$9*$F$5/12)/1e6</f>
        <v>0</v>
      </c>
      <c r="AR48">
        <f>AP48*$F$6*Control!$B$12/1e6</f>
        <v>0</v>
      </c>
      <c r="AS48">
        <f>AQ48+AR48</f>
        <v>0</v>
      </c>
      <c r="AT48">
        <f>(1-Control!$B$10)*AQ48 + AP48*(CHOOSE(B48, Control!$B$32, Control!$C$32, Control!$D$32, Control!$E$32, Control!$F$32) + $F$7)/1e6 * $F$6</f>
        <v>0</v>
      </c>
      <c r="AU48">
        <f>AS48-AT48</f>
        <v>0</v>
      </c>
      <c r="AV48">
        <f>INDEX(BaseSeries!$C$2:$C$61, A48) * Control!$B$4 * $G$3</f>
        <v>0</v>
      </c>
      <c r="AW48">
        <f>AV48*(Control!$B$5*Control!$B$6*Control!$B$7)*$G$4</f>
        <v>0</v>
      </c>
      <c r="AX48">
        <f>AX47*(1-(1-Control!$B$13)^(1/12)) + AW48</f>
        <v>0</v>
      </c>
      <c r="AY48">
        <f>AW48*Control!$B$8</f>
        <v>0</v>
      </c>
      <c r="AZ48">
        <f>AX48*(Control!$B$9*$G$5/12)/1e6</f>
        <v>0</v>
      </c>
      <c r="BA48">
        <f>AY48*$G$6*Control!$B$12/1e6</f>
        <v>0</v>
      </c>
      <c r="BB48">
        <f>AZ48+BA48</f>
        <v>0</v>
      </c>
      <c r="BC48">
        <f>(1-Control!$B$10)*AZ48 + AY48*(CHOOSE(B48, Control!$B$32, Control!$C$32, Control!$D$32, Control!$E$32, Control!$F$32) + $G$7)/1e6 * $G$6</f>
        <v>0</v>
      </c>
      <c r="BD48">
        <f>BB48-BC48</f>
        <v>0</v>
      </c>
      <c r="BE48">
        <f>INDEX(BaseSeries!$C$2:$C$61, A48) * Control!$B$4 * $H$3</f>
        <v>0</v>
      </c>
      <c r="BF48">
        <f>BE48*(Control!$B$5*Control!$B$6*Control!$B$7)*$H$4</f>
        <v>0</v>
      </c>
      <c r="BG48">
        <f>BG47*(1-(1-Control!$B$13)^(1/12)) + BF48</f>
        <v>0</v>
      </c>
      <c r="BH48">
        <f>BF48*Control!$B$8</f>
        <v>0</v>
      </c>
      <c r="BI48">
        <f>BG48*(Control!$B$9*$H$5/12)/1e6</f>
        <v>0</v>
      </c>
      <c r="BJ48">
        <f>BH48*$H$6*Control!$B$12/1e6</f>
        <v>0</v>
      </c>
      <c r="BK48">
        <f>BI48+BJ48</f>
        <v>0</v>
      </c>
      <c r="BL48">
        <f>(1-Control!$B$10)*BI48 + BH48*(CHOOSE(B48, Control!$B$32, Control!$C$32, Control!$D$32, Control!$E$32, Control!$F$32) + $H$7)/1e6 * $H$6</f>
        <v>0</v>
      </c>
      <c r="BM48">
        <f>BK48-BL48</f>
        <v>0</v>
      </c>
      <c r="BN48">
        <f>INDEX(BaseSeries!$C$2:$C$61, A48) * Control!$B$4 * $I$3</f>
        <v>0</v>
      </c>
      <c r="BO48">
        <f>BN48*(Control!$B$5*Control!$B$6*Control!$B$7)*$I$4</f>
        <v>0</v>
      </c>
      <c r="BP48">
        <f>BP47*(1-(1-Control!$B$13)^(1/12)) + BO48</f>
        <v>0</v>
      </c>
      <c r="BQ48">
        <f>BO48*Control!$B$8</f>
        <v>0</v>
      </c>
      <c r="BR48">
        <f>BP48*(Control!$B$9*$I$5/12)/1e6</f>
        <v>0</v>
      </c>
      <c r="BS48">
        <f>BQ48*$I$6*Control!$B$12/1e6</f>
        <v>0</v>
      </c>
      <c r="BT48">
        <f>BR48+BS48</f>
        <v>0</v>
      </c>
      <c r="BU48">
        <f>(1-Control!$B$10)*BR48 + BQ48*(CHOOSE(B48, Control!$B$32, Control!$C$32, Control!$D$32, Control!$E$32, Control!$F$32) + $I$7)/1e6 * $I$6</f>
        <v>0</v>
      </c>
      <c r="BV48">
        <f>BT48-BU48</f>
        <v>0</v>
      </c>
      <c r="BW48">
        <f>INDEX(BaseSeries!$C$2:$C$61, A48) * Control!$B$4 * $J$3</f>
        <v>0</v>
      </c>
      <c r="BX48">
        <f>BW48*(Control!$B$5*Control!$B$6*Control!$B$7)*$J$4</f>
        <v>0</v>
      </c>
      <c r="BY48">
        <f>BY47*(1-(1-Control!$B$13)^(1/12)) + BX48</f>
        <v>0</v>
      </c>
      <c r="BZ48">
        <f>BX48*Control!$B$8</f>
        <v>0</v>
      </c>
      <c r="CA48">
        <f>BY48*(Control!$B$9*$J$5/12)/1e6</f>
        <v>0</v>
      </c>
      <c r="CB48">
        <f>BZ48*$J$6*Control!$B$12/1e6</f>
        <v>0</v>
      </c>
      <c r="CC48">
        <f>CA48+CB48</f>
        <v>0</v>
      </c>
      <c r="CD48">
        <f>(1-Control!$B$10)*CA48 + BZ48*(CHOOSE(B48, Control!$B$32, Control!$C$32, Control!$D$32, Control!$E$32, Control!$F$32) + $J$7)/1e6 * $J$6</f>
        <v>0</v>
      </c>
      <c r="CE48">
        <f>CC48-CD48</f>
        <v>0</v>
      </c>
      <c r="CF48">
        <f>INDEX(BaseSeries!$C$2:$C$61, A48) * Control!$B$4 * $K$3</f>
        <v>0</v>
      </c>
      <c r="CG48">
        <f>CF48*(Control!$B$5*Control!$B$6*Control!$B$7)*$K$4</f>
        <v>0</v>
      </c>
      <c r="CH48">
        <f>CH47*(1-(1-Control!$B$13)^(1/12)) + CG48</f>
        <v>0</v>
      </c>
      <c r="CI48">
        <f>CG48*Control!$B$8</f>
        <v>0</v>
      </c>
      <c r="CJ48">
        <f>CH48*(Control!$B$9*$K$5/12)/1e6</f>
        <v>0</v>
      </c>
      <c r="CK48">
        <f>CI48*$K$6*Control!$B$12/1e6</f>
        <v>0</v>
      </c>
      <c r="CL48">
        <f>CJ48+CK48</f>
        <v>0</v>
      </c>
      <c r="CM48">
        <f>(1-Control!$B$10)*CJ48 + CI48*(CHOOSE(B48, Control!$B$32, Control!$C$32, Control!$D$32, Control!$E$32, Control!$F$32) + $K$7)/1e6 * $K$6</f>
        <v>0</v>
      </c>
      <c r="CN48">
        <f>CL48-CM48</f>
        <v>0</v>
      </c>
      <c r="CO48">
        <f>INDEX(BaseSeries!$C$2:$C$61, A48) * Control!$B$4 * $L$3</f>
        <v>0</v>
      </c>
      <c r="CP48">
        <f>CO48*(Control!$B$5*Control!$B$6*Control!$B$7)*$L$4</f>
        <v>0</v>
      </c>
      <c r="CQ48">
        <f>CQ47*(1-(1-Control!$B$13)^(1/12)) + CP48</f>
        <v>0</v>
      </c>
      <c r="CR48">
        <f>CP48*Control!$B$8</f>
        <v>0</v>
      </c>
      <c r="CS48">
        <f>CQ48*(Control!$B$9*$L$5/12)/1e6</f>
        <v>0</v>
      </c>
      <c r="CT48">
        <f>CR48*$L$6*Control!$B$12/1e6</f>
        <v>0</v>
      </c>
      <c r="CU48">
        <f>CS48+CT48</f>
        <v>0</v>
      </c>
      <c r="CV48">
        <f>(1-Control!$B$10)*CS48 + CR48*(CHOOSE(B48, Control!$B$32, Control!$C$32, Control!$D$32, Control!$E$32, Control!$F$32) + $L$7)/1e6 * $L$6</f>
        <v>0</v>
      </c>
      <c r="CW48">
        <f>CU48-CV48</f>
        <v>0</v>
      </c>
      <c r="CX48">
        <f>INDEX(BaseSeries!$C$2:$C$61, A48) * Control!$B$4 * $M$3</f>
        <v>0</v>
      </c>
      <c r="CY48">
        <f>CX48*(Control!$B$5*Control!$B$6*Control!$B$7)*$M$4</f>
        <v>0</v>
      </c>
      <c r="CZ48">
        <f>CZ47*(1-(1-Control!$B$13)^(1/12)) + CY48</f>
        <v>0</v>
      </c>
      <c r="DA48">
        <f>CY48*Control!$B$8</f>
        <v>0</v>
      </c>
      <c r="DB48">
        <f>CZ48*(Control!$B$9*$M$5/12)/1e6</f>
        <v>0</v>
      </c>
      <c r="DC48">
        <f>DA48*$M$6*Control!$B$12/1e6</f>
        <v>0</v>
      </c>
      <c r="DD48">
        <f>DB48+DC48</f>
        <v>0</v>
      </c>
      <c r="DE48">
        <f>(1-Control!$B$10)*DB48 + DA48*(CHOOSE(B48, Control!$B$32, Control!$C$32, Control!$D$32, Control!$E$32, Control!$F$32) + $M$7)/1e6 * $M$6</f>
        <v>0</v>
      </c>
      <c r="DF48">
        <f>DD48-DE48</f>
        <v>0</v>
      </c>
    </row>
    <row r="49" spans="1:110">
      <c r="A49">
        <v>38</v>
      </c>
      <c r="B49">
        <f>INT((A49-1)/12)+1</f>
        <v>0</v>
      </c>
      <c r="C49">
        <f>INDEX(BaseSeries!$C$2:$C$61, A49) * Control!$B$4 * $B$3</f>
        <v>0</v>
      </c>
      <c r="D49">
        <f>C49*(Control!$B$5*Control!$B$6*Control!$B$7)*$B$4</f>
        <v>0</v>
      </c>
      <c r="E49">
        <f>E48*(1-(1-Control!$B$13)^(1/12)) + D49</f>
        <v>0</v>
      </c>
      <c r="F49">
        <f>D49*Control!$B$8</f>
        <v>0</v>
      </c>
      <c r="G49">
        <f>E49*(Control!$B$9*$B$5/12)/1e6</f>
        <v>0</v>
      </c>
      <c r="H49">
        <f>F49*$B$6*Control!$B$12/1e6</f>
        <v>0</v>
      </c>
      <c r="I49">
        <f>G49+H49</f>
        <v>0</v>
      </c>
      <c r="J49">
        <f>(1-Control!$B$10)*G49 + F49*(CHOOSE(B49, Control!$B$32, Control!$C$32, Control!$D$32, Control!$E$32, Control!$F$32) + $B$7)/1e6 * $B$6</f>
        <v>0</v>
      </c>
      <c r="K49">
        <f>I49-J49</f>
        <v>0</v>
      </c>
      <c r="L49">
        <f>INDEX(BaseSeries!$C$2:$C$61, A49) * Control!$B$4 * $C$3</f>
        <v>0</v>
      </c>
      <c r="M49">
        <f>L49*(Control!$B$5*Control!$B$6*Control!$B$7)*$C$4</f>
        <v>0</v>
      </c>
      <c r="N49">
        <f>N48*(1-(1-Control!$B$13)^(1/12)) + M49</f>
        <v>0</v>
      </c>
      <c r="O49">
        <f>M49*Control!$B$8</f>
        <v>0</v>
      </c>
      <c r="P49">
        <f>N49*(Control!$B$9*$C$5/12)/1e6</f>
        <v>0</v>
      </c>
      <c r="Q49">
        <f>O49*$C$6*Control!$B$12/1e6</f>
        <v>0</v>
      </c>
      <c r="R49">
        <f>P49+Q49</f>
        <v>0</v>
      </c>
      <c r="S49">
        <f>(1-Control!$B$10)*P49 + O49*(CHOOSE(B49, Control!$B$32, Control!$C$32, Control!$D$32, Control!$E$32, Control!$F$32) + $C$7)/1e6 * $C$6</f>
        <v>0</v>
      </c>
      <c r="T49">
        <f>R49-S49</f>
        <v>0</v>
      </c>
      <c r="U49">
        <f>INDEX(BaseSeries!$C$2:$C$61, A49) * Control!$B$4 * $D$3</f>
        <v>0</v>
      </c>
      <c r="V49">
        <f>U49*(Control!$B$5*Control!$B$6*Control!$B$7)*$D$4</f>
        <v>0</v>
      </c>
      <c r="W49">
        <f>W48*(1-(1-Control!$B$13)^(1/12)) + V49</f>
        <v>0</v>
      </c>
      <c r="X49">
        <f>V49*Control!$B$8</f>
        <v>0</v>
      </c>
      <c r="Y49">
        <f>W49*(Control!$B$9*$D$5/12)/1e6</f>
        <v>0</v>
      </c>
      <c r="Z49">
        <f>X49*$D$6*Control!$B$12/1e6</f>
        <v>0</v>
      </c>
      <c r="AA49">
        <f>Y49+Z49</f>
        <v>0</v>
      </c>
      <c r="AB49">
        <f>(1-Control!$B$10)*Y49 + X49*(CHOOSE(B49, Control!$B$32, Control!$C$32, Control!$D$32, Control!$E$32, Control!$F$32) + $D$7)/1e6 * $D$6</f>
        <v>0</v>
      </c>
      <c r="AC49">
        <f>AA49-AB49</f>
        <v>0</v>
      </c>
      <c r="AD49">
        <f>INDEX(BaseSeries!$C$2:$C$61, A49) * Control!$B$4 * $E$3</f>
        <v>0</v>
      </c>
      <c r="AE49">
        <f>AD49*(Control!$B$5*Control!$B$6*Control!$B$7)*$E$4</f>
        <v>0</v>
      </c>
      <c r="AF49">
        <f>AF48*(1-(1-Control!$B$13)^(1/12)) + AE49</f>
        <v>0</v>
      </c>
      <c r="AG49">
        <f>AE49*Control!$B$8</f>
        <v>0</v>
      </c>
      <c r="AH49">
        <f>AF49*(Control!$B$9*$E$5/12)/1e6</f>
        <v>0</v>
      </c>
      <c r="AI49">
        <f>AG49*$E$6*Control!$B$12/1e6</f>
        <v>0</v>
      </c>
      <c r="AJ49">
        <f>AH49+AI49</f>
        <v>0</v>
      </c>
      <c r="AK49">
        <f>(1-Control!$B$10)*AH49 + AG49*(CHOOSE(B49, Control!$B$32, Control!$C$32, Control!$D$32, Control!$E$32, Control!$F$32) + $E$7)/1e6 * $E$6</f>
        <v>0</v>
      </c>
      <c r="AL49">
        <f>AJ49-AK49</f>
        <v>0</v>
      </c>
      <c r="AM49">
        <f>INDEX(BaseSeries!$C$2:$C$61, A49) * Control!$B$4 * $F$3</f>
        <v>0</v>
      </c>
      <c r="AN49">
        <f>AM49*(Control!$B$5*Control!$B$6*Control!$B$7)*$F$4</f>
        <v>0</v>
      </c>
      <c r="AO49">
        <f>AO48*(1-(1-Control!$B$13)^(1/12)) + AN49</f>
        <v>0</v>
      </c>
      <c r="AP49">
        <f>AN49*Control!$B$8</f>
        <v>0</v>
      </c>
      <c r="AQ49">
        <f>AO49*(Control!$B$9*$F$5/12)/1e6</f>
        <v>0</v>
      </c>
      <c r="AR49">
        <f>AP49*$F$6*Control!$B$12/1e6</f>
        <v>0</v>
      </c>
      <c r="AS49">
        <f>AQ49+AR49</f>
        <v>0</v>
      </c>
      <c r="AT49">
        <f>(1-Control!$B$10)*AQ49 + AP49*(CHOOSE(B49, Control!$B$32, Control!$C$32, Control!$D$32, Control!$E$32, Control!$F$32) + $F$7)/1e6 * $F$6</f>
        <v>0</v>
      </c>
      <c r="AU49">
        <f>AS49-AT49</f>
        <v>0</v>
      </c>
      <c r="AV49">
        <f>INDEX(BaseSeries!$C$2:$C$61, A49) * Control!$B$4 * $G$3</f>
        <v>0</v>
      </c>
      <c r="AW49">
        <f>AV49*(Control!$B$5*Control!$B$6*Control!$B$7)*$G$4</f>
        <v>0</v>
      </c>
      <c r="AX49">
        <f>AX48*(1-(1-Control!$B$13)^(1/12)) + AW49</f>
        <v>0</v>
      </c>
      <c r="AY49">
        <f>AW49*Control!$B$8</f>
        <v>0</v>
      </c>
      <c r="AZ49">
        <f>AX49*(Control!$B$9*$G$5/12)/1e6</f>
        <v>0</v>
      </c>
      <c r="BA49">
        <f>AY49*$G$6*Control!$B$12/1e6</f>
        <v>0</v>
      </c>
      <c r="BB49">
        <f>AZ49+BA49</f>
        <v>0</v>
      </c>
      <c r="BC49">
        <f>(1-Control!$B$10)*AZ49 + AY49*(CHOOSE(B49, Control!$B$32, Control!$C$32, Control!$D$32, Control!$E$32, Control!$F$32) + $G$7)/1e6 * $G$6</f>
        <v>0</v>
      </c>
      <c r="BD49">
        <f>BB49-BC49</f>
        <v>0</v>
      </c>
      <c r="BE49">
        <f>INDEX(BaseSeries!$C$2:$C$61, A49) * Control!$B$4 * $H$3</f>
        <v>0</v>
      </c>
      <c r="BF49">
        <f>BE49*(Control!$B$5*Control!$B$6*Control!$B$7)*$H$4</f>
        <v>0</v>
      </c>
      <c r="BG49">
        <f>BG48*(1-(1-Control!$B$13)^(1/12)) + BF49</f>
        <v>0</v>
      </c>
      <c r="BH49">
        <f>BF49*Control!$B$8</f>
        <v>0</v>
      </c>
      <c r="BI49">
        <f>BG49*(Control!$B$9*$H$5/12)/1e6</f>
        <v>0</v>
      </c>
      <c r="BJ49">
        <f>BH49*$H$6*Control!$B$12/1e6</f>
        <v>0</v>
      </c>
      <c r="BK49">
        <f>BI49+BJ49</f>
        <v>0</v>
      </c>
      <c r="BL49">
        <f>(1-Control!$B$10)*BI49 + BH49*(CHOOSE(B49, Control!$B$32, Control!$C$32, Control!$D$32, Control!$E$32, Control!$F$32) + $H$7)/1e6 * $H$6</f>
        <v>0</v>
      </c>
      <c r="BM49">
        <f>BK49-BL49</f>
        <v>0</v>
      </c>
      <c r="BN49">
        <f>INDEX(BaseSeries!$C$2:$C$61, A49) * Control!$B$4 * $I$3</f>
        <v>0</v>
      </c>
      <c r="BO49">
        <f>BN49*(Control!$B$5*Control!$B$6*Control!$B$7)*$I$4</f>
        <v>0</v>
      </c>
      <c r="BP49">
        <f>BP48*(1-(1-Control!$B$13)^(1/12)) + BO49</f>
        <v>0</v>
      </c>
      <c r="BQ49">
        <f>BO49*Control!$B$8</f>
        <v>0</v>
      </c>
      <c r="BR49">
        <f>BP49*(Control!$B$9*$I$5/12)/1e6</f>
        <v>0</v>
      </c>
      <c r="BS49">
        <f>BQ49*$I$6*Control!$B$12/1e6</f>
        <v>0</v>
      </c>
      <c r="BT49">
        <f>BR49+BS49</f>
        <v>0</v>
      </c>
      <c r="BU49">
        <f>(1-Control!$B$10)*BR49 + BQ49*(CHOOSE(B49, Control!$B$32, Control!$C$32, Control!$D$32, Control!$E$32, Control!$F$32) + $I$7)/1e6 * $I$6</f>
        <v>0</v>
      </c>
      <c r="BV49">
        <f>BT49-BU49</f>
        <v>0</v>
      </c>
      <c r="BW49">
        <f>INDEX(BaseSeries!$C$2:$C$61, A49) * Control!$B$4 * $J$3</f>
        <v>0</v>
      </c>
      <c r="BX49">
        <f>BW49*(Control!$B$5*Control!$B$6*Control!$B$7)*$J$4</f>
        <v>0</v>
      </c>
      <c r="BY49">
        <f>BY48*(1-(1-Control!$B$13)^(1/12)) + BX49</f>
        <v>0</v>
      </c>
      <c r="BZ49">
        <f>BX49*Control!$B$8</f>
        <v>0</v>
      </c>
      <c r="CA49">
        <f>BY49*(Control!$B$9*$J$5/12)/1e6</f>
        <v>0</v>
      </c>
      <c r="CB49">
        <f>BZ49*$J$6*Control!$B$12/1e6</f>
        <v>0</v>
      </c>
      <c r="CC49">
        <f>CA49+CB49</f>
        <v>0</v>
      </c>
      <c r="CD49">
        <f>(1-Control!$B$10)*CA49 + BZ49*(CHOOSE(B49, Control!$B$32, Control!$C$32, Control!$D$32, Control!$E$32, Control!$F$32) + $J$7)/1e6 * $J$6</f>
        <v>0</v>
      </c>
      <c r="CE49">
        <f>CC49-CD49</f>
        <v>0</v>
      </c>
      <c r="CF49">
        <f>INDEX(BaseSeries!$C$2:$C$61, A49) * Control!$B$4 * $K$3</f>
        <v>0</v>
      </c>
      <c r="CG49">
        <f>CF49*(Control!$B$5*Control!$B$6*Control!$B$7)*$K$4</f>
        <v>0</v>
      </c>
      <c r="CH49">
        <f>CH48*(1-(1-Control!$B$13)^(1/12)) + CG49</f>
        <v>0</v>
      </c>
      <c r="CI49">
        <f>CG49*Control!$B$8</f>
        <v>0</v>
      </c>
      <c r="CJ49">
        <f>CH49*(Control!$B$9*$K$5/12)/1e6</f>
        <v>0</v>
      </c>
      <c r="CK49">
        <f>CI49*$K$6*Control!$B$12/1e6</f>
        <v>0</v>
      </c>
      <c r="CL49">
        <f>CJ49+CK49</f>
        <v>0</v>
      </c>
      <c r="CM49">
        <f>(1-Control!$B$10)*CJ49 + CI49*(CHOOSE(B49, Control!$B$32, Control!$C$32, Control!$D$32, Control!$E$32, Control!$F$32) + $K$7)/1e6 * $K$6</f>
        <v>0</v>
      </c>
      <c r="CN49">
        <f>CL49-CM49</f>
        <v>0</v>
      </c>
      <c r="CO49">
        <f>INDEX(BaseSeries!$C$2:$C$61, A49) * Control!$B$4 * $L$3</f>
        <v>0</v>
      </c>
      <c r="CP49">
        <f>CO49*(Control!$B$5*Control!$B$6*Control!$B$7)*$L$4</f>
        <v>0</v>
      </c>
      <c r="CQ49">
        <f>CQ48*(1-(1-Control!$B$13)^(1/12)) + CP49</f>
        <v>0</v>
      </c>
      <c r="CR49">
        <f>CP49*Control!$B$8</f>
        <v>0</v>
      </c>
      <c r="CS49">
        <f>CQ49*(Control!$B$9*$L$5/12)/1e6</f>
        <v>0</v>
      </c>
      <c r="CT49">
        <f>CR49*$L$6*Control!$B$12/1e6</f>
        <v>0</v>
      </c>
      <c r="CU49">
        <f>CS49+CT49</f>
        <v>0</v>
      </c>
      <c r="CV49">
        <f>(1-Control!$B$10)*CS49 + CR49*(CHOOSE(B49, Control!$B$32, Control!$C$32, Control!$D$32, Control!$E$32, Control!$F$32) + $L$7)/1e6 * $L$6</f>
        <v>0</v>
      </c>
      <c r="CW49">
        <f>CU49-CV49</f>
        <v>0</v>
      </c>
      <c r="CX49">
        <f>INDEX(BaseSeries!$C$2:$C$61, A49) * Control!$B$4 * $M$3</f>
        <v>0</v>
      </c>
      <c r="CY49">
        <f>CX49*(Control!$B$5*Control!$B$6*Control!$B$7)*$M$4</f>
        <v>0</v>
      </c>
      <c r="CZ49">
        <f>CZ48*(1-(1-Control!$B$13)^(1/12)) + CY49</f>
        <v>0</v>
      </c>
      <c r="DA49">
        <f>CY49*Control!$B$8</f>
        <v>0</v>
      </c>
      <c r="DB49">
        <f>CZ49*(Control!$B$9*$M$5/12)/1e6</f>
        <v>0</v>
      </c>
      <c r="DC49">
        <f>DA49*$M$6*Control!$B$12/1e6</f>
        <v>0</v>
      </c>
      <c r="DD49">
        <f>DB49+DC49</f>
        <v>0</v>
      </c>
      <c r="DE49">
        <f>(1-Control!$B$10)*DB49 + DA49*(CHOOSE(B49, Control!$B$32, Control!$C$32, Control!$D$32, Control!$E$32, Control!$F$32) + $M$7)/1e6 * $M$6</f>
        <v>0</v>
      </c>
      <c r="DF49">
        <f>DD49-DE49</f>
        <v>0</v>
      </c>
    </row>
    <row r="50" spans="1:110">
      <c r="A50">
        <v>39</v>
      </c>
      <c r="B50">
        <f>INT((A50-1)/12)+1</f>
        <v>0</v>
      </c>
      <c r="C50">
        <f>INDEX(BaseSeries!$C$2:$C$61, A50) * Control!$B$4 * $B$3</f>
        <v>0</v>
      </c>
      <c r="D50">
        <f>C50*(Control!$B$5*Control!$B$6*Control!$B$7)*$B$4</f>
        <v>0</v>
      </c>
      <c r="E50">
        <f>E49*(1-(1-Control!$B$13)^(1/12)) + D50</f>
        <v>0</v>
      </c>
      <c r="F50">
        <f>D50*Control!$B$8</f>
        <v>0</v>
      </c>
      <c r="G50">
        <f>E50*(Control!$B$9*$B$5/12)/1e6</f>
        <v>0</v>
      </c>
      <c r="H50">
        <f>F50*$B$6*Control!$B$12/1e6</f>
        <v>0</v>
      </c>
      <c r="I50">
        <f>G50+H50</f>
        <v>0</v>
      </c>
      <c r="J50">
        <f>(1-Control!$B$10)*G50 + F50*(CHOOSE(B50, Control!$B$32, Control!$C$32, Control!$D$32, Control!$E$32, Control!$F$32) + $B$7)/1e6 * $B$6</f>
        <v>0</v>
      </c>
      <c r="K50">
        <f>I50-J50</f>
        <v>0</v>
      </c>
      <c r="L50">
        <f>INDEX(BaseSeries!$C$2:$C$61, A50) * Control!$B$4 * $C$3</f>
        <v>0</v>
      </c>
      <c r="M50">
        <f>L50*(Control!$B$5*Control!$B$6*Control!$B$7)*$C$4</f>
        <v>0</v>
      </c>
      <c r="N50">
        <f>N49*(1-(1-Control!$B$13)^(1/12)) + M50</f>
        <v>0</v>
      </c>
      <c r="O50">
        <f>M50*Control!$B$8</f>
        <v>0</v>
      </c>
      <c r="P50">
        <f>N50*(Control!$B$9*$C$5/12)/1e6</f>
        <v>0</v>
      </c>
      <c r="Q50">
        <f>O50*$C$6*Control!$B$12/1e6</f>
        <v>0</v>
      </c>
      <c r="R50">
        <f>P50+Q50</f>
        <v>0</v>
      </c>
      <c r="S50">
        <f>(1-Control!$B$10)*P50 + O50*(CHOOSE(B50, Control!$B$32, Control!$C$32, Control!$D$32, Control!$E$32, Control!$F$32) + $C$7)/1e6 * $C$6</f>
        <v>0</v>
      </c>
      <c r="T50">
        <f>R50-S50</f>
        <v>0</v>
      </c>
      <c r="U50">
        <f>INDEX(BaseSeries!$C$2:$C$61, A50) * Control!$B$4 * $D$3</f>
        <v>0</v>
      </c>
      <c r="V50">
        <f>U50*(Control!$B$5*Control!$B$6*Control!$B$7)*$D$4</f>
        <v>0</v>
      </c>
      <c r="W50">
        <f>W49*(1-(1-Control!$B$13)^(1/12)) + V50</f>
        <v>0</v>
      </c>
      <c r="X50">
        <f>V50*Control!$B$8</f>
        <v>0</v>
      </c>
      <c r="Y50">
        <f>W50*(Control!$B$9*$D$5/12)/1e6</f>
        <v>0</v>
      </c>
      <c r="Z50">
        <f>X50*$D$6*Control!$B$12/1e6</f>
        <v>0</v>
      </c>
      <c r="AA50">
        <f>Y50+Z50</f>
        <v>0</v>
      </c>
      <c r="AB50">
        <f>(1-Control!$B$10)*Y50 + X50*(CHOOSE(B50, Control!$B$32, Control!$C$32, Control!$D$32, Control!$E$32, Control!$F$32) + $D$7)/1e6 * $D$6</f>
        <v>0</v>
      </c>
      <c r="AC50">
        <f>AA50-AB50</f>
        <v>0</v>
      </c>
      <c r="AD50">
        <f>INDEX(BaseSeries!$C$2:$C$61, A50) * Control!$B$4 * $E$3</f>
        <v>0</v>
      </c>
      <c r="AE50">
        <f>AD50*(Control!$B$5*Control!$B$6*Control!$B$7)*$E$4</f>
        <v>0</v>
      </c>
      <c r="AF50">
        <f>AF49*(1-(1-Control!$B$13)^(1/12)) + AE50</f>
        <v>0</v>
      </c>
      <c r="AG50">
        <f>AE50*Control!$B$8</f>
        <v>0</v>
      </c>
      <c r="AH50">
        <f>AF50*(Control!$B$9*$E$5/12)/1e6</f>
        <v>0</v>
      </c>
      <c r="AI50">
        <f>AG50*$E$6*Control!$B$12/1e6</f>
        <v>0</v>
      </c>
      <c r="AJ50">
        <f>AH50+AI50</f>
        <v>0</v>
      </c>
      <c r="AK50">
        <f>(1-Control!$B$10)*AH50 + AG50*(CHOOSE(B50, Control!$B$32, Control!$C$32, Control!$D$32, Control!$E$32, Control!$F$32) + $E$7)/1e6 * $E$6</f>
        <v>0</v>
      </c>
      <c r="AL50">
        <f>AJ50-AK50</f>
        <v>0</v>
      </c>
      <c r="AM50">
        <f>INDEX(BaseSeries!$C$2:$C$61, A50) * Control!$B$4 * $F$3</f>
        <v>0</v>
      </c>
      <c r="AN50">
        <f>AM50*(Control!$B$5*Control!$B$6*Control!$B$7)*$F$4</f>
        <v>0</v>
      </c>
      <c r="AO50">
        <f>AO49*(1-(1-Control!$B$13)^(1/12)) + AN50</f>
        <v>0</v>
      </c>
      <c r="AP50">
        <f>AN50*Control!$B$8</f>
        <v>0</v>
      </c>
      <c r="AQ50">
        <f>AO50*(Control!$B$9*$F$5/12)/1e6</f>
        <v>0</v>
      </c>
      <c r="AR50">
        <f>AP50*$F$6*Control!$B$12/1e6</f>
        <v>0</v>
      </c>
      <c r="AS50">
        <f>AQ50+AR50</f>
        <v>0</v>
      </c>
      <c r="AT50">
        <f>(1-Control!$B$10)*AQ50 + AP50*(CHOOSE(B50, Control!$B$32, Control!$C$32, Control!$D$32, Control!$E$32, Control!$F$32) + $F$7)/1e6 * $F$6</f>
        <v>0</v>
      </c>
      <c r="AU50">
        <f>AS50-AT50</f>
        <v>0</v>
      </c>
      <c r="AV50">
        <f>INDEX(BaseSeries!$C$2:$C$61, A50) * Control!$B$4 * $G$3</f>
        <v>0</v>
      </c>
      <c r="AW50">
        <f>AV50*(Control!$B$5*Control!$B$6*Control!$B$7)*$G$4</f>
        <v>0</v>
      </c>
      <c r="AX50">
        <f>AX49*(1-(1-Control!$B$13)^(1/12)) + AW50</f>
        <v>0</v>
      </c>
      <c r="AY50">
        <f>AW50*Control!$B$8</f>
        <v>0</v>
      </c>
      <c r="AZ50">
        <f>AX50*(Control!$B$9*$G$5/12)/1e6</f>
        <v>0</v>
      </c>
      <c r="BA50">
        <f>AY50*$G$6*Control!$B$12/1e6</f>
        <v>0</v>
      </c>
      <c r="BB50">
        <f>AZ50+BA50</f>
        <v>0</v>
      </c>
      <c r="BC50">
        <f>(1-Control!$B$10)*AZ50 + AY50*(CHOOSE(B50, Control!$B$32, Control!$C$32, Control!$D$32, Control!$E$32, Control!$F$32) + $G$7)/1e6 * $G$6</f>
        <v>0</v>
      </c>
      <c r="BD50">
        <f>BB50-BC50</f>
        <v>0</v>
      </c>
      <c r="BE50">
        <f>INDEX(BaseSeries!$C$2:$C$61, A50) * Control!$B$4 * $H$3</f>
        <v>0</v>
      </c>
      <c r="BF50">
        <f>BE50*(Control!$B$5*Control!$B$6*Control!$B$7)*$H$4</f>
        <v>0</v>
      </c>
      <c r="BG50">
        <f>BG49*(1-(1-Control!$B$13)^(1/12)) + BF50</f>
        <v>0</v>
      </c>
      <c r="BH50">
        <f>BF50*Control!$B$8</f>
        <v>0</v>
      </c>
      <c r="BI50">
        <f>BG50*(Control!$B$9*$H$5/12)/1e6</f>
        <v>0</v>
      </c>
      <c r="BJ50">
        <f>BH50*$H$6*Control!$B$12/1e6</f>
        <v>0</v>
      </c>
      <c r="BK50">
        <f>BI50+BJ50</f>
        <v>0</v>
      </c>
      <c r="BL50">
        <f>(1-Control!$B$10)*BI50 + BH50*(CHOOSE(B50, Control!$B$32, Control!$C$32, Control!$D$32, Control!$E$32, Control!$F$32) + $H$7)/1e6 * $H$6</f>
        <v>0</v>
      </c>
      <c r="BM50">
        <f>BK50-BL50</f>
        <v>0</v>
      </c>
      <c r="BN50">
        <f>INDEX(BaseSeries!$C$2:$C$61, A50) * Control!$B$4 * $I$3</f>
        <v>0</v>
      </c>
      <c r="BO50">
        <f>BN50*(Control!$B$5*Control!$B$6*Control!$B$7)*$I$4</f>
        <v>0</v>
      </c>
      <c r="BP50">
        <f>BP49*(1-(1-Control!$B$13)^(1/12)) + BO50</f>
        <v>0</v>
      </c>
      <c r="BQ50">
        <f>BO50*Control!$B$8</f>
        <v>0</v>
      </c>
      <c r="BR50">
        <f>BP50*(Control!$B$9*$I$5/12)/1e6</f>
        <v>0</v>
      </c>
      <c r="BS50">
        <f>BQ50*$I$6*Control!$B$12/1e6</f>
        <v>0</v>
      </c>
      <c r="BT50">
        <f>BR50+BS50</f>
        <v>0</v>
      </c>
      <c r="BU50">
        <f>(1-Control!$B$10)*BR50 + BQ50*(CHOOSE(B50, Control!$B$32, Control!$C$32, Control!$D$32, Control!$E$32, Control!$F$32) + $I$7)/1e6 * $I$6</f>
        <v>0</v>
      </c>
      <c r="BV50">
        <f>BT50-BU50</f>
        <v>0</v>
      </c>
      <c r="BW50">
        <f>INDEX(BaseSeries!$C$2:$C$61, A50) * Control!$B$4 * $J$3</f>
        <v>0</v>
      </c>
      <c r="BX50">
        <f>BW50*(Control!$B$5*Control!$B$6*Control!$B$7)*$J$4</f>
        <v>0</v>
      </c>
      <c r="BY50">
        <f>BY49*(1-(1-Control!$B$13)^(1/12)) + BX50</f>
        <v>0</v>
      </c>
      <c r="BZ50">
        <f>BX50*Control!$B$8</f>
        <v>0</v>
      </c>
      <c r="CA50">
        <f>BY50*(Control!$B$9*$J$5/12)/1e6</f>
        <v>0</v>
      </c>
      <c r="CB50">
        <f>BZ50*$J$6*Control!$B$12/1e6</f>
        <v>0</v>
      </c>
      <c r="CC50">
        <f>CA50+CB50</f>
        <v>0</v>
      </c>
      <c r="CD50">
        <f>(1-Control!$B$10)*CA50 + BZ50*(CHOOSE(B50, Control!$B$32, Control!$C$32, Control!$D$32, Control!$E$32, Control!$F$32) + $J$7)/1e6 * $J$6</f>
        <v>0</v>
      </c>
      <c r="CE50">
        <f>CC50-CD50</f>
        <v>0</v>
      </c>
      <c r="CF50">
        <f>INDEX(BaseSeries!$C$2:$C$61, A50) * Control!$B$4 * $K$3</f>
        <v>0</v>
      </c>
      <c r="CG50">
        <f>CF50*(Control!$B$5*Control!$B$6*Control!$B$7)*$K$4</f>
        <v>0</v>
      </c>
      <c r="CH50">
        <f>CH49*(1-(1-Control!$B$13)^(1/12)) + CG50</f>
        <v>0</v>
      </c>
      <c r="CI50">
        <f>CG50*Control!$B$8</f>
        <v>0</v>
      </c>
      <c r="CJ50">
        <f>CH50*(Control!$B$9*$K$5/12)/1e6</f>
        <v>0</v>
      </c>
      <c r="CK50">
        <f>CI50*$K$6*Control!$B$12/1e6</f>
        <v>0</v>
      </c>
      <c r="CL50">
        <f>CJ50+CK50</f>
        <v>0</v>
      </c>
      <c r="CM50">
        <f>(1-Control!$B$10)*CJ50 + CI50*(CHOOSE(B50, Control!$B$32, Control!$C$32, Control!$D$32, Control!$E$32, Control!$F$32) + $K$7)/1e6 * $K$6</f>
        <v>0</v>
      </c>
      <c r="CN50">
        <f>CL50-CM50</f>
        <v>0</v>
      </c>
      <c r="CO50">
        <f>INDEX(BaseSeries!$C$2:$C$61, A50) * Control!$B$4 * $L$3</f>
        <v>0</v>
      </c>
      <c r="CP50">
        <f>CO50*(Control!$B$5*Control!$B$6*Control!$B$7)*$L$4</f>
        <v>0</v>
      </c>
      <c r="CQ50">
        <f>CQ49*(1-(1-Control!$B$13)^(1/12)) + CP50</f>
        <v>0</v>
      </c>
      <c r="CR50">
        <f>CP50*Control!$B$8</f>
        <v>0</v>
      </c>
      <c r="CS50">
        <f>CQ50*(Control!$B$9*$L$5/12)/1e6</f>
        <v>0</v>
      </c>
      <c r="CT50">
        <f>CR50*$L$6*Control!$B$12/1e6</f>
        <v>0</v>
      </c>
      <c r="CU50">
        <f>CS50+CT50</f>
        <v>0</v>
      </c>
      <c r="CV50">
        <f>(1-Control!$B$10)*CS50 + CR50*(CHOOSE(B50, Control!$B$32, Control!$C$32, Control!$D$32, Control!$E$32, Control!$F$32) + $L$7)/1e6 * $L$6</f>
        <v>0</v>
      </c>
      <c r="CW50">
        <f>CU50-CV50</f>
        <v>0</v>
      </c>
      <c r="CX50">
        <f>INDEX(BaseSeries!$C$2:$C$61, A50) * Control!$B$4 * $M$3</f>
        <v>0</v>
      </c>
      <c r="CY50">
        <f>CX50*(Control!$B$5*Control!$B$6*Control!$B$7)*$M$4</f>
        <v>0</v>
      </c>
      <c r="CZ50">
        <f>CZ49*(1-(1-Control!$B$13)^(1/12)) + CY50</f>
        <v>0</v>
      </c>
      <c r="DA50">
        <f>CY50*Control!$B$8</f>
        <v>0</v>
      </c>
      <c r="DB50">
        <f>CZ50*(Control!$B$9*$M$5/12)/1e6</f>
        <v>0</v>
      </c>
      <c r="DC50">
        <f>DA50*$M$6*Control!$B$12/1e6</f>
        <v>0</v>
      </c>
      <c r="DD50">
        <f>DB50+DC50</f>
        <v>0</v>
      </c>
      <c r="DE50">
        <f>(1-Control!$B$10)*DB50 + DA50*(CHOOSE(B50, Control!$B$32, Control!$C$32, Control!$D$32, Control!$E$32, Control!$F$32) + $M$7)/1e6 * $M$6</f>
        <v>0</v>
      </c>
      <c r="DF50">
        <f>DD50-DE50</f>
        <v>0</v>
      </c>
    </row>
    <row r="51" spans="1:110">
      <c r="A51">
        <v>40</v>
      </c>
      <c r="B51">
        <f>INT((A51-1)/12)+1</f>
        <v>0</v>
      </c>
      <c r="C51">
        <f>INDEX(BaseSeries!$C$2:$C$61, A51) * Control!$B$4 * $B$3</f>
        <v>0</v>
      </c>
      <c r="D51">
        <f>C51*(Control!$B$5*Control!$B$6*Control!$B$7)*$B$4</f>
        <v>0</v>
      </c>
      <c r="E51">
        <f>E50*(1-(1-Control!$B$13)^(1/12)) + D51</f>
        <v>0</v>
      </c>
      <c r="F51">
        <f>D51*Control!$B$8</f>
        <v>0</v>
      </c>
      <c r="G51">
        <f>E51*(Control!$B$9*$B$5/12)/1e6</f>
        <v>0</v>
      </c>
      <c r="H51">
        <f>F51*$B$6*Control!$B$12/1e6</f>
        <v>0</v>
      </c>
      <c r="I51">
        <f>G51+H51</f>
        <v>0</v>
      </c>
      <c r="J51">
        <f>(1-Control!$B$10)*G51 + F51*(CHOOSE(B51, Control!$B$32, Control!$C$32, Control!$D$32, Control!$E$32, Control!$F$32) + $B$7)/1e6 * $B$6</f>
        <v>0</v>
      </c>
      <c r="K51">
        <f>I51-J51</f>
        <v>0</v>
      </c>
      <c r="L51">
        <f>INDEX(BaseSeries!$C$2:$C$61, A51) * Control!$B$4 * $C$3</f>
        <v>0</v>
      </c>
      <c r="M51">
        <f>L51*(Control!$B$5*Control!$B$6*Control!$B$7)*$C$4</f>
        <v>0</v>
      </c>
      <c r="N51">
        <f>N50*(1-(1-Control!$B$13)^(1/12)) + M51</f>
        <v>0</v>
      </c>
      <c r="O51">
        <f>M51*Control!$B$8</f>
        <v>0</v>
      </c>
      <c r="P51">
        <f>N51*(Control!$B$9*$C$5/12)/1e6</f>
        <v>0</v>
      </c>
      <c r="Q51">
        <f>O51*$C$6*Control!$B$12/1e6</f>
        <v>0</v>
      </c>
      <c r="R51">
        <f>P51+Q51</f>
        <v>0</v>
      </c>
      <c r="S51">
        <f>(1-Control!$B$10)*P51 + O51*(CHOOSE(B51, Control!$B$32, Control!$C$32, Control!$D$32, Control!$E$32, Control!$F$32) + $C$7)/1e6 * $C$6</f>
        <v>0</v>
      </c>
      <c r="T51">
        <f>R51-S51</f>
        <v>0</v>
      </c>
      <c r="U51">
        <f>INDEX(BaseSeries!$C$2:$C$61, A51) * Control!$B$4 * $D$3</f>
        <v>0</v>
      </c>
      <c r="V51">
        <f>U51*(Control!$B$5*Control!$B$6*Control!$B$7)*$D$4</f>
        <v>0</v>
      </c>
      <c r="W51">
        <f>W50*(1-(1-Control!$B$13)^(1/12)) + V51</f>
        <v>0</v>
      </c>
      <c r="X51">
        <f>V51*Control!$B$8</f>
        <v>0</v>
      </c>
      <c r="Y51">
        <f>W51*(Control!$B$9*$D$5/12)/1e6</f>
        <v>0</v>
      </c>
      <c r="Z51">
        <f>X51*$D$6*Control!$B$12/1e6</f>
        <v>0</v>
      </c>
      <c r="AA51">
        <f>Y51+Z51</f>
        <v>0</v>
      </c>
      <c r="AB51">
        <f>(1-Control!$B$10)*Y51 + X51*(CHOOSE(B51, Control!$B$32, Control!$C$32, Control!$D$32, Control!$E$32, Control!$F$32) + $D$7)/1e6 * $D$6</f>
        <v>0</v>
      </c>
      <c r="AC51">
        <f>AA51-AB51</f>
        <v>0</v>
      </c>
      <c r="AD51">
        <f>INDEX(BaseSeries!$C$2:$C$61, A51) * Control!$B$4 * $E$3</f>
        <v>0</v>
      </c>
      <c r="AE51">
        <f>AD51*(Control!$B$5*Control!$B$6*Control!$B$7)*$E$4</f>
        <v>0</v>
      </c>
      <c r="AF51">
        <f>AF50*(1-(1-Control!$B$13)^(1/12)) + AE51</f>
        <v>0</v>
      </c>
      <c r="AG51">
        <f>AE51*Control!$B$8</f>
        <v>0</v>
      </c>
      <c r="AH51">
        <f>AF51*(Control!$B$9*$E$5/12)/1e6</f>
        <v>0</v>
      </c>
      <c r="AI51">
        <f>AG51*$E$6*Control!$B$12/1e6</f>
        <v>0</v>
      </c>
      <c r="AJ51">
        <f>AH51+AI51</f>
        <v>0</v>
      </c>
      <c r="AK51">
        <f>(1-Control!$B$10)*AH51 + AG51*(CHOOSE(B51, Control!$B$32, Control!$C$32, Control!$D$32, Control!$E$32, Control!$F$32) + $E$7)/1e6 * $E$6</f>
        <v>0</v>
      </c>
      <c r="AL51">
        <f>AJ51-AK51</f>
        <v>0</v>
      </c>
      <c r="AM51">
        <f>INDEX(BaseSeries!$C$2:$C$61, A51) * Control!$B$4 * $F$3</f>
        <v>0</v>
      </c>
      <c r="AN51">
        <f>AM51*(Control!$B$5*Control!$B$6*Control!$B$7)*$F$4</f>
        <v>0</v>
      </c>
      <c r="AO51">
        <f>AO50*(1-(1-Control!$B$13)^(1/12)) + AN51</f>
        <v>0</v>
      </c>
      <c r="AP51">
        <f>AN51*Control!$B$8</f>
        <v>0</v>
      </c>
      <c r="AQ51">
        <f>AO51*(Control!$B$9*$F$5/12)/1e6</f>
        <v>0</v>
      </c>
      <c r="AR51">
        <f>AP51*$F$6*Control!$B$12/1e6</f>
        <v>0</v>
      </c>
      <c r="AS51">
        <f>AQ51+AR51</f>
        <v>0</v>
      </c>
      <c r="AT51">
        <f>(1-Control!$B$10)*AQ51 + AP51*(CHOOSE(B51, Control!$B$32, Control!$C$32, Control!$D$32, Control!$E$32, Control!$F$32) + $F$7)/1e6 * $F$6</f>
        <v>0</v>
      </c>
      <c r="AU51">
        <f>AS51-AT51</f>
        <v>0</v>
      </c>
      <c r="AV51">
        <f>INDEX(BaseSeries!$C$2:$C$61, A51) * Control!$B$4 * $G$3</f>
        <v>0</v>
      </c>
      <c r="AW51">
        <f>AV51*(Control!$B$5*Control!$B$6*Control!$B$7)*$G$4</f>
        <v>0</v>
      </c>
      <c r="AX51">
        <f>AX50*(1-(1-Control!$B$13)^(1/12)) + AW51</f>
        <v>0</v>
      </c>
      <c r="AY51">
        <f>AW51*Control!$B$8</f>
        <v>0</v>
      </c>
      <c r="AZ51">
        <f>AX51*(Control!$B$9*$G$5/12)/1e6</f>
        <v>0</v>
      </c>
      <c r="BA51">
        <f>AY51*$G$6*Control!$B$12/1e6</f>
        <v>0</v>
      </c>
      <c r="BB51">
        <f>AZ51+BA51</f>
        <v>0</v>
      </c>
      <c r="BC51">
        <f>(1-Control!$B$10)*AZ51 + AY51*(CHOOSE(B51, Control!$B$32, Control!$C$32, Control!$D$32, Control!$E$32, Control!$F$32) + $G$7)/1e6 * $G$6</f>
        <v>0</v>
      </c>
      <c r="BD51">
        <f>BB51-BC51</f>
        <v>0</v>
      </c>
      <c r="BE51">
        <f>INDEX(BaseSeries!$C$2:$C$61, A51) * Control!$B$4 * $H$3</f>
        <v>0</v>
      </c>
      <c r="BF51">
        <f>BE51*(Control!$B$5*Control!$B$6*Control!$B$7)*$H$4</f>
        <v>0</v>
      </c>
      <c r="BG51">
        <f>BG50*(1-(1-Control!$B$13)^(1/12)) + BF51</f>
        <v>0</v>
      </c>
      <c r="BH51">
        <f>BF51*Control!$B$8</f>
        <v>0</v>
      </c>
      <c r="BI51">
        <f>BG51*(Control!$B$9*$H$5/12)/1e6</f>
        <v>0</v>
      </c>
      <c r="BJ51">
        <f>BH51*$H$6*Control!$B$12/1e6</f>
        <v>0</v>
      </c>
      <c r="BK51">
        <f>BI51+BJ51</f>
        <v>0</v>
      </c>
      <c r="BL51">
        <f>(1-Control!$B$10)*BI51 + BH51*(CHOOSE(B51, Control!$B$32, Control!$C$32, Control!$D$32, Control!$E$32, Control!$F$32) + $H$7)/1e6 * $H$6</f>
        <v>0</v>
      </c>
      <c r="BM51">
        <f>BK51-BL51</f>
        <v>0</v>
      </c>
      <c r="BN51">
        <f>INDEX(BaseSeries!$C$2:$C$61, A51) * Control!$B$4 * $I$3</f>
        <v>0</v>
      </c>
      <c r="BO51">
        <f>BN51*(Control!$B$5*Control!$B$6*Control!$B$7)*$I$4</f>
        <v>0</v>
      </c>
      <c r="BP51">
        <f>BP50*(1-(1-Control!$B$13)^(1/12)) + BO51</f>
        <v>0</v>
      </c>
      <c r="BQ51">
        <f>BO51*Control!$B$8</f>
        <v>0</v>
      </c>
      <c r="BR51">
        <f>BP51*(Control!$B$9*$I$5/12)/1e6</f>
        <v>0</v>
      </c>
      <c r="BS51">
        <f>BQ51*$I$6*Control!$B$12/1e6</f>
        <v>0</v>
      </c>
      <c r="BT51">
        <f>BR51+BS51</f>
        <v>0</v>
      </c>
      <c r="BU51">
        <f>(1-Control!$B$10)*BR51 + BQ51*(CHOOSE(B51, Control!$B$32, Control!$C$32, Control!$D$32, Control!$E$32, Control!$F$32) + $I$7)/1e6 * $I$6</f>
        <v>0</v>
      </c>
      <c r="BV51">
        <f>BT51-BU51</f>
        <v>0</v>
      </c>
      <c r="BW51">
        <f>INDEX(BaseSeries!$C$2:$C$61, A51) * Control!$B$4 * $J$3</f>
        <v>0</v>
      </c>
      <c r="BX51">
        <f>BW51*(Control!$B$5*Control!$B$6*Control!$B$7)*$J$4</f>
        <v>0</v>
      </c>
      <c r="BY51">
        <f>BY50*(1-(1-Control!$B$13)^(1/12)) + BX51</f>
        <v>0</v>
      </c>
      <c r="BZ51">
        <f>BX51*Control!$B$8</f>
        <v>0</v>
      </c>
      <c r="CA51">
        <f>BY51*(Control!$B$9*$J$5/12)/1e6</f>
        <v>0</v>
      </c>
      <c r="CB51">
        <f>BZ51*$J$6*Control!$B$12/1e6</f>
        <v>0</v>
      </c>
      <c r="CC51">
        <f>CA51+CB51</f>
        <v>0</v>
      </c>
      <c r="CD51">
        <f>(1-Control!$B$10)*CA51 + BZ51*(CHOOSE(B51, Control!$B$32, Control!$C$32, Control!$D$32, Control!$E$32, Control!$F$32) + $J$7)/1e6 * $J$6</f>
        <v>0</v>
      </c>
      <c r="CE51">
        <f>CC51-CD51</f>
        <v>0</v>
      </c>
      <c r="CF51">
        <f>INDEX(BaseSeries!$C$2:$C$61, A51) * Control!$B$4 * $K$3</f>
        <v>0</v>
      </c>
      <c r="CG51">
        <f>CF51*(Control!$B$5*Control!$B$6*Control!$B$7)*$K$4</f>
        <v>0</v>
      </c>
      <c r="CH51">
        <f>CH50*(1-(1-Control!$B$13)^(1/12)) + CG51</f>
        <v>0</v>
      </c>
      <c r="CI51">
        <f>CG51*Control!$B$8</f>
        <v>0</v>
      </c>
      <c r="CJ51">
        <f>CH51*(Control!$B$9*$K$5/12)/1e6</f>
        <v>0</v>
      </c>
      <c r="CK51">
        <f>CI51*$K$6*Control!$B$12/1e6</f>
        <v>0</v>
      </c>
      <c r="CL51">
        <f>CJ51+CK51</f>
        <v>0</v>
      </c>
      <c r="CM51">
        <f>(1-Control!$B$10)*CJ51 + CI51*(CHOOSE(B51, Control!$B$32, Control!$C$32, Control!$D$32, Control!$E$32, Control!$F$32) + $K$7)/1e6 * $K$6</f>
        <v>0</v>
      </c>
      <c r="CN51">
        <f>CL51-CM51</f>
        <v>0</v>
      </c>
      <c r="CO51">
        <f>INDEX(BaseSeries!$C$2:$C$61, A51) * Control!$B$4 * $L$3</f>
        <v>0</v>
      </c>
      <c r="CP51">
        <f>CO51*(Control!$B$5*Control!$B$6*Control!$B$7)*$L$4</f>
        <v>0</v>
      </c>
      <c r="CQ51">
        <f>CQ50*(1-(1-Control!$B$13)^(1/12)) + CP51</f>
        <v>0</v>
      </c>
      <c r="CR51">
        <f>CP51*Control!$B$8</f>
        <v>0</v>
      </c>
      <c r="CS51">
        <f>CQ51*(Control!$B$9*$L$5/12)/1e6</f>
        <v>0</v>
      </c>
      <c r="CT51">
        <f>CR51*$L$6*Control!$B$12/1e6</f>
        <v>0</v>
      </c>
      <c r="CU51">
        <f>CS51+CT51</f>
        <v>0</v>
      </c>
      <c r="CV51">
        <f>(1-Control!$B$10)*CS51 + CR51*(CHOOSE(B51, Control!$B$32, Control!$C$32, Control!$D$32, Control!$E$32, Control!$F$32) + $L$7)/1e6 * $L$6</f>
        <v>0</v>
      </c>
      <c r="CW51">
        <f>CU51-CV51</f>
        <v>0</v>
      </c>
      <c r="CX51">
        <f>INDEX(BaseSeries!$C$2:$C$61, A51) * Control!$B$4 * $M$3</f>
        <v>0</v>
      </c>
      <c r="CY51">
        <f>CX51*(Control!$B$5*Control!$B$6*Control!$B$7)*$M$4</f>
        <v>0</v>
      </c>
      <c r="CZ51">
        <f>CZ50*(1-(1-Control!$B$13)^(1/12)) + CY51</f>
        <v>0</v>
      </c>
      <c r="DA51">
        <f>CY51*Control!$B$8</f>
        <v>0</v>
      </c>
      <c r="DB51">
        <f>CZ51*(Control!$B$9*$M$5/12)/1e6</f>
        <v>0</v>
      </c>
      <c r="DC51">
        <f>DA51*$M$6*Control!$B$12/1e6</f>
        <v>0</v>
      </c>
      <c r="DD51">
        <f>DB51+DC51</f>
        <v>0</v>
      </c>
      <c r="DE51">
        <f>(1-Control!$B$10)*DB51 + DA51*(CHOOSE(B51, Control!$B$32, Control!$C$32, Control!$D$32, Control!$E$32, Control!$F$32) + $M$7)/1e6 * $M$6</f>
        <v>0</v>
      </c>
      <c r="DF51">
        <f>DD51-DE51</f>
        <v>0</v>
      </c>
    </row>
    <row r="52" spans="1:110">
      <c r="A52">
        <v>41</v>
      </c>
      <c r="B52">
        <f>INT((A52-1)/12)+1</f>
        <v>0</v>
      </c>
      <c r="C52">
        <f>INDEX(BaseSeries!$C$2:$C$61, A52) * Control!$B$4 * $B$3</f>
        <v>0</v>
      </c>
      <c r="D52">
        <f>C52*(Control!$B$5*Control!$B$6*Control!$B$7)*$B$4</f>
        <v>0</v>
      </c>
      <c r="E52">
        <f>E51*(1-(1-Control!$B$13)^(1/12)) + D52</f>
        <v>0</v>
      </c>
      <c r="F52">
        <f>D52*Control!$B$8</f>
        <v>0</v>
      </c>
      <c r="G52">
        <f>E52*(Control!$B$9*$B$5/12)/1e6</f>
        <v>0</v>
      </c>
      <c r="H52">
        <f>F52*$B$6*Control!$B$12/1e6</f>
        <v>0</v>
      </c>
      <c r="I52">
        <f>G52+H52</f>
        <v>0</v>
      </c>
      <c r="J52">
        <f>(1-Control!$B$10)*G52 + F52*(CHOOSE(B52, Control!$B$32, Control!$C$32, Control!$D$32, Control!$E$32, Control!$F$32) + $B$7)/1e6 * $B$6</f>
        <v>0</v>
      </c>
      <c r="K52">
        <f>I52-J52</f>
        <v>0</v>
      </c>
      <c r="L52">
        <f>INDEX(BaseSeries!$C$2:$C$61, A52) * Control!$B$4 * $C$3</f>
        <v>0</v>
      </c>
      <c r="M52">
        <f>L52*(Control!$B$5*Control!$B$6*Control!$B$7)*$C$4</f>
        <v>0</v>
      </c>
      <c r="N52">
        <f>N51*(1-(1-Control!$B$13)^(1/12)) + M52</f>
        <v>0</v>
      </c>
      <c r="O52">
        <f>M52*Control!$B$8</f>
        <v>0</v>
      </c>
      <c r="P52">
        <f>N52*(Control!$B$9*$C$5/12)/1e6</f>
        <v>0</v>
      </c>
      <c r="Q52">
        <f>O52*$C$6*Control!$B$12/1e6</f>
        <v>0</v>
      </c>
      <c r="R52">
        <f>P52+Q52</f>
        <v>0</v>
      </c>
      <c r="S52">
        <f>(1-Control!$B$10)*P52 + O52*(CHOOSE(B52, Control!$B$32, Control!$C$32, Control!$D$32, Control!$E$32, Control!$F$32) + $C$7)/1e6 * $C$6</f>
        <v>0</v>
      </c>
      <c r="T52">
        <f>R52-S52</f>
        <v>0</v>
      </c>
      <c r="U52">
        <f>INDEX(BaseSeries!$C$2:$C$61, A52) * Control!$B$4 * $D$3</f>
        <v>0</v>
      </c>
      <c r="V52">
        <f>U52*(Control!$B$5*Control!$B$6*Control!$B$7)*$D$4</f>
        <v>0</v>
      </c>
      <c r="W52">
        <f>W51*(1-(1-Control!$B$13)^(1/12)) + V52</f>
        <v>0</v>
      </c>
      <c r="X52">
        <f>V52*Control!$B$8</f>
        <v>0</v>
      </c>
      <c r="Y52">
        <f>W52*(Control!$B$9*$D$5/12)/1e6</f>
        <v>0</v>
      </c>
      <c r="Z52">
        <f>X52*$D$6*Control!$B$12/1e6</f>
        <v>0</v>
      </c>
      <c r="AA52">
        <f>Y52+Z52</f>
        <v>0</v>
      </c>
      <c r="AB52">
        <f>(1-Control!$B$10)*Y52 + X52*(CHOOSE(B52, Control!$B$32, Control!$C$32, Control!$D$32, Control!$E$32, Control!$F$32) + $D$7)/1e6 * $D$6</f>
        <v>0</v>
      </c>
      <c r="AC52">
        <f>AA52-AB52</f>
        <v>0</v>
      </c>
      <c r="AD52">
        <f>INDEX(BaseSeries!$C$2:$C$61, A52) * Control!$B$4 * $E$3</f>
        <v>0</v>
      </c>
      <c r="AE52">
        <f>AD52*(Control!$B$5*Control!$B$6*Control!$B$7)*$E$4</f>
        <v>0</v>
      </c>
      <c r="AF52">
        <f>AF51*(1-(1-Control!$B$13)^(1/12)) + AE52</f>
        <v>0</v>
      </c>
      <c r="AG52">
        <f>AE52*Control!$B$8</f>
        <v>0</v>
      </c>
      <c r="AH52">
        <f>AF52*(Control!$B$9*$E$5/12)/1e6</f>
        <v>0</v>
      </c>
      <c r="AI52">
        <f>AG52*$E$6*Control!$B$12/1e6</f>
        <v>0</v>
      </c>
      <c r="AJ52">
        <f>AH52+AI52</f>
        <v>0</v>
      </c>
      <c r="AK52">
        <f>(1-Control!$B$10)*AH52 + AG52*(CHOOSE(B52, Control!$B$32, Control!$C$32, Control!$D$32, Control!$E$32, Control!$F$32) + $E$7)/1e6 * $E$6</f>
        <v>0</v>
      </c>
      <c r="AL52">
        <f>AJ52-AK52</f>
        <v>0</v>
      </c>
      <c r="AM52">
        <f>INDEX(BaseSeries!$C$2:$C$61, A52) * Control!$B$4 * $F$3</f>
        <v>0</v>
      </c>
      <c r="AN52">
        <f>AM52*(Control!$B$5*Control!$B$6*Control!$B$7)*$F$4</f>
        <v>0</v>
      </c>
      <c r="AO52">
        <f>AO51*(1-(1-Control!$B$13)^(1/12)) + AN52</f>
        <v>0</v>
      </c>
      <c r="AP52">
        <f>AN52*Control!$B$8</f>
        <v>0</v>
      </c>
      <c r="AQ52">
        <f>AO52*(Control!$B$9*$F$5/12)/1e6</f>
        <v>0</v>
      </c>
      <c r="AR52">
        <f>AP52*$F$6*Control!$B$12/1e6</f>
        <v>0</v>
      </c>
      <c r="AS52">
        <f>AQ52+AR52</f>
        <v>0</v>
      </c>
      <c r="AT52">
        <f>(1-Control!$B$10)*AQ52 + AP52*(CHOOSE(B52, Control!$B$32, Control!$C$32, Control!$D$32, Control!$E$32, Control!$F$32) + $F$7)/1e6 * $F$6</f>
        <v>0</v>
      </c>
      <c r="AU52">
        <f>AS52-AT52</f>
        <v>0</v>
      </c>
      <c r="AV52">
        <f>INDEX(BaseSeries!$C$2:$C$61, A52) * Control!$B$4 * $G$3</f>
        <v>0</v>
      </c>
      <c r="AW52">
        <f>AV52*(Control!$B$5*Control!$B$6*Control!$B$7)*$G$4</f>
        <v>0</v>
      </c>
      <c r="AX52">
        <f>AX51*(1-(1-Control!$B$13)^(1/12)) + AW52</f>
        <v>0</v>
      </c>
      <c r="AY52">
        <f>AW52*Control!$B$8</f>
        <v>0</v>
      </c>
      <c r="AZ52">
        <f>AX52*(Control!$B$9*$G$5/12)/1e6</f>
        <v>0</v>
      </c>
      <c r="BA52">
        <f>AY52*$G$6*Control!$B$12/1e6</f>
        <v>0</v>
      </c>
      <c r="BB52">
        <f>AZ52+BA52</f>
        <v>0</v>
      </c>
      <c r="BC52">
        <f>(1-Control!$B$10)*AZ52 + AY52*(CHOOSE(B52, Control!$B$32, Control!$C$32, Control!$D$32, Control!$E$32, Control!$F$32) + $G$7)/1e6 * $G$6</f>
        <v>0</v>
      </c>
      <c r="BD52">
        <f>BB52-BC52</f>
        <v>0</v>
      </c>
      <c r="BE52">
        <f>INDEX(BaseSeries!$C$2:$C$61, A52) * Control!$B$4 * $H$3</f>
        <v>0</v>
      </c>
      <c r="BF52">
        <f>BE52*(Control!$B$5*Control!$B$6*Control!$B$7)*$H$4</f>
        <v>0</v>
      </c>
      <c r="BG52">
        <f>BG51*(1-(1-Control!$B$13)^(1/12)) + BF52</f>
        <v>0</v>
      </c>
      <c r="BH52">
        <f>BF52*Control!$B$8</f>
        <v>0</v>
      </c>
      <c r="BI52">
        <f>BG52*(Control!$B$9*$H$5/12)/1e6</f>
        <v>0</v>
      </c>
      <c r="BJ52">
        <f>BH52*$H$6*Control!$B$12/1e6</f>
        <v>0</v>
      </c>
      <c r="BK52">
        <f>BI52+BJ52</f>
        <v>0</v>
      </c>
      <c r="BL52">
        <f>(1-Control!$B$10)*BI52 + BH52*(CHOOSE(B52, Control!$B$32, Control!$C$32, Control!$D$32, Control!$E$32, Control!$F$32) + $H$7)/1e6 * $H$6</f>
        <v>0</v>
      </c>
      <c r="BM52">
        <f>BK52-BL52</f>
        <v>0</v>
      </c>
      <c r="BN52">
        <f>INDEX(BaseSeries!$C$2:$C$61, A52) * Control!$B$4 * $I$3</f>
        <v>0</v>
      </c>
      <c r="BO52">
        <f>BN52*(Control!$B$5*Control!$B$6*Control!$B$7)*$I$4</f>
        <v>0</v>
      </c>
      <c r="BP52">
        <f>BP51*(1-(1-Control!$B$13)^(1/12)) + BO52</f>
        <v>0</v>
      </c>
      <c r="BQ52">
        <f>BO52*Control!$B$8</f>
        <v>0</v>
      </c>
      <c r="BR52">
        <f>BP52*(Control!$B$9*$I$5/12)/1e6</f>
        <v>0</v>
      </c>
      <c r="BS52">
        <f>BQ52*$I$6*Control!$B$12/1e6</f>
        <v>0</v>
      </c>
      <c r="BT52">
        <f>BR52+BS52</f>
        <v>0</v>
      </c>
      <c r="BU52">
        <f>(1-Control!$B$10)*BR52 + BQ52*(CHOOSE(B52, Control!$B$32, Control!$C$32, Control!$D$32, Control!$E$32, Control!$F$32) + $I$7)/1e6 * $I$6</f>
        <v>0</v>
      </c>
      <c r="BV52">
        <f>BT52-BU52</f>
        <v>0</v>
      </c>
      <c r="BW52">
        <f>INDEX(BaseSeries!$C$2:$C$61, A52) * Control!$B$4 * $J$3</f>
        <v>0</v>
      </c>
      <c r="BX52">
        <f>BW52*(Control!$B$5*Control!$B$6*Control!$B$7)*$J$4</f>
        <v>0</v>
      </c>
      <c r="BY52">
        <f>BY51*(1-(1-Control!$B$13)^(1/12)) + BX52</f>
        <v>0</v>
      </c>
      <c r="BZ52">
        <f>BX52*Control!$B$8</f>
        <v>0</v>
      </c>
      <c r="CA52">
        <f>BY52*(Control!$B$9*$J$5/12)/1e6</f>
        <v>0</v>
      </c>
      <c r="CB52">
        <f>BZ52*$J$6*Control!$B$12/1e6</f>
        <v>0</v>
      </c>
      <c r="CC52">
        <f>CA52+CB52</f>
        <v>0</v>
      </c>
      <c r="CD52">
        <f>(1-Control!$B$10)*CA52 + BZ52*(CHOOSE(B52, Control!$B$32, Control!$C$32, Control!$D$32, Control!$E$32, Control!$F$32) + $J$7)/1e6 * $J$6</f>
        <v>0</v>
      </c>
      <c r="CE52">
        <f>CC52-CD52</f>
        <v>0</v>
      </c>
      <c r="CF52">
        <f>INDEX(BaseSeries!$C$2:$C$61, A52) * Control!$B$4 * $K$3</f>
        <v>0</v>
      </c>
      <c r="CG52">
        <f>CF52*(Control!$B$5*Control!$B$6*Control!$B$7)*$K$4</f>
        <v>0</v>
      </c>
      <c r="CH52">
        <f>CH51*(1-(1-Control!$B$13)^(1/12)) + CG52</f>
        <v>0</v>
      </c>
      <c r="CI52">
        <f>CG52*Control!$B$8</f>
        <v>0</v>
      </c>
      <c r="CJ52">
        <f>CH52*(Control!$B$9*$K$5/12)/1e6</f>
        <v>0</v>
      </c>
      <c r="CK52">
        <f>CI52*$K$6*Control!$B$12/1e6</f>
        <v>0</v>
      </c>
      <c r="CL52">
        <f>CJ52+CK52</f>
        <v>0</v>
      </c>
      <c r="CM52">
        <f>(1-Control!$B$10)*CJ52 + CI52*(CHOOSE(B52, Control!$B$32, Control!$C$32, Control!$D$32, Control!$E$32, Control!$F$32) + $K$7)/1e6 * $K$6</f>
        <v>0</v>
      </c>
      <c r="CN52">
        <f>CL52-CM52</f>
        <v>0</v>
      </c>
      <c r="CO52">
        <f>INDEX(BaseSeries!$C$2:$C$61, A52) * Control!$B$4 * $L$3</f>
        <v>0</v>
      </c>
      <c r="CP52">
        <f>CO52*(Control!$B$5*Control!$B$6*Control!$B$7)*$L$4</f>
        <v>0</v>
      </c>
      <c r="CQ52">
        <f>CQ51*(1-(1-Control!$B$13)^(1/12)) + CP52</f>
        <v>0</v>
      </c>
      <c r="CR52">
        <f>CP52*Control!$B$8</f>
        <v>0</v>
      </c>
      <c r="CS52">
        <f>CQ52*(Control!$B$9*$L$5/12)/1e6</f>
        <v>0</v>
      </c>
      <c r="CT52">
        <f>CR52*$L$6*Control!$B$12/1e6</f>
        <v>0</v>
      </c>
      <c r="CU52">
        <f>CS52+CT52</f>
        <v>0</v>
      </c>
      <c r="CV52">
        <f>(1-Control!$B$10)*CS52 + CR52*(CHOOSE(B52, Control!$B$32, Control!$C$32, Control!$D$32, Control!$E$32, Control!$F$32) + $L$7)/1e6 * $L$6</f>
        <v>0</v>
      </c>
      <c r="CW52">
        <f>CU52-CV52</f>
        <v>0</v>
      </c>
      <c r="CX52">
        <f>INDEX(BaseSeries!$C$2:$C$61, A52) * Control!$B$4 * $M$3</f>
        <v>0</v>
      </c>
      <c r="CY52">
        <f>CX52*(Control!$B$5*Control!$B$6*Control!$B$7)*$M$4</f>
        <v>0</v>
      </c>
      <c r="CZ52">
        <f>CZ51*(1-(1-Control!$B$13)^(1/12)) + CY52</f>
        <v>0</v>
      </c>
      <c r="DA52">
        <f>CY52*Control!$B$8</f>
        <v>0</v>
      </c>
      <c r="DB52">
        <f>CZ52*(Control!$B$9*$M$5/12)/1e6</f>
        <v>0</v>
      </c>
      <c r="DC52">
        <f>DA52*$M$6*Control!$B$12/1e6</f>
        <v>0</v>
      </c>
      <c r="DD52">
        <f>DB52+DC52</f>
        <v>0</v>
      </c>
      <c r="DE52">
        <f>(1-Control!$B$10)*DB52 + DA52*(CHOOSE(B52, Control!$B$32, Control!$C$32, Control!$D$32, Control!$E$32, Control!$F$32) + $M$7)/1e6 * $M$6</f>
        <v>0</v>
      </c>
      <c r="DF52">
        <f>DD52-DE52</f>
        <v>0</v>
      </c>
    </row>
    <row r="53" spans="1:110">
      <c r="A53">
        <v>42</v>
      </c>
      <c r="B53">
        <f>INT((A53-1)/12)+1</f>
        <v>0</v>
      </c>
      <c r="C53">
        <f>INDEX(BaseSeries!$C$2:$C$61, A53) * Control!$B$4 * $B$3</f>
        <v>0</v>
      </c>
      <c r="D53">
        <f>C53*(Control!$B$5*Control!$B$6*Control!$B$7)*$B$4</f>
        <v>0</v>
      </c>
      <c r="E53">
        <f>E52*(1-(1-Control!$B$13)^(1/12)) + D53</f>
        <v>0</v>
      </c>
      <c r="F53">
        <f>D53*Control!$B$8</f>
        <v>0</v>
      </c>
      <c r="G53">
        <f>E53*(Control!$B$9*$B$5/12)/1e6</f>
        <v>0</v>
      </c>
      <c r="H53">
        <f>F53*$B$6*Control!$B$12/1e6</f>
        <v>0</v>
      </c>
      <c r="I53">
        <f>G53+H53</f>
        <v>0</v>
      </c>
      <c r="J53">
        <f>(1-Control!$B$10)*G53 + F53*(CHOOSE(B53, Control!$B$32, Control!$C$32, Control!$D$32, Control!$E$32, Control!$F$32) + $B$7)/1e6 * $B$6</f>
        <v>0</v>
      </c>
      <c r="K53">
        <f>I53-J53</f>
        <v>0</v>
      </c>
      <c r="L53">
        <f>INDEX(BaseSeries!$C$2:$C$61, A53) * Control!$B$4 * $C$3</f>
        <v>0</v>
      </c>
      <c r="M53">
        <f>L53*(Control!$B$5*Control!$B$6*Control!$B$7)*$C$4</f>
        <v>0</v>
      </c>
      <c r="N53">
        <f>N52*(1-(1-Control!$B$13)^(1/12)) + M53</f>
        <v>0</v>
      </c>
      <c r="O53">
        <f>M53*Control!$B$8</f>
        <v>0</v>
      </c>
      <c r="P53">
        <f>N53*(Control!$B$9*$C$5/12)/1e6</f>
        <v>0</v>
      </c>
      <c r="Q53">
        <f>O53*$C$6*Control!$B$12/1e6</f>
        <v>0</v>
      </c>
      <c r="R53">
        <f>P53+Q53</f>
        <v>0</v>
      </c>
      <c r="S53">
        <f>(1-Control!$B$10)*P53 + O53*(CHOOSE(B53, Control!$B$32, Control!$C$32, Control!$D$32, Control!$E$32, Control!$F$32) + $C$7)/1e6 * $C$6</f>
        <v>0</v>
      </c>
      <c r="T53">
        <f>R53-S53</f>
        <v>0</v>
      </c>
      <c r="U53">
        <f>INDEX(BaseSeries!$C$2:$C$61, A53) * Control!$B$4 * $D$3</f>
        <v>0</v>
      </c>
      <c r="V53">
        <f>U53*(Control!$B$5*Control!$B$6*Control!$B$7)*$D$4</f>
        <v>0</v>
      </c>
      <c r="W53">
        <f>W52*(1-(1-Control!$B$13)^(1/12)) + V53</f>
        <v>0</v>
      </c>
      <c r="X53">
        <f>V53*Control!$B$8</f>
        <v>0</v>
      </c>
      <c r="Y53">
        <f>W53*(Control!$B$9*$D$5/12)/1e6</f>
        <v>0</v>
      </c>
      <c r="Z53">
        <f>X53*$D$6*Control!$B$12/1e6</f>
        <v>0</v>
      </c>
      <c r="AA53">
        <f>Y53+Z53</f>
        <v>0</v>
      </c>
      <c r="AB53">
        <f>(1-Control!$B$10)*Y53 + X53*(CHOOSE(B53, Control!$B$32, Control!$C$32, Control!$D$32, Control!$E$32, Control!$F$32) + $D$7)/1e6 * $D$6</f>
        <v>0</v>
      </c>
      <c r="AC53">
        <f>AA53-AB53</f>
        <v>0</v>
      </c>
      <c r="AD53">
        <f>INDEX(BaseSeries!$C$2:$C$61, A53) * Control!$B$4 * $E$3</f>
        <v>0</v>
      </c>
      <c r="AE53">
        <f>AD53*(Control!$B$5*Control!$B$6*Control!$B$7)*$E$4</f>
        <v>0</v>
      </c>
      <c r="AF53">
        <f>AF52*(1-(1-Control!$B$13)^(1/12)) + AE53</f>
        <v>0</v>
      </c>
      <c r="AG53">
        <f>AE53*Control!$B$8</f>
        <v>0</v>
      </c>
      <c r="AH53">
        <f>AF53*(Control!$B$9*$E$5/12)/1e6</f>
        <v>0</v>
      </c>
      <c r="AI53">
        <f>AG53*$E$6*Control!$B$12/1e6</f>
        <v>0</v>
      </c>
      <c r="AJ53">
        <f>AH53+AI53</f>
        <v>0</v>
      </c>
      <c r="AK53">
        <f>(1-Control!$B$10)*AH53 + AG53*(CHOOSE(B53, Control!$B$32, Control!$C$32, Control!$D$32, Control!$E$32, Control!$F$32) + $E$7)/1e6 * $E$6</f>
        <v>0</v>
      </c>
      <c r="AL53">
        <f>AJ53-AK53</f>
        <v>0</v>
      </c>
      <c r="AM53">
        <f>INDEX(BaseSeries!$C$2:$C$61, A53) * Control!$B$4 * $F$3</f>
        <v>0</v>
      </c>
      <c r="AN53">
        <f>AM53*(Control!$B$5*Control!$B$6*Control!$B$7)*$F$4</f>
        <v>0</v>
      </c>
      <c r="AO53">
        <f>AO52*(1-(1-Control!$B$13)^(1/12)) + AN53</f>
        <v>0</v>
      </c>
      <c r="AP53">
        <f>AN53*Control!$B$8</f>
        <v>0</v>
      </c>
      <c r="AQ53">
        <f>AO53*(Control!$B$9*$F$5/12)/1e6</f>
        <v>0</v>
      </c>
      <c r="AR53">
        <f>AP53*$F$6*Control!$B$12/1e6</f>
        <v>0</v>
      </c>
      <c r="AS53">
        <f>AQ53+AR53</f>
        <v>0</v>
      </c>
      <c r="AT53">
        <f>(1-Control!$B$10)*AQ53 + AP53*(CHOOSE(B53, Control!$B$32, Control!$C$32, Control!$D$32, Control!$E$32, Control!$F$32) + $F$7)/1e6 * $F$6</f>
        <v>0</v>
      </c>
      <c r="AU53">
        <f>AS53-AT53</f>
        <v>0</v>
      </c>
      <c r="AV53">
        <f>INDEX(BaseSeries!$C$2:$C$61, A53) * Control!$B$4 * $G$3</f>
        <v>0</v>
      </c>
      <c r="AW53">
        <f>AV53*(Control!$B$5*Control!$B$6*Control!$B$7)*$G$4</f>
        <v>0</v>
      </c>
      <c r="AX53">
        <f>AX52*(1-(1-Control!$B$13)^(1/12)) + AW53</f>
        <v>0</v>
      </c>
      <c r="AY53">
        <f>AW53*Control!$B$8</f>
        <v>0</v>
      </c>
      <c r="AZ53">
        <f>AX53*(Control!$B$9*$G$5/12)/1e6</f>
        <v>0</v>
      </c>
      <c r="BA53">
        <f>AY53*$G$6*Control!$B$12/1e6</f>
        <v>0</v>
      </c>
      <c r="BB53">
        <f>AZ53+BA53</f>
        <v>0</v>
      </c>
      <c r="BC53">
        <f>(1-Control!$B$10)*AZ53 + AY53*(CHOOSE(B53, Control!$B$32, Control!$C$32, Control!$D$32, Control!$E$32, Control!$F$32) + $G$7)/1e6 * $G$6</f>
        <v>0</v>
      </c>
      <c r="BD53">
        <f>BB53-BC53</f>
        <v>0</v>
      </c>
      <c r="BE53">
        <f>INDEX(BaseSeries!$C$2:$C$61, A53) * Control!$B$4 * $H$3</f>
        <v>0</v>
      </c>
      <c r="BF53">
        <f>BE53*(Control!$B$5*Control!$B$6*Control!$B$7)*$H$4</f>
        <v>0</v>
      </c>
      <c r="BG53">
        <f>BG52*(1-(1-Control!$B$13)^(1/12)) + BF53</f>
        <v>0</v>
      </c>
      <c r="BH53">
        <f>BF53*Control!$B$8</f>
        <v>0</v>
      </c>
      <c r="BI53">
        <f>BG53*(Control!$B$9*$H$5/12)/1e6</f>
        <v>0</v>
      </c>
      <c r="BJ53">
        <f>BH53*$H$6*Control!$B$12/1e6</f>
        <v>0</v>
      </c>
      <c r="BK53">
        <f>BI53+BJ53</f>
        <v>0</v>
      </c>
      <c r="BL53">
        <f>(1-Control!$B$10)*BI53 + BH53*(CHOOSE(B53, Control!$B$32, Control!$C$32, Control!$D$32, Control!$E$32, Control!$F$32) + $H$7)/1e6 * $H$6</f>
        <v>0</v>
      </c>
      <c r="BM53">
        <f>BK53-BL53</f>
        <v>0</v>
      </c>
      <c r="BN53">
        <f>INDEX(BaseSeries!$C$2:$C$61, A53) * Control!$B$4 * $I$3</f>
        <v>0</v>
      </c>
      <c r="BO53">
        <f>BN53*(Control!$B$5*Control!$B$6*Control!$B$7)*$I$4</f>
        <v>0</v>
      </c>
      <c r="BP53">
        <f>BP52*(1-(1-Control!$B$13)^(1/12)) + BO53</f>
        <v>0</v>
      </c>
      <c r="BQ53">
        <f>BO53*Control!$B$8</f>
        <v>0</v>
      </c>
      <c r="BR53">
        <f>BP53*(Control!$B$9*$I$5/12)/1e6</f>
        <v>0</v>
      </c>
      <c r="BS53">
        <f>BQ53*$I$6*Control!$B$12/1e6</f>
        <v>0</v>
      </c>
      <c r="BT53">
        <f>BR53+BS53</f>
        <v>0</v>
      </c>
      <c r="BU53">
        <f>(1-Control!$B$10)*BR53 + BQ53*(CHOOSE(B53, Control!$B$32, Control!$C$32, Control!$D$32, Control!$E$32, Control!$F$32) + $I$7)/1e6 * $I$6</f>
        <v>0</v>
      </c>
      <c r="BV53">
        <f>BT53-BU53</f>
        <v>0</v>
      </c>
      <c r="BW53">
        <f>INDEX(BaseSeries!$C$2:$C$61, A53) * Control!$B$4 * $J$3</f>
        <v>0</v>
      </c>
      <c r="BX53">
        <f>BW53*(Control!$B$5*Control!$B$6*Control!$B$7)*$J$4</f>
        <v>0</v>
      </c>
      <c r="BY53">
        <f>BY52*(1-(1-Control!$B$13)^(1/12)) + BX53</f>
        <v>0</v>
      </c>
      <c r="BZ53">
        <f>BX53*Control!$B$8</f>
        <v>0</v>
      </c>
      <c r="CA53">
        <f>BY53*(Control!$B$9*$J$5/12)/1e6</f>
        <v>0</v>
      </c>
      <c r="CB53">
        <f>BZ53*$J$6*Control!$B$12/1e6</f>
        <v>0</v>
      </c>
      <c r="CC53">
        <f>CA53+CB53</f>
        <v>0</v>
      </c>
      <c r="CD53">
        <f>(1-Control!$B$10)*CA53 + BZ53*(CHOOSE(B53, Control!$B$32, Control!$C$32, Control!$D$32, Control!$E$32, Control!$F$32) + $J$7)/1e6 * $J$6</f>
        <v>0</v>
      </c>
      <c r="CE53">
        <f>CC53-CD53</f>
        <v>0</v>
      </c>
      <c r="CF53">
        <f>INDEX(BaseSeries!$C$2:$C$61, A53) * Control!$B$4 * $K$3</f>
        <v>0</v>
      </c>
      <c r="CG53">
        <f>CF53*(Control!$B$5*Control!$B$6*Control!$B$7)*$K$4</f>
        <v>0</v>
      </c>
      <c r="CH53">
        <f>CH52*(1-(1-Control!$B$13)^(1/12)) + CG53</f>
        <v>0</v>
      </c>
      <c r="CI53">
        <f>CG53*Control!$B$8</f>
        <v>0</v>
      </c>
      <c r="CJ53">
        <f>CH53*(Control!$B$9*$K$5/12)/1e6</f>
        <v>0</v>
      </c>
      <c r="CK53">
        <f>CI53*$K$6*Control!$B$12/1e6</f>
        <v>0</v>
      </c>
      <c r="CL53">
        <f>CJ53+CK53</f>
        <v>0</v>
      </c>
      <c r="CM53">
        <f>(1-Control!$B$10)*CJ53 + CI53*(CHOOSE(B53, Control!$B$32, Control!$C$32, Control!$D$32, Control!$E$32, Control!$F$32) + $K$7)/1e6 * $K$6</f>
        <v>0</v>
      </c>
      <c r="CN53">
        <f>CL53-CM53</f>
        <v>0</v>
      </c>
      <c r="CO53">
        <f>INDEX(BaseSeries!$C$2:$C$61, A53) * Control!$B$4 * $L$3</f>
        <v>0</v>
      </c>
      <c r="CP53">
        <f>CO53*(Control!$B$5*Control!$B$6*Control!$B$7)*$L$4</f>
        <v>0</v>
      </c>
      <c r="CQ53">
        <f>CQ52*(1-(1-Control!$B$13)^(1/12)) + CP53</f>
        <v>0</v>
      </c>
      <c r="CR53">
        <f>CP53*Control!$B$8</f>
        <v>0</v>
      </c>
      <c r="CS53">
        <f>CQ53*(Control!$B$9*$L$5/12)/1e6</f>
        <v>0</v>
      </c>
      <c r="CT53">
        <f>CR53*$L$6*Control!$B$12/1e6</f>
        <v>0</v>
      </c>
      <c r="CU53">
        <f>CS53+CT53</f>
        <v>0</v>
      </c>
      <c r="CV53">
        <f>(1-Control!$B$10)*CS53 + CR53*(CHOOSE(B53, Control!$B$32, Control!$C$32, Control!$D$32, Control!$E$32, Control!$F$32) + $L$7)/1e6 * $L$6</f>
        <v>0</v>
      </c>
      <c r="CW53">
        <f>CU53-CV53</f>
        <v>0</v>
      </c>
      <c r="CX53">
        <f>INDEX(BaseSeries!$C$2:$C$61, A53) * Control!$B$4 * $M$3</f>
        <v>0</v>
      </c>
      <c r="CY53">
        <f>CX53*(Control!$B$5*Control!$B$6*Control!$B$7)*$M$4</f>
        <v>0</v>
      </c>
      <c r="CZ53">
        <f>CZ52*(1-(1-Control!$B$13)^(1/12)) + CY53</f>
        <v>0</v>
      </c>
      <c r="DA53">
        <f>CY53*Control!$B$8</f>
        <v>0</v>
      </c>
      <c r="DB53">
        <f>CZ53*(Control!$B$9*$M$5/12)/1e6</f>
        <v>0</v>
      </c>
      <c r="DC53">
        <f>DA53*$M$6*Control!$B$12/1e6</f>
        <v>0</v>
      </c>
      <c r="DD53">
        <f>DB53+DC53</f>
        <v>0</v>
      </c>
      <c r="DE53">
        <f>(1-Control!$B$10)*DB53 + DA53*(CHOOSE(B53, Control!$B$32, Control!$C$32, Control!$D$32, Control!$E$32, Control!$F$32) + $M$7)/1e6 * $M$6</f>
        <v>0</v>
      </c>
      <c r="DF53">
        <f>DD53-DE53</f>
        <v>0</v>
      </c>
    </row>
    <row r="54" spans="1:110">
      <c r="A54">
        <v>43</v>
      </c>
      <c r="B54">
        <f>INT((A54-1)/12)+1</f>
        <v>0</v>
      </c>
      <c r="C54">
        <f>INDEX(BaseSeries!$C$2:$C$61, A54) * Control!$B$4 * $B$3</f>
        <v>0</v>
      </c>
      <c r="D54">
        <f>C54*(Control!$B$5*Control!$B$6*Control!$B$7)*$B$4</f>
        <v>0</v>
      </c>
      <c r="E54">
        <f>E53*(1-(1-Control!$B$13)^(1/12)) + D54</f>
        <v>0</v>
      </c>
      <c r="F54">
        <f>D54*Control!$B$8</f>
        <v>0</v>
      </c>
      <c r="G54">
        <f>E54*(Control!$B$9*$B$5/12)/1e6</f>
        <v>0</v>
      </c>
      <c r="H54">
        <f>F54*$B$6*Control!$B$12/1e6</f>
        <v>0</v>
      </c>
      <c r="I54">
        <f>G54+H54</f>
        <v>0</v>
      </c>
      <c r="J54">
        <f>(1-Control!$B$10)*G54 + F54*(CHOOSE(B54, Control!$B$32, Control!$C$32, Control!$D$32, Control!$E$32, Control!$F$32) + $B$7)/1e6 * $B$6</f>
        <v>0</v>
      </c>
      <c r="K54">
        <f>I54-J54</f>
        <v>0</v>
      </c>
      <c r="L54">
        <f>INDEX(BaseSeries!$C$2:$C$61, A54) * Control!$B$4 * $C$3</f>
        <v>0</v>
      </c>
      <c r="M54">
        <f>L54*(Control!$B$5*Control!$B$6*Control!$B$7)*$C$4</f>
        <v>0</v>
      </c>
      <c r="N54">
        <f>N53*(1-(1-Control!$B$13)^(1/12)) + M54</f>
        <v>0</v>
      </c>
      <c r="O54">
        <f>M54*Control!$B$8</f>
        <v>0</v>
      </c>
      <c r="P54">
        <f>N54*(Control!$B$9*$C$5/12)/1e6</f>
        <v>0</v>
      </c>
      <c r="Q54">
        <f>O54*$C$6*Control!$B$12/1e6</f>
        <v>0</v>
      </c>
      <c r="R54">
        <f>P54+Q54</f>
        <v>0</v>
      </c>
      <c r="S54">
        <f>(1-Control!$B$10)*P54 + O54*(CHOOSE(B54, Control!$B$32, Control!$C$32, Control!$D$32, Control!$E$32, Control!$F$32) + $C$7)/1e6 * $C$6</f>
        <v>0</v>
      </c>
      <c r="T54">
        <f>R54-S54</f>
        <v>0</v>
      </c>
      <c r="U54">
        <f>INDEX(BaseSeries!$C$2:$C$61, A54) * Control!$B$4 * $D$3</f>
        <v>0</v>
      </c>
      <c r="V54">
        <f>U54*(Control!$B$5*Control!$B$6*Control!$B$7)*$D$4</f>
        <v>0</v>
      </c>
      <c r="W54">
        <f>W53*(1-(1-Control!$B$13)^(1/12)) + V54</f>
        <v>0</v>
      </c>
      <c r="X54">
        <f>V54*Control!$B$8</f>
        <v>0</v>
      </c>
      <c r="Y54">
        <f>W54*(Control!$B$9*$D$5/12)/1e6</f>
        <v>0</v>
      </c>
      <c r="Z54">
        <f>X54*$D$6*Control!$B$12/1e6</f>
        <v>0</v>
      </c>
      <c r="AA54">
        <f>Y54+Z54</f>
        <v>0</v>
      </c>
      <c r="AB54">
        <f>(1-Control!$B$10)*Y54 + X54*(CHOOSE(B54, Control!$B$32, Control!$C$32, Control!$D$32, Control!$E$32, Control!$F$32) + $D$7)/1e6 * $D$6</f>
        <v>0</v>
      </c>
      <c r="AC54">
        <f>AA54-AB54</f>
        <v>0</v>
      </c>
      <c r="AD54">
        <f>INDEX(BaseSeries!$C$2:$C$61, A54) * Control!$B$4 * $E$3</f>
        <v>0</v>
      </c>
      <c r="AE54">
        <f>AD54*(Control!$B$5*Control!$B$6*Control!$B$7)*$E$4</f>
        <v>0</v>
      </c>
      <c r="AF54">
        <f>AF53*(1-(1-Control!$B$13)^(1/12)) + AE54</f>
        <v>0</v>
      </c>
      <c r="AG54">
        <f>AE54*Control!$B$8</f>
        <v>0</v>
      </c>
      <c r="AH54">
        <f>AF54*(Control!$B$9*$E$5/12)/1e6</f>
        <v>0</v>
      </c>
      <c r="AI54">
        <f>AG54*$E$6*Control!$B$12/1e6</f>
        <v>0</v>
      </c>
      <c r="AJ54">
        <f>AH54+AI54</f>
        <v>0</v>
      </c>
      <c r="AK54">
        <f>(1-Control!$B$10)*AH54 + AG54*(CHOOSE(B54, Control!$B$32, Control!$C$32, Control!$D$32, Control!$E$32, Control!$F$32) + $E$7)/1e6 * $E$6</f>
        <v>0</v>
      </c>
      <c r="AL54">
        <f>AJ54-AK54</f>
        <v>0</v>
      </c>
      <c r="AM54">
        <f>INDEX(BaseSeries!$C$2:$C$61, A54) * Control!$B$4 * $F$3</f>
        <v>0</v>
      </c>
      <c r="AN54">
        <f>AM54*(Control!$B$5*Control!$B$6*Control!$B$7)*$F$4</f>
        <v>0</v>
      </c>
      <c r="AO54">
        <f>AO53*(1-(1-Control!$B$13)^(1/12)) + AN54</f>
        <v>0</v>
      </c>
      <c r="AP54">
        <f>AN54*Control!$B$8</f>
        <v>0</v>
      </c>
      <c r="AQ54">
        <f>AO54*(Control!$B$9*$F$5/12)/1e6</f>
        <v>0</v>
      </c>
      <c r="AR54">
        <f>AP54*$F$6*Control!$B$12/1e6</f>
        <v>0</v>
      </c>
      <c r="AS54">
        <f>AQ54+AR54</f>
        <v>0</v>
      </c>
      <c r="AT54">
        <f>(1-Control!$B$10)*AQ54 + AP54*(CHOOSE(B54, Control!$B$32, Control!$C$32, Control!$D$32, Control!$E$32, Control!$F$32) + $F$7)/1e6 * $F$6</f>
        <v>0</v>
      </c>
      <c r="AU54">
        <f>AS54-AT54</f>
        <v>0</v>
      </c>
      <c r="AV54">
        <f>INDEX(BaseSeries!$C$2:$C$61, A54) * Control!$B$4 * $G$3</f>
        <v>0</v>
      </c>
      <c r="AW54">
        <f>AV54*(Control!$B$5*Control!$B$6*Control!$B$7)*$G$4</f>
        <v>0</v>
      </c>
      <c r="AX54">
        <f>AX53*(1-(1-Control!$B$13)^(1/12)) + AW54</f>
        <v>0</v>
      </c>
      <c r="AY54">
        <f>AW54*Control!$B$8</f>
        <v>0</v>
      </c>
      <c r="AZ54">
        <f>AX54*(Control!$B$9*$G$5/12)/1e6</f>
        <v>0</v>
      </c>
      <c r="BA54">
        <f>AY54*$G$6*Control!$B$12/1e6</f>
        <v>0</v>
      </c>
      <c r="BB54">
        <f>AZ54+BA54</f>
        <v>0</v>
      </c>
      <c r="BC54">
        <f>(1-Control!$B$10)*AZ54 + AY54*(CHOOSE(B54, Control!$B$32, Control!$C$32, Control!$D$32, Control!$E$32, Control!$F$32) + $G$7)/1e6 * $G$6</f>
        <v>0</v>
      </c>
      <c r="BD54">
        <f>BB54-BC54</f>
        <v>0</v>
      </c>
      <c r="BE54">
        <f>INDEX(BaseSeries!$C$2:$C$61, A54) * Control!$B$4 * $H$3</f>
        <v>0</v>
      </c>
      <c r="BF54">
        <f>BE54*(Control!$B$5*Control!$B$6*Control!$B$7)*$H$4</f>
        <v>0</v>
      </c>
      <c r="BG54">
        <f>BG53*(1-(1-Control!$B$13)^(1/12)) + BF54</f>
        <v>0</v>
      </c>
      <c r="BH54">
        <f>BF54*Control!$B$8</f>
        <v>0</v>
      </c>
      <c r="BI54">
        <f>BG54*(Control!$B$9*$H$5/12)/1e6</f>
        <v>0</v>
      </c>
      <c r="BJ54">
        <f>BH54*$H$6*Control!$B$12/1e6</f>
        <v>0</v>
      </c>
      <c r="BK54">
        <f>BI54+BJ54</f>
        <v>0</v>
      </c>
      <c r="BL54">
        <f>(1-Control!$B$10)*BI54 + BH54*(CHOOSE(B54, Control!$B$32, Control!$C$32, Control!$D$32, Control!$E$32, Control!$F$32) + $H$7)/1e6 * $H$6</f>
        <v>0</v>
      </c>
      <c r="BM54">
        <f>BK54-BL54</f>
        <v>0</v>
      </c>
      <c r="BN54">
        <f>INDEX(BaseSeries!$C$2:$C$61, A54) * Control!$B$4 * $I$3</f>
        <v>0</v>
      </c>
      <c r="BO54">
        <f>BN54*(Control!$B$5*Control!$B$6*Control!$B$7)*$I$4</f>
        <v>0</v>
      </c>
      <c r="BP54">
        <f>BP53*(1-(1-Control!$B$13)^(1/12)) + BO54</f>
        <v>0</v>
      </c>
      <c r="BQ54">
        <f>BO54*Control!$B$8</f>
        <v>0</v>
      </c>
      <c r="BR54">
        <f>BP54*(Control!$B$9*$I$5/12)/1e6</f>
        <v>0</v>
      </c>
      <c r="BS54">
        <f>BQ54*$I$6*Control!$B$12/1e6</f>
        <v>0</v>
      </c>
      <c r="BT54">
        <f>BR54+BS54</f>
        <v>0</v>
      </c>
      <c r="BU54">
        <f>(1-Control!$B$10)*BR54 + BQ54*(CHOOSE(B54, Control!$B$32, Control!$C$32, Control!$D$32, Control!$E$32, Control!$F$32) + $I$7)/1e6 * $I$6</f>
        <v>0</v>
      </c>
      <c r="BV54">
        <f>BT54-BU54</f>
        <v>0</v>
      </c>
      <c r="BW54">
        <f>INDEX(BaseSeries!$C$2:$C$61, A54) * Control!$B$4 * $J$3</f>
        <v>0</v>
      </c>
      <c r="BX54">
        <f>BW54*(Control!$B$5*Control!$B$6*Control!$B$7)*$J$4</f>
        <v>0</v>
      </c>
      <c r="BY54">
        <f>BY53*(1-(1-Control!$B$13)^(1/12)) + BX54</f>
        <v>0</v>
      </c>
      <c r="BZ54">
        <f>BX54*Control!$B$8</f>
        <v>0</v>
      </c>
      <c r="CA54">
        <f>BY54*(Control!$B$9*$J$5/12)/1e6</f>
        <v>0</v>
      </c>
      <c r="CB54">
        <f>BZ54*$J$6*Control!$B$12/1e6</f>
        <v>0</v>
      </c>
      <c r="CC54">
        <f>CA54+CB54</f>
        <v>0</v>
      </c>
      <c r="CD54">
        <f>(1-Control!$B$10)*CA54 + BZ54*(CHOOSE(B54, Control!$B$32, Control!$C$32, Control!$D$32, Control!$E$32, Control!$F$32) + $J$7)/1e6 * $J$6</f>
        <v>0</v>
      </c>
      <c r="CE54">
        <f>CC54-CD54</f>
        <v>0</v>
      </c>
      <c r="CF54">
        <f>INDEX(BaseSeries!$C$2:$C$61, A54) * Control!$B$4 * $K$3</f>
        <v>0</v>
      </c>
      <c r="CG54">
        <f>CF54*(Control!$B$5*Control!$B$6*Control!$B$7)*$K$4</f>
        <v>0</v>
      </c>
      <c r="CH54">
        <f>CH53*(1-(1-Control!$B$13)^(1/12)) + CG54</f>
        <v>0</v>
      </c>
      <c r="CI54">
        <f>CG54*Control!$B$8</f>
        <v>0</v>
      </c>
      <c r="CJ54">
        <f>CH54*(Control!$B$9*$K$5/12)/1e6</f>
        <v>0</v>
      </c>
      <c r="CK54">
        <f>CI54*$K$6*Control!$B$12/1e6</f>
        <v>0</v>
      </c>
      <c r="CL54">
        <f>CJ54+CK54</f>
        <v>0</v>
      </c>
      <c r="CM54">
        <f>(1-Control!$B$10)*CJ54 + CI54*(CHOOSE(B54, Control!$B$32, Control!$C$32, Control!$D$32, Control!$E$32, Control!$F$32) + $K$7)/1e6 * $K$6</f>
        <v>0</v>
      </c>
      <c r="CN54">
        <f>CL54-CM54</f>
        <v>0</v>
      </c>
      <c r="CO54">
        <f>INDEX(BaseSeries!$C$2:$C$61, A54) * Control!$B$4 * $L$3</f>
        <v>0</v>
      </c>
      <c r="CP54">
        <f>CO54*(Control!$B$5*Control!$B$6*Control!$B$7)*$L$4</f>
        <v>0</v>
      </c>
      <c r="CQ54">
        <f>CQ53*(1-(1-Control!$B$13)^(1/12)) + CP54</f>
        <v>0</v>
      </c>
      <c r="CR54">
        <f>CP54*Control!$B$8</f>
        <v>0</v>
      </c>
      <c r="CS54">
        <f>CQ54*(Control!$B$9*$L$5/12)/1e6</f>
        <v>0</v>
      </c>
      <c r="CT54">
        <f>CR54*$L$6*Control!$B$12/1e6</f>
        <v>0</v>
      </c>
      <c r="CU54">
        <f>CS54+CT54</f>
        <v>0</v>
      </c>
      <c r="CV54">
        <f>(1-Control!$B$10)*CS54 + CR54*(CHOOSE(B54, Control!$B$32, Control!$C$32, Control!$D$32, Control!$E$32, Control!$F$32) + $L$7)/1e6 * $L$6</f>
        <v>0</v>
      </c>
      <c r="CW54">
        <f>CU54-CV54</f>
        <v>0</v>
      </c>
      <c r="CX54">
        <f>INDEX(BaseSeries!$C$2:$C$61, A54) * Control!$B$4 * $M$3</f>
        <v>0</v>
      </c>
      <c r="CY54">
        <f>CX54*(Control!$B$5*Control!$B$6*Control!$B$7)*$M$4</f>
        <v>0</v>
      </c>
      <c r="CZ54">
        <f>CZ53*(1-(1-Control!$B$13)^(1/12)) + CY54</f>
        <v>0</v>
      </c>
      <c r="DA54">
        <f>CY54*Control!$B$8</f>
        <v>0</v>
      </c>
      <c r="DB54">
        <f>CZ54*(Control!$B$9*$M$5/12)/1e6</f>
        <v>0</v>
      </c>
      <c r="DC54">
        <f>DA54*$M$6*Control!$B$12/1e6</f>
        <v>0</v>
      </c>
      <c r="DD54">
        <f>DB54+DC54</f>
        <v>0</v>
      </c>
      <c r="DE54">
        <f>(1-Control!$B$10)*DB54 + DA54*(CHOOSE(B54, Control!$B$32, Control!$C$32, Control!$D$32, Control!$E$32, Control!$F$32) + $M$7)/1e6 * $M$6</f>
        <v>0</v>
      </c>
      <c r="DF54">
        <f>DD54-DE54</f>
        <v>0</v>
      </c>
    </row>
    <row r="55" spans="1:110">
      <c r="A55">
        <v>44</v>
      </c>
      <c r="B55">
        <f>INT((A55-1)/12)+1</f>
        <v>0</v>
      </c>
      <c r="C55">
        <f>INDEX(BaseSeries!$C$2:$C$61, A55) * Control!$B$4 * $B$3</f>
        <v>0</v>
      </c>
      <c r="D55">
        <f>C55*(Control!$B$5*Control!$B$6*Control!$B$7)*$B$4</f>
        <v>0</v>
      </c>
      <c r="E55">
        <f>E54*(1-(1-Control!$B$13)^(1/12)) + D55</f>
        <v>0</v>
      </c>
      <c r="F55">
        <f>D55*Control!$B$8</f>
        <v>0</v>
      </c>
      <c r="G55">
        <f>E55*(Control!$B$9*$B$5/12)/1e6</f>
        <v>0</v>
      </c>
      <c r="H55">
        <f>F55*$B$6*Control!$B$12/1e6</f>
        <v>0</v>
      </c>
      <c r="I55">
        <f>G55+H55</f>
        <v>0</v>
      </c>
      <c r="J55">
        <f>(1-Control!$B$10)*G55 + F55*(CHOOSE(B55, Control!$B$32, Control!$C$32, Control!$D$32, Control!$E$32, Control!$F$32) + $B$7)/1e6 * $B$6</f>
        <v>0</v>
      </c>
      <c r="K55">
        <f>I55-J55</f>
        <v>0</v>
      </c>
      <c r="L55">
        <f>INDEX(BaseSeries!$C$2:$C$61, A55) * Control!$B$4 * $C$3</f>
        <v>0</v>
      </c>
      <c r="M55">
        <f>L55*(Control!$B$5*Control!$B$6*Control!$B$7)*$C$4</f>
        <v>0</v>
      </c>
      <c r="N55">
        <f>N54*(1-(1-Control!$B$13)^(1/12)) + M55</f>
        <v>0</v>
      </c>
      <c r="O55">
        <f>M55*Control!$B$8</f>
        <v>0</v>
      </c>
      <c r="P55">
        <f>N55*(Control!$B$9*$C$5/12)/1e6</f>
        <v>0</v>
      </c>
      <c r="Q55">
        <f>O55*$C$6*Control!$B$12/1e6</f>
        <v>0</v>
      </c>
      <c r="R55">
        <f>P55+Q55</f>
        <v>0</v>
      </c>
      <c r="S55">
        <f>(1-Control!$B$10)*P55 + O55*(CHOOSE(B55, Control!$B$32, Control!$C$32, Control!$D$32, Control!$E$32, Control!$F$32) + $C$7)/1e6 * $C$6</f>
        <v>0</v>
      </c>
      <c r="T55">
        <f>R55-S55</f>
        <v>0</v>
      </c>
      <c r="U55">
        <f>INDEX(BaseSeries!$C$2:$C$61, A55) * Control!$B$4 * $D$3</f>
        <v>0</v>
      </c>
      <c r="V55">
        <f>U55*(Control!$B$5*Control!$B$6*Control!$B$7)*$D$4</f>
        <v>0</v>
      </c>
      <c r="W55">
        <f>W54*(1-(1-Control!$B$13)^(1/12)) + V55</f>
        <v>0</v>
      </c>
      <c r="X55">
        <f>V55*Control!$B$8</f>
        <v>0</v>
      </c>
      <c r="Y55">
        <f>W55*(Control!$B$9*$D$5/12)/1e6</f>
        <v>0</v>
      </c>
      <c r="Z55">
        <f>X55*$D$6*Control!$B$12/1e6</f>
        <v>0</v>
      </c>
      <c r="AA55">
        <f>Y55+Z55</f>
        <v>0</v>
      </c>
      <c r="AB55">
        <f>(1-Control!$B$10)*Y55 + X55*(CHOOSE(B55, Control!$B$32, Control!$C$32, Control!$D$32, Control!$E$32, Control!$F$32) + $D$7)/1e6 * $D$6</f>
        <v>0</v>
      </c>
      <c r="AC55">
        <f>AA55-AB55</f>
        <v>0</v>
      </c>
      <c r="AD55">
        <f>INDEX(BaseSeries!$C$2:$C$61, A55) * Control!$B$4 * $E$3</f>
        <v>0</v>
      </c>
      <c r="AE55">
        <f>AD55*(Control!$B$5*Control!$B$6*Control!$B$7)*$E$4</f>
        <v>0</v>
      </c>
      <c r="AF55">
        <f>AF54*(1-(1-Control!$B$13)^(1/12)) + AE55</f>
        <v>0</v>
      </c>
      <c r="AG55">
        <f>AE55*Control!$B$8</f>
        <v>0</v>
      </c>
      <c r="AH55">
        <f>AF55*(Control!$B$9*$E$5/12)/1e6</f>
        <v>0</v>
      </c>
      <c r="AI55">
        <f>AG55*$E$6*Control!$B$12/1e6</f>
        <v>0</v>
      </c>
      <c r="AJ55">
        <f>AH55+AI55</f>
        <v>0</v>
      </c>
      <c r="AK55">
        <f>(1-Control!$B$10)*AH55 + AG55*(CHOOSE(B55, Control!$B$32, Control!$C$32, Control!$D$32, Control!$E$32, Control!$F$32) + $E$7)/1e6 * $E$6</f>
        <v>0</v>
      </c>
      <c r="AL55">
        <f>AJ55-AK55</f>
        <v>0</v>
      </c>
      <c r="AM55">
        <f>INDEX(BaseSeries!$C$2:$C$61, A55) * Control!$B$4 * $F$3</f>
        <v>0</v>
      </c>
      <c r="AN55">
        <f>AM55*(Control!$B$5*Control!$B$6*Control!$B$7)*$F$4</f>
        <v>0</v>
      </c>
      <c r="AO55">
        <f>AO54*(1-(1-Control!$B$13)^(1/12)) + AN55</f>
        <v>0</v>
      </c>
      <c r="AP55">
        <f>AN55*Control!$B$8</f>
        <v>0</v>
      </c>
      <c r="AQ55">
        <f>AO55*(Control!$B$9*$F$5/12)/1e6</f>
        <v>0</v>
      </c>
      <c r="AR55">
        <f>AP55*$F$6*Control!$B$12/1e6</f>
        <v>0</v>
      </c>
      <c r="AS55">
        <f>AQ55+AR55</f>
        <v>0</v>
      </c>
      <c r="AT55">
        <f>(1-Control!$B$10)*AQ55 + AP55*(CHOOSE(B55, Control!$B$32, Control!$C$32, Control!$D$32, Control!$E$32, Control!$F$32) + $F$7)/1e6 * $F$6</f>
        <v>0</v>
      </c>
      <c r="AU55">
        <f>AS55-AT55</f>
        <v>0</v>
      </c>
      <c r="AV55">
        <f>INDEX(BaseSeries!$C$2:$C$61, A55) * Control!$B$4 * $G$3</f>
        <v>0</v>
      </c>
      <c r="AW55">
        <f>AV55*(Control!$B$5*Control!$B$6*Control!$B$7)*$G$4</f>
        <v>0</v>
      </c>
      <c r="AX55">
        <f>AX54*(1-(1-Control!$B$13)^(1/12)) + AW55</f>
        <v>0</v>
      </c>
      <c r="AY55">
        <f>AW55*Control!$B$8</f>
        <v>0</v>
      </c>
      <c r="AZ55">
        <f>AX55*(Control!$B$9*$G$5/12)/1e6</f>
        <v>0</v>
      </c>
      <c r="BA55">
        <f>AY55*$G$6*Control!$B$12/1e6</f>
        <v>0</v>
      </c>
      <c r="BB55">
        <f>AZ55+BA55</f>
        <v>0</v>
      </c>
      <c r="BC55">
        <f>(1-Control!$B$10)*AZ55 + AY55*(CHOOSE(B55, Control!$B$32, Control!$C$32, Control!$D$32, Control!$E$32, Control!$F$32) + $G$7)/1e6 * $G$6</f>
        <v>0</v>
      </c>
      <c r="BD55">
        <f>BB55-BC55</f>
        <v>0</v>
      </c>
      <c r="BE55">
        <f>INDEX(BaseSeries!$C$2:$C$61, A55) * Control!$B$4 * $H$3</f>
        <v>0</v>
      </c>
      <c r="BF55">
        <f>BE55*(Control!$B$5*Control!$B$6*Control!$B$7)*$H$4</f>
        <v>0</v>
      </c>
      <c r="BG55">
        <f>BG54*(1-(1-Control!$B$13)^(1/12)) + BF55</f>
        <v>0</v>
      </c>
      <c r="BH55">
        <f>BF55*Control!$B$8</f>
        <v>0</v>
      </c>
      <c r="BI55">
        <f>BG55*(Control!$B$9*$H$5/12)/1e6</f>
        <v>0</v>
      </c>
      <c r="BJ55">
        <f>BH55*$H$6*Control!$B$12/1e6</f>
        <v>0</v>
      </c>
      <c r="BK55">
        <f>BI55+BJ55</f>
        <v>0</v>
      </c>
      <c r="BL55">
        <f>(1-Control!$B$10)*BI55 + BH55*(CHOOSE(B55, Control!$B$32, Control!$C$32, Control!$D$32, Control!$E$32, Control!$F$32) + $H$7)/1e6 * $H$6</f>
        <v>0</v>
      </c>
      <c r="BM55">
        <f>BK55-BL55</f>
        <v>0</v>
      </c>
      <c r="BN55">
        <f>INDEX(BaseSeries!$C$2:$C$61, A55) * Control!$B$4 * $I$3</f>
        <v>0</v>
      </c>
      <c r="BO55">
        <f>BN55*(Control!$B$5*Control!$B$6*Control!$B$7)*$I$4</f>
        <v>0</v>
      </c>
      <c r="BP55">
        <f>BP54*(1-(1-Control!$B$13)^(1/12)) + BO55</f>
        <v>0</v>
      </c>
      <c r="BQ55">
        <f>BO55*Control!$B$8</f>
        <v>0</v>
      </c>
      <c r="BR55">
        <f>BP55*(Control!$B$9*$I$5/12)/1e6</f>
        <v>0</v>
      </c>
      <c r="BS55">
        <f>BQ55*$I$6*Control!$B$12/1e6</f>
        <v>0</v>
      </c>
      <c r="BT55">
        <f>BR55+BS55</f>
        <v>0</v>
      </c>
      <c r="BU55">
        <f>(1-Control!$B$10)*BR55 + BQ55*(CHOOSE(B55, Control!$B$32, Control!$C$32, Control!$D$32, Control!$E$32, Control!$F$32) + $I$7)/1e6 * $I$6</f>
        <v>0</v>
      </c>
      <c r="BV55">
        <f>BT55-BU55</f>
        <v>0</v>
      </c>
      <c r="BW55">
        <f>INDEX(BaseSeries!$C$2:$C$61, A55) * Control!$B$4 * $J$3</f>
        <v>0</v>
      </c>
      <c r="BX55">
        <f>BW55*(Control!$B$5*Control!$B$6*Control!$B$7)*$J$4</f>
        <v>0</v>
      </c>
      <c r="BY55">
        <f>BY54*(1-(1-Control!$B$13)^(1/12)) + BX55</f>
        <v>0</v>
      </c>
      <c r="BZ55">
        <f>BX55*Control!$B$8</f>
        <v>0</v>
      </c>
      <c r="CA55">
        <f>BY55*(Control!$B$9*$J$5/12)/1e6</f>
        <v>0</v>
      </c>
      <c r="CB55">
        <f>BZ55*$J$6*Control!$B$12/1e6</f>
        <v>0</v>
      </c>
      <c r="CC55">
        <f>CA55+CB55</f>
        <v>0</v>
      </c>
      <c r="CD55">
        <f>(1-Control!$B$10)*CA55 + BZ55*(CHOOSE(B55, Control!$B$32, Control!$C$32, Control!$D$32, Control!$E$32, Control!$F$32) + $J$7)/1e6 * $J$6</f>
        <v>0</v>
      </c>
      <c r="CE55">
        <f>CC55-CD55</f>
        <v>0</v>
      </c>
      <c r="CF55">
        <f>INDEX(BaseSeries!$C$2:$C$61, A55) * Control!$B$4 * $K$3</f>
        <v>0</v>
      </c>
      <c r="CG55">
        <f>CF55*(Control!$B$5*Control!$B$6*Control!$B$7)*$K$4</f>
        <v>0</v>
      </c>
      <c r="CH55">
        <f>CH54*(1-(1-Control!$B$13)^(1/12)) + CG55</f>
        <v>0</v>
      </c>
      <c r="CI55">
        <f>CG55*Control!$B$8</f>
        <v>0</v>
      </c>
      <c r="CJ55">
        <f>CH55*(Control!$B$9*$K$5/12)/1e6</f>
        <v>0</v>
      </c>
      <c r="CK55">
        <f>CI55*$K$6*Control!$B$12/1e6</f>
        <v>0</v>
      </c>
      <c r="CL55">
        <f>CJ55+CK55</f>
        <v>0</v>
      </c>
      <c r="CM55">
        <f>(1-Control!$B$10)*CJ55 + CI55*(CHOOSE(B55, Control!$B$32, Control!$C$32, Control!$D$32, Control!$E$32, Control!$F$32) + $K$7)/1e6 * $K$6</f>
        <v>0</v>
      </c>
      <c r="CN55">
        <f>CL55-CM55</f>
        <v>0</v>
      </c>
      <c r="CO55">
        <f>INDEX(BaseSeries!$C$2:$C$61, A55) * Control!$B$4 * $L$3</f>
        <v>0</v>
      </c>
      <c r="CP55">
        <f>CO55*(Control!$B$5*Control!$B$6*Control!$B$7)*$L$4</f>
        <v>0</v>
      </c>
      <c r="CQ55">
        <f>CQ54*(1-(1-Control!$B$13)^(1/12)) + CP55</f>
        <v>0</v>
      </c>
      <c r="CR55">
        <f>CP55*Control!$B$8</f>
        <v>0</v>
      </c>
      <c r="CS55">
        <f>CQ55*(Control!$B$9*$L$5/12)/1e6</f>
        <v>0</v>
      </c>
      <c r="CT55">
        <f>CR55*$L$6*Control!$B$12/1e6</f>
        <v>0</v>
      </c>
      <c r="CU55">
        <f>CS55+CT55</f>
        <v>0</v>
      </c>
      <c r="CV55">
        <f>(1-Control!$B$10)*CS55 + CR55*(CHOOSE(B55, Control!$B$32, Control!$C$32, Control!$D$32, Control!$E$32, Control!$F$32) + $L$7)/1e6 * $L$6</f>
        <v>0</v>
      </c>
      <c r="CW55">
        <f>CU55-CV55</f>
        <v>0</v>
      </c>
      <c r="CX55">
        <f>INDEX(BaseSeries!$C$2:$C$61, A55) * Control!$B$4 * $M$3</f>
        <v>0</v>
      </c>
      <c r="CY55">
        <f>CX55*(Control!$B$5*Control!$B$6*Control!$B$7)*$M$4</f>
        <v>0</v>
      </c>
      <c r="CZ55">
        <f>CZ54*(1-(1-Control!$B$13)^(1/12)) + CY55</f>
        <v>0</v>
      </c>
      <c r="DA55">
        <f>CY55*Control!$B$8</f>
        <v>0</v>
      </c>
      <c r="DB55">
        <f>CZ55*(Control!$B$9*$M$5/12)/1e6</f>
        <v>0</v>
      </c>
      <c r="DC55">
        <f>DA55*$M$6*Control!$B$12/1e6</f>
        <v>0</v>
      </c>
      <c r="DD55">
        <f>DB55+DC55</f>
        <v>0</v>
      </c>
      <c r="DE55">
        <f>(1-Control!$B$10)*DB55 + DA55*(CHOOSE(B55, Control!$B$32, Control!$C$32, Control!$D$32, Control!$E$32, Control!$F$32) + $M$7)/1e6 * $M$6</f>
        <v>0</v>
      </c>
      <c r="DF55">
        <f>DD55-DE55</f>
        <v>0</v>
      </c>
    </row>
    <row r="56" spans="1:110">
      <c r="A56">
        <v>45</v>
      </c>
      <c r="B56">
        <f>INT((A56-1)/12)+1</f>
        <v>0</v>
      </c>
      <c r="C56">
        <f>INDEX(BaseSeries!$C$2:$C$61, A56) * Control!$B$4 * $B$3</f>
        <v>0</v>
      </c>
      <c r="D56">
        <f>C56*(Control!$B$5*Control!$B$6*Control!$B$7)*$B$4</f>
        <v>0</v>
      </c>
      <c r="E56">
        <f>E55*(1-(1-Control!$B$13)^(1/12)) + D56</f>
        <v>0</v>
      </c>
      <c r="F56">
        <f>D56*Control!$B$8</f>
        <v>0</v>
      </c>
      <c r="G56">
        <f>E56*(Control!$B$9*$B$5/12)/1e6</f>
        <v>0</v>
      </c>
      <c r="H56">
        <f>F56*$B$6*Control!$B$12/1e6</f>
        <v>0</v>
      </c>
      <c r="I56">
        <f>G56+H56</f>
        <v>0</v>
      </c>
      <c r="J56">
        <f>(1-Control!$B$10)*G56 + F56*(CHOOSE(B56, Control!$B$32, Control!$C$32, Control!$D$32, Control!$E$32, Control!$F$32) + $B$7)/1e6 * $B$6</f>
        <v>0</v>
      </c>
      <c r="K56">
        <f>I56-J56</f>
        <v>0</v>
      </c>
      <c r="L56">
        <f>INDEX(BaseSeries!$C$2:$C$61, A56) * Control!$B$4 * $C$3</f>
        <v>0</v>
      </c>
      <c r="M56">
        <f>L56*(Control!$B$5*Control!$B$6*Control!$B$7)*$C$4</f>
        <v>0</v>
      </c>
      <c r="N56">
        <f>N55*(1-(1-Control!$B$13)^(1/12)) + M56</f>
        <v>0</v>
      </c>
      <c r="O56">
        <f>M56*Control!$B$8</f>
        <v>0</v>
      </c>
      <c r="P56">
        <f>N56*(Control!$B$9*$C$5/12)/1e6</f>
        <v>0</v>
      </c>
      <c r="Q56">
        <f>O56*$C$6*Control!$B$12/1e6</f>
        <v>0</v>
      </c>
      <c r="R56">
        <f>P56+Q56</f>
        <v>0</v>
      </c>
      <c r="S56">
        <f>(1-Control!$B$10)*P56 + O56*(CHOOSE(B56, Control!$B$32, Control!$C$32, Control!$D$32, Control!$E$32, Control!$F$32) + $C$7)/1e6 * $C$6</f>
        <v>0</v>
      </c>
      <c r="T56">
        <f>R56-S56</f>
        <v>0</v>
      </c>
      <c r="U56">
        <f>INDEX(BaseSeries!$C$2:$C$61, A56) * Control!$B$4 * $D$3</f>
        <v>0</v>
      </c>
      <c r="V56">
        <f>U56*(Control!$B$5*Control!$B$6*Control!$B$7)*$D$4</f>
        <v>0</v>
      </c>
      <c r="W56">
        <f>W55*(1-(1-Control!$B$13)^(1/12)) + V56</f>
        <v>0</v>
      </c>
      <c r="X56">
        <f>V56*Control!$B$8</f>
        <v>0</v>
      </c>
      <c r="Y56">
        <f>W56*(Control!$B$9*$D$5/12)/1e6</f>
        <v>0</v>
      </c>
      <c r="Z56">
        <f>X56*$D$6*Control!$B$12/1e6</f>
        <v>0</v>
      </c>
      <c r="AA56">
        <f>Y56+Z56</f>
        <v>0</v>
      </c>
      <c r="AB56">
        <f>(1-Control!$B$10)*Y56 + X56*(CHOOSE(B56, Control!$B$32, Control!$C$32, Control!$D$32, Control!$E$32, Control!$F$32) + $D$7)/1e6 * $D$6</f>
        <v>0</v>
      </c>
      <c r="AC56">
        <f>AA56-AB56</f>
        <v>0</v>
      </c>
      <c r="AD56">
        <f>INDEX(BaseSeries!$C$2:$C$61, A56) * Control!$B$4 * $E$3</f>
        <v>0</v>
      </c>
      <c r="AE56">
        <f>AD56*(Control!$B$5*Control!$B$6*Control!$B$7)*$E$4</f>
        <v>0</v>
      </c>
      <c r="AF56">
        <f>AF55*(1-(1-Control!$B$13)^(1/12)) + AE56</f>
        <v>0</v>
      </c>
      <c r="AG56">
        <f>AE56*Control!$B$8</f>
        <v>0</v>
      </c>
      <c r="AH56">
        <f>AF56*(Control!$B$9*$E$5/12)/1e6</f>
        <v>0</v>
      </c>
      <c r="AI56">
        <f>AG56*$E$6*Control!$B$12/1e6</f>
        <v>0</v>
      </c>
      <c r="AJ56">
        <f>AH56+AI56</f>
        <v>0</v>
      </c>
      <c r="AK56">
        <f>(1-Control!$B$10)*AH56 + AG56*(CHOOSE(B56, Control!$B$32, Control!$C$32, Control!$D$32, Control!$E$32, Control!$F$32) + $E$7)/1e6 * $E$6</f>
        <v>0</v>
      </c>
      <c r="AL56">
        <f>AJ56-AK56</f>
        <v>0</v>
      </c>
      <c r="AM56">
        <f>INDEX(BaseSeries!$C$2:$C$61, A56) * Control!$B$4 * $F$3</f>
        <v>0</v>
      </c>
      <c r="AN56">
        <f>AM56*(Control!$B$5*Control!$B$6*Control!$B$7)*$F$4</f>
        <v>0</v>
      </c>
      <c r="AO56">
        <f>AO55*(1-(1-Control!$B$13)^(1/12)) + AN56</f>
        <v>0</v>
      </c>
      <c r="AP56">
        <f>AN56*Control!$B$8</f>
        <v>0</v>
      </c>
      <c r="AQ56">
        <f>AO56*(Control!$B$9*$F$5/12)/1e6</f>
        <v>0</v>
      </c>
      <c r="AR56">
        <f>AP56*$F$6*Control!$B$12/1e6</f>
        <v>0</v>
      </c>
      <c r="AS56">
        <f>AQ56+AR56</f>
        <v>0</v>
      </c>
      <c r="AT56">
        <f>(1-Control!$B$10)*AQ56 + AP56*(CHOOSE(B56, Control!$B$32, Control!$C$32, Control!$D$32, Control!$E$32, Control!$F$32) + $F$7)/1e6 * $F$6</f>
        <v>0</v>
      </c>
      <c r="AU56">
        <f>AS56-AT56</f>
        <v>0</v>
      </c>
      <c r="AV56">
        <f>INDEX(BaseSeries!$C$2:$C$61, A56) * Control!$B$4 * $G$3</f>
        <v>0</v>
      </c>
      <c r="AW56">
        <f>AV56*(Control!$B$5*Control!$B$6*Control!$B$7)*$G$4</f>
        <v>0</v>
      </c>
      <c r="AX56">
        <f>AX55*(1-(1-Control!$B$13)^(1/12)) + AW56</f>
        <v>0</v>
      </c>
      <c r="AY56">
        <f>AW56*Control!$B$8</f>
        <v>0</v>
      </c>
      <c r="AZ56">
        <f>AX56*(Control!$B$9*$G$5/12)/1e6</f>
        <v>0</v>
      </c>
      <c r="BA56">
        <f>AY56*$G$6*Control!$B$12/1e6</f>
        <v>0</v>
      </c>
      <c r="BB56">
        <f>AZ56+BA56</f>
        <v>0</v>
      </c>
      <c r="BC56">
        <f>(1-Control!$B$10)*AZ56 + AY56*(CHOOSE(B56, Control!$B$32, Control!$C$32, Control!$D$32, Control!$E$32, Control!$F$32) + $G$7)/1e6 * $G$6</f>
        <v>0</v>
      </c>
      <c r="BD56">
        <f>BB56-BC56</f>
        <v>0</v>
      </c>
      <c r="BE56">
        <f>INDEX(BaseSeries!$C$2:$C$61, A56) * Control!$B$4 * $H$3</f>
        <v>0</v>
      </c>
      <c r="BF56">
        <f>BE56*(Control!$B$5*Control!$B$6*Control!$B$7)*$H$4</f>
        <v>0</v>
      </c>
      <c r="BG56">
        <f>BG55*(1-(1-Control!$B$13)^(1/12)) + BF56</f>
        <v>0</v>
      </c>
      <c r="BH56">
        <f>BF56*Control!$B$8</f>
        <v>0</v>
      </c>
      <c r="BI56">
        <f>BG56*(Control!$B$9*$H$5/12)/1e6</f>
        <v>0</v>
      </c>
      <c r="BJ56">
        <f>BH56*$H$6*Control!$B$12/1e6</f>
        <v>0</v>
      </c>
      <c r="BK56">
        <f>BI56+BJ56</f>
        <v>0</v>
      </c>
      <c r="BL56">
        <f>(1-Control!$B$10)*BI56 + BH56*(CHOOSE(B56, Control!$B$32, Control!$C$32, Control!$D$32, Control!$E$32, Control!$F$32) + $H$7)/1e6 * $H$6</f>
        <v>0</v>
      </c>
      <c r="BM56">
        <f>BK56-BL56</f>
        <v>0</v>
      </c>
      <c r="BN56">
        <f>INDEX(BaseSeries!$C$2:$C$61, A56) * Control!$B$4 * $I$3</f>
        <v>0</v>
      </c>
      <c r="BO56">
        <f>BN56*(Control!$B$5*Control!$B$6*Control!$B$7)*$I$4</f>
        <v>0</v>
      </c>
      <c r="BP56">
        <f>BP55*(1-(1-Control!$B$13)^(1/12)) + BO56</f>
        <v>0</v>
      </c>
      <c r="BQ56">
        <f>BO56*Control!$B$8</f>
        <v>0</v>
      </c>
      <c r="BR56">
        <f>BP56*(Control!$B$9*$I$5/12)/1e6</f>
        <v>0</v>
      </c>
      <c r="BS56">
        <f>BQ56*$I$6*Control!$B$12/1e6</f>
        <v>0</v>
      </c>
      <c r="BT56">
        <f>BR56+BS56</f>
        <v>0</v>
      </c>
      <c r="BU56">
        <f>(1-Control!$B$10)*BR56 + BQ56*(CHOOSE(B56, Control!$B$32, Control!$C$32, Control!$D$32, Control!$E$32, Control!$F$32) + $I$7)/1e6 * $I$6</f>
        <v>0</v>
      </c>
      <c r="BV56">
        <f>BT56-BU56</f>
        <v>0</v>
      </c>
      <c r="BW56">
        <f>INDEX(BaseSeries!$C$2:$C$61, A56) * Control!$B$4 * $J$3</f>
        <v>0</v>
      </c>
      <c r="BX56">
        <f>BW56*(Control!$B$5*Control!$B$6*Control!$B$7)*$J$4</f>
        <v>0</v>
      </c>
      <c r="BY56">
        <f>BY55*(1-(1-Control!$B$13)^(1/12)) + BX56</f>
        <v>0</v>
      </c>
      <c r="BZ56">
        <f>BX56*Control!$B$8</f>
        <v>0</v>
      </c>
      <c r="CA56">
        <f>BY56*(Control!$B$9*$J$5/12)/1e6</f>
        <v>0</v>
      </c>
      <c r="CB56">
        <f>BZ56*$J$6*Control!$B$12/1e6</f>
        <v>0</v>
      </c>
      <c r="CC56">
        <f>CA56+CB56</f>
        <v>0</v>
      </c>
      <c r="CD56">
        <f>(1-Control!$B$10)*CA56 + BZ56*(CHOOSE(B56, Control!$B$32, Control!$C$32, Control!$D$32, Control!$E$32, Control!$F$32) + $J$7)/1e6 * $J$6</f>
        <v>0</v>
      </c>
      <c r="CE56">
        <f>CC56-CD56</f>
        <v>0</v>
      </c>
      <c r="CF56">
        <f>INDEX(BaseSeries!$C$2:$C$61, A56) * Control!$B$4 * $K$3</f>
        <v>0</v>
      </c>
      <c r="CG56">
        <f>CF56*(Control!$B$5*Control!$B$6*Control!$B$7)*$K$4</f>
        <v>0</v>
      </c>
      <c r="CH56">
        <f>CH55*(1-(1-Control!$B$13)^(1/12)) + CG56</f>
        <v>0</v>
      </c>
      <c r="CI56">
        <f>CG56*Control!$B$8</f>
        <v>0</v>
      </c>
      <c r="CJ56">
        <f>CH56*(Control!$B$9*$K$5/12)/1e6</f>
        <v>0</v>
      </c>
      <c r="CK56">
        <f>CI56*$K$6*Control!$B$12/1e6</f>
        <v>0</v>
      </c>
      <c r="CL56">
        <f>CJ56+CK56</f>
        <v>0</v>
      </c>
      <c r="CM56">
        <f>(1-Control!$B$10)*CJ56 + CI56*(CHOOSE(B56, Control!$B$32, Control!$C$32, Control!$D$32, Control!$E$32, Control!$F$32) + $K$7)/1e6 * $K$6</f>
        <v>0</v>
      </c>
      <c r="CN56">
        <f>CL56-CM56</f>
        <v>0</v>
      </c>
      <c r="CO56">
        <f>INDEX(BaseSeries!$C$2:$C$61, A56) * Control!$B$4 * $L$3</f>
        <v>0</v>
      </c>
      <c r="CP56">
        <f>CO56*(Control!$B$5*Control!$B$6*Control!$B$7)*$L$4</f>
        <v>0</v>
      </c>
      <c r="CQ56">
        <f>CQ55*(1-(1-Control!$B$13)^(1/12)) + CP56</f>
        <v>0</v>
      </c>
      <c r="CR56">
        <f>CP56*Control!$B$8</f>
        <v>0</v>
      </c>
      <c r="CS56">
        <f>CQ56*(Control!$B$9*$L$5/12)/1e6</f>
        <v>0</v>
      </c>
      <c r="CT56">
        <f>CR56*$L$6*Control!$B$12/1e6</f>
        <v>0</v>
      </c>
      <c r="CU56">
        <f>CS56+CT56</f>
        <v>0</v>
      </c>
      <c r="CV56">
        <f>(1-Control!$B$10)*CS56 + CR56*(CHOOSE(B56, Control!$B$32, Control!$C$32, Control!$D$32, Control!$E$32, Control!$F$32) + $L$7)/1e6 * $L$6</f>
        <v>0</v>
      </c>
      <c r="CW56">
        <f>CU56-CV56</f>
        <v>0</v>
      </c>
      <c r="CX56">
        <f>INDEX(BaseSeries!$C$2:$C$61, A56) * Control!$B$4 * $M$3</f>
        <v>0</v>
      </c>
      <c r="CY56">
        <f>CX56*(Control!$B$5*Control!$B$6*Control!$B$7)*$M$4</f>
        <v>0</v>
      </c>
      <c r="CZ56">
        <f>CZ55*(1-(1-Control!$B$13)^(1/12)) + CY56</f>
        <v>0</v>
      </c>
      <c r="DA56">
        <f>CY56*Control!$B$8</f>
        <v>0</v>
      </c>
      <c r="DB56">
        <f>CZ56*(Control!$B$9*$M$5/12)/1e6</f>
        <v>0</v>
      </c>
      <c r="DC56">
        <f>DA56*$M$6*Control!$B$12/1e6</f>
        <v>0</v>
      </c>
      <c r="DD56">
        <f>DB56+DC56</f>
        <v>0</v>
      </c>
      <c r="DE56">
        <f>(1-Control!$B$10)*DB56 + DA56*(CHOOSE(B56, Control!$B$32, Control!$C$32, Control!$D$32, Control!$E$32, Control!$F$32) + $M$7)/1e6 * $M$6</f>
        <v>0</v>
      </c>
      <c r="DF56">
        <f>DD56-DE56</f>
        <v>0</v>
      </c>
    </row>
    <row r="57" spans="1:110">
      <c r="A57">
        <v>46</v>
      </c>
      <c r="B57">
        <f>INT((A57-1)/12)+1</f>
        <v>0</v>
      </c>
      <c r="C57">
        <f>INDEX(BaseSeries!$C$2:$C$61, A57) * Control!$B$4 * $B$3</f>
        <v>0</v>
      </c>
      <c r="D57">
        <f>C57*(Control!$B$5*Control!$B$6*Control!$B$7)*$B$4</f>
        <v>0</v>
      </c>
      <c r="E57">
        <f>E56*(1-(1-Control!$B$13)^(1/12)) + D57</f>
        <v>0</v>
      </c>
      <c r="F57">
        <f>D57*Control!$B$8</f>
        <v>0</v>
      </c>
      <c r="G57">
        <f>E57*(Control!$B$9*$B$5/12)/1e6</f>
        <v>0</v>
      </c>
      <c r="H57">
        <f>F57*$B$6*Control!$B$12/1e6</f>
        <v>0</v>
      </c>
      <c r="I57">
        <f>G57+H57</f>
        <v>0</v>
      </c>
      <c r="J57">
        <f>(1-Control!$B$10)*G57 + F57*(CHOOSE(B57, Control!$B$32, Control!$C$32, Control!$D$32, Control!$E$32, Control!$F$32) + $B$7)/1e6 * $B$6</f>
        <v>0</v>
      </c>
      <c r="K57">
        <f>I57-J57</f>
        <v>0</v>
      </c>
      <c r="L57">
        <f>INDEX(BaseSeries!$C$2:$C$61, A57) * Control!$B$4 * $C$3</f>
        <v>0</v>
      </c>
      <c r="M57">
        <f>L57*(Control!$B$5*Control!$B$6*Control!$B$7)*$C$4</f>
        <v>0</v>
      </c>
      <c r="N57">
        <f>N56*(1-(1-Control!$B$13)^(1/12)) + M57</f>
        <v>0</v>
      </c>
      <c r="O57">
        <f>M57*Control!$B$8</f>
        <v>0</v>
      </c>
      <c r="P57">
        <f>N57*(Control!$B$9*$C$5/12)/1e6</f>
        <v>0</v>
      </c>
      <c r="Q57">
        <f>O57*$C$6*Control!$B$12/1e6</f>
        <v>0</v>
      </c>
      <c r="R57">
        <f>P57+Q57</f>
        <v>0</v>
      </c>
      <c r="S57">
        <f>(1-Control!$B$10)*P57 + O57*(CHOOSE(B57, Control!$B$32, Control!$C$32, Control!$D$32, Control!$E$32, Control!$F$32) + $C$7)/1e6 * $C$6</f>
        <v>0</v>
      </c>
      <c r="T57">
        <f>R57-S57</f>
        <v>0</v>
      </c>
      <c r="U57">
        <f>INDEX(BaseSeries!$C$2:$C$61, A57) * Control!$B$4 * $D$3</f>
        <v>0</v>
      </c>
      <c r="V57">
        <f>U57*(Control!$B$5*Control!$B$6*Control!$B$7)*$D$4</f>
        <v>0</v>
      </c>
      <c r="W57">
        <f>W56*(1-(1-Control!$B$13)^(1/12)) + V57</f>
        <v>0</v>
      </c>
      <c r="X57">
        <f>V57*Control!$B$8</f>
        <v>0</v>
      </c>
      <c r="Y57">
        <f>W57*(Control!$B$9*$D$5/12)/1e6</f>
        <v>0</v>
      </c>
      <c r="Z57">
        <f>X57*$D$6*Control!$B$12/1e6</f>
        <v>0</v>
      </c>
      <c r="AA57">
        <f>Y57+Z57</f>
        <v>0</v>
      </c>
      <c r="AB57">
        <f>(1-Control!$B$10)*Y57 + X57*(CHOOSE(B57, Control!$B$32, Control!$C$32, Control!$D$32, Control!$E$32, Control!$F$32) + $D$7)/1e6 * $D$6</f>
        <v>0</v>
      </c>
      <c r="AC57">
        <f>AA57-AB57</f>
        <v>0</v>
      </c>
      <c r="AD57">
        <f>INDEX(BaseSeries!$C$2:$C$61, A57) * Control!$B$4 * $E$3</f>
        <v>0</v>
      </c>
      <c r="AE57">
        <f>AD57*(Control!$B$5*Control!$B$6*Control!$B$7)*$E$4</f>
        <v>0</v>
      </c>
      <c r="AF57">
        <f>AF56*(1-(1-Control!$B$13)^(1/12)) + AE57</f>
        <v>0</v>
      </c>
      <c r="AG57">
        <f>AE57*Control!$B$8</f>
        <v>0</v>
      </c>
      <c r="AH57">
        <f>AF57*(Control!$B$9*$E$5/12)/1e6</f>
        <v>0</v>
      </c>
      <c r="AI57">
        <f>AG57*$E$6*Control!$B$12/1e6</f>
        <v>0</v>
      </c>
      <c r="AJ57">
        <f>AH57+AI57</f>
        <v>0</v>
      </c>
      <c r="AK57">
        <f>(1-Control!$B$10)*AH57 + AG57*(CHOOSE(B57, Control!$B$32, Control!$C$32, Control!$D$32, Control!$E$32, Control!$F$32) + $E$7)/1e6 * $E$6</f>
        <v>0</v>
      </c>
      <c r="AL57">
        <f>AJ57-AK57</f>
        <v>0</v>
      </c>
      <c r="AM57">
        <f>INDEX(BaseSeries!$C$2:$C$61, A57) * Control!$B$4 * $F$3</f>
        <v>0</v>
      </c>
      <c r="AN57">
        <f>AM57*(Control!$B$5*Control!$B$6*Control!$B$7)*$F$4</f>
        <v>0</v>
      </c>
      <c r="AO57">
        <f>AO56*(1-(1-Control!$B$13)^(1/12)) + AN57</f>
        <v>0</v>
      </c>
      <c r="AP57">
        <f>AN57*Control!$B$8</f>
        <v>0</v>
      </c>
      <c r="AQ57">
        <f>AO57*(Control!$B$9*$F$5/12)/1e6</f>
        <v>0</v>
      </c>
      <c r="AR57">
        <f>AP57*$F$6*Control!$B$12/1e6</f>
        <v>0</v>
      </c>
      <c r="AS57">
        <f>AQ57+AR57</f>
        <v>0</v>
      </c>
      <c r="AT57">
        <f>(1-Control!$B$10)*AQ57 + AP57*(CHOOSE(B57, Control!$B$32, Control!$C$32, Control!$D$32, Control!$E$32, Control!$F$32) + $F$7)/1e6 * $F$6</f>
        <v>0</v>
      </c>
      <c r="AU57">
        <f>AS57-AT57</f>
        <v>0</v>
      </c>
      <c r="AV57">
        <f>INDEX(BaseSeries!$C$2:$C$61, A57) * Control!$B$4 * $G$3</f>
        <v>0</v>
      </c>
      <c r="AW57">
        <f>AV57*(Control!$B$5*Control!$B$6*Control!$B$7)*$G$4</f>
        <v>0</v>
      </c>
      <c r="AX57">
        <f>AX56*(1-(1-Control!$B$13)^(1/12)) + AW57</f>
        <v>0</v>
      </c>
      <c r="AY57">
        <f>AW57*Control!$B$8</f>
        <v>0</v>
      </c>
      <c r="AZ57">
        <f>AX57*(Control!$B$9*$G$5/12)/1e6</f>
        <v>0</v>
      </c>
      <c r="BA57">
        <f>AY57*$G$6*Control!$B$12/1e6</f>
        <v>0</v>
      </c>
      <c r="BB57">
        <f>AZ57+BA57</f>
        <v>0</v>
      </c>
      <c r="BC57">
        <f>(1-Control!$B$10)*AZ57 + AY57*(CHOOSE(B57, Control!$B$32, Control!$C$32, Control!$D$32, Control!$E$32, Control!$F$32) + $G$7)/1e6 * $G$6</f>
        <v>0</v>
      </c>
      <c r="BD57">
        <f>BB57-BC57</f>
        <v>0</v>
      </c>
      <c r="BE57">
        <f>INDEX(BaseSeries!$C$2:$C$61, A57) * Control!$B$4 * $H$3</f>
        <v>0</v>
      </c>
      <c r="BF57">
        <f>BE57*(Control!$B$5*Control!$B$6*Control!$B$7)*$H$4</f>
        <v>0</v>
      </c>
      <c r="BG57">
        <f>BG56*(1-(1-Control!$B$13)^(1/12)) + BF57</f>
        <v>0</v>
      </c>
      <c r="BH57">
        <f>BF57*Control!$B$8</f>
        <v>0</v>
      </c>
      <c r="BI57">
        <f>BG57*(Control!$B$9*$H$5/12)/1e6</f>
        <v>0</v>
      </c>
      <c r="BJ57">
        <f>BH57*$H$6*Control!$B$12/1e6</f>
        <v>0</v>
      </c>
      <c r="BK57">
        <f>BI57+BJ57</f>
        <v>0</v>
      </c>
      <c r="BL57">
        <f>(1-Control!$B$10)*BI57 + BH57*(CHOOSE(B57, Control!$B$32, Control!$C$32, Control!$D$32, Control!$E$32, Control!$F$32) + $H$7)/1e6 * $H$6</f>
        <v>0</v>
      </c>
      <c r="BM57">
        <f>BK57-BL57</f>
        <v>0</v>
      </c>
      <c r="BN57">
        <f>INDEX(BaseSeries!$C$2:$C$61, A57) * Control!$B$4 * $I$3</f>
        <v>0</v>
      </c>
      <c r="BO57">
        <f>BN57*(Control!$B$5*Control!$B$6*Control!$B$7)*$I$4</f>
        <v>0</v>
      </c>
      <c r="BP57">
        <f>BP56*(1-(1-Control!$B$13)^(1/12)) + BO57</f>
        <v>0</v>
      </c>
      <c r="BQ57">
        <f>BO57*Control!$B$8</f>
        <v>0</v>
      </c>
      <c r="BR57">
        <f>BP57*(Control!$B$9*$I$5/12)/1e6</f>
        <v>0</v>
      </c>
      <c r="BS57">
        <f>BQ57*$I$6*Control!$B$12/1e6</f>
        <v>0</v>
      </c>
      <c r="BT57">
        <f>BR57+BS57</f>
        <v>0</v>
      </c>
      <c r="BU57">
        <f>(1-Control!$B$10)*BR57 + BQ57*(CHOOSE(B57, Control!$B$32, Control!$C$32, Control!$D$32, Control!$E$32, Control!$F$32) + $I$7)/1e6 * $I$6</f>
        <v>0</v>
      </c>
      <c r="BV57">
        <f>BT57-BU57</f>
        <v>0</v>
      </c>
      <c r="BW57">
        <f>INDEX(BaseSeries!$C$2:$C$61, A57) * Control!$B$4 * $J$3</f>
        <v>0</v>
      </c>
      <c r="BX57">
        <f>BW57*(Control!$B$5*Control!$B$6*Control!$B$7)*$J$4</f>
        <v>0</v>
      </c>
      <c r="BY57">
        <f>BY56*(1-(1-Control!$B$13)^(1/12)) + BX57</f>
        <v>0</v>
      </c>
      <c r="BZ57">
        <f>BX57*Control!$B$8</f>
        <v>0</v>
      </c>
      <c r="CA57">
        <f>BY57*(Control!$B$9*$J$5/12)/1e6</f>
        <v>0</v>
      </c>
      <c r="CB57">
        <f>BZ57*$J$6*Control!$B$12/1e6</f>
        <v>0</v>
      </c>
      <c r="CC57">
        <f>CA57+CB57</f>
        <v>0</v>
      </c>
      <c r="CD57">
        <f>(1-Control!$B$10)*CA57 + BZ57*(CHOOSE(B57, Control!$B$32, Control!$C$32, Control!$D$32, Control!$E$32, Control!$F$32) + $J$7)/1e6 * $J$6</f>
        <v>0</v>
      </c>
      <c r="CE57">
        <f>CC57-CD57</f>
        <v>0</v>
      </c>
      <c r="CF57">
        <f>INDEX(BaseSeries!$C$2:$C$61, A57) * Control!$B$4 * $K$3</f>
        <v>0</v>
      </c>
      <c r="CG57">
        <f>CF57*(Control!$B$5*Control!$B$6*Control!$B$7)*$K$4</f>
        <v>0</v>
      </c>
      <c r="CH57">
        <f>CH56*(1-(1-Control!$B$13)^(1/12)) + CG57</f>
        <v>0</v>
      </c>
      <c r="CI57">
        <f>CG57*Control!$B$8</f>
        <v>0</v>
      </c>
      <c r="CJ57">
        <f>CH57*(Control!$B$9*$K$5/12)/1e6</f>
        <v>0</v>
      </c>
      <c r="CK57">
        <f>CI57*$K$6*Control!$B$12/1e6</f>
        <v>0</v>
      </c>
      <c r="CL57">
        <f>CJ57+CK57</f>
        <v>0</v>
      </c>
      <c r="CM57">
        <f>(1-Control!$B$10)*CJ57 + CI57*(CHOOSE(B57, Control!$B$32, Control!$C$32, Control!$D$32, Control!$E$32, Control!$F$32) + $K$7)/1e6 * $K$6</f>
        <v>0</v>
      </c>
      <c r="CN57">
        <f>CL57-CM57</f>
        <v>0</v>
      </c>
      <c r="CO57">
        <f>INDEX(BaseSeries!$C$2:$C$61, A57) * Control!$B$4 * $L$3</f>
        <v>0</v>
      </c>
      <c r="CP57">
        <f>CO57*(Control!$B$5*Control!$B$6*Control!$B$7)*$L$4</f>
        <v>0</v>
      </c>
      <c r="CQ57">
        <f>CQ56*(1-(1-Control!$B$13)^(1/12)) + CP57</f>
        <v>0</v>
      </c>
      <c r="CR57">
        <f>CP57*Control!$B$8</f>
        <v>0</v>
      </c>
      <c r="CS57">
        <f>CQ57*(Control!$B$9*$L$5/12)/1e6</f>
        <v>0</v>
      </c>
      <c r="CT57">
        <f>CR57*$L$6*Control!$B$12/1e6</f>
        <v>0</v>
      </c>
      <c r="CU57">
        <f>CS57+CT57</f>
        <v>0</v>
      </c>
      <c r="CV57">
        <f>(1-Control!$B$10)*CS57 + CR57*(CHOOSE(B57, Control!$B$32, Control!$C$32, Control!$D$32, Control!$E$32, Control!$F$32) + $L$7)/1e6 * $L$6</f>
        <v>0</v>
      </c>
      <c r="CW57">
        <f>CU57-CV57</f>
        <v>0</v>
      </c>
      <c r="CX57">
        <f>INDEX(BaseSeries!$C$2:$C$61, A57) * Control!$B$4 * $M$3</f>
        <v>0</v>
      </c>
      <c r="CY57">
        <f>CX57*(Control!$B$5*Control!$B$6*Control!$B$7)*$M$4</f>
        <v>0</v>
      </c>
      <c r="CZ57">
        <f>CZ56*(1-(1-Control!$B$13)^(1/12)) + CY57</f>
        <v>0</v>
      </c>
      <c r="DA57">
        <f>CY57*Control!$B$8</f>
        <v>0</v>
      </c>
      <c r="DB57">
        <f>CZ57*(Control!$B$9*$M$5/12)/1e6</f>
        <v>0</v>
      </c>
      <c r="DC57">
        <f>DA57*$M$6*Control!$B$12/1e6</f>
        <v>0</v>
      </c>
      <c r="DD57">
        <f>DB57+DC57</f>
        <v>0</v>
      </c>
      <c r="DE57">
        <f>(1-Control!$B$10)*DB57 + DA57*(CHOOSE(B57, Control!$B$32, Control!$C$32, Control!$D$32, Control!$E$32, Control!$F$32) + $M$7)/1e6 * $M$6</f>
        <v>0</v>
      </c>
      <c r="DF57">
        <f>DD57-DE57</f>
        <v>0</v>
      </c>
    </row>
    <row r="58" spans="1:110">
      <c r="A58">
        <v>47</v>
      </c>
      <c r="B58">
        <f>INT((A58-1)/12)+1</f>
        <v>0</v>
      </c>
      <c r="C58">
        <f>INDEX(BaseSeries!$C$2:$C$61, A58) * Control!$B$4 * $B$3</f>
        <v>0</v>
      </c>
      <c r="D58">
        <f>C58*(Control!$B$5*Control!$B$6*Control!$B$7)*$B$4</f>
        <v>0</v>
      </c>
      <c r="E58">
        <f>E57*(1-(1-Control!$B$13)^(1/12)) + D58</f>
        <v>0</v>
      </c>
      <c r="F58">
        <f>D58*Control!$B$8</f>
        <v>0</v>
      </c>
      <c r="G58">
        <f>E58*(Control!$B$9*$B$5/12)/1e6</f>
        <v>0</v>
      </c>
      <c r="H58">
        <f>F58*$B$6*Control!$B$12/1e6</f>
        <v>0</v>
      </c>
      <c r="I58">
        <f>G58+H58</f>
        <v>0</v>
      </c>
      <c r="J58">
        <f>(1-Control!$B$10)*G58 + F58*(CHOOSE(B58, Control!$B$32, Control!$C$32, Control!$D$32, Control!$E$32, Control!$F$32) + $B$7)/1e6 * $B$6</f>
        <v>0</v>
      </c>
      <c r="K58">
        <f>I58-J58</f>
        <v>0</v>
      </c>
      <c r="L58">
        <f>INDEX(BaseSeries!$C$2:$C$61, A58) * Control!$B$4 * $C$3</f>
        <v>0</v>
      </c>
      <c r="M58">
        <f>L58*(Control!$B$5*Control!$B$6*Control!$B$7)*$C$4</f>
        <v>0</v>
      </c>
      <c r="N58">
        <f>N57*(1-(1-Control!$B$13)^(1/12)) + M58</f>
        <v>0</v>
      </c>
      <c r="O58">
        <f>M58*Control!$B$8</f>
        <v>0</v>
      </c>
      <c r="P58">
        <f>N58*(Control!$B$9*$C$5/12)/1e6</f>
        <v>0</v>
      </c>
      <c r="Q58">
        <f>O58*$C$6*Control!$B$12/1e6</f>
        <v>0</v>
      </c>
      <c r="R58">
        <f>P58+Q58</f>
        <v>0</v>
      </c>
      <c r="S58">
        <f>(1-Control!$B$10)*P58 + O58*(CHOOSE(B58, Control!$B$32, Control!$C$32, Control!$D$32, Control!$E$32, Control!$F$32) + $C$7)/1e6 * $C$6</f>
        <v>0</v>
      </c>
      <c r="T58">
        <f>R58-S58</f>
        <v>0</v>
      </c>
      <c r="U58">
        <f>INDEX(BaseSeries!$C$2:$C$61, A58) * Control!$B$4 * $D$3</f>
        <v>0</v>
      </c>
      <c r="V58">
        <f>U58*(Control!$B$5*Control!$B$6*Control!$B$7)*$D$4</f>
        <v>0</v>
      </c>
      <c r="W58">
        <f>W57*(1-(1-Control!$B$13)^(1/12)) + V58</f>
        <v>0</v>
      </c>
      <c r="X58">
        <f>V58*Control!$B$8</f>
        <v>0</v>
      </c>
      <c r="Y58">
        <f>W58*(Control!$B$9*$D$5/12)/1e6</f>
        <v>0</v>
      </c>
      <c r="Z58">
        <f>X58*$D$6*Control!$B$12/1e6</f>
        <v>0</v>
      </c>
      <c r="AA58">
        <f>Y58+Z58</f>
        <v>0</v>
      </c>
      <c r="AB58">
        <f>(1-Control!$B$10)*Y58 + X58*(CHOOSE(B58, Control!$B$32, Control!$C$32, Control!$D$32, Control!$E$32, Control!$F$32) + $D$7)/1e6 * $D$6</f>
        <v>0</v>
      </c>
      <c r="AC58">
        <f>AA58-AB58</f>
        <v>0</v>
      </c>
      <c r="AD58">
        <f>INDEX(BaseSeries!$C$2:$C$61, A58) * Control!$B$4 * $E$3</f>
        <v>0</v>
      </c>
      <c r="AE58">
        <f>AD58*(Control!$B$5*Control!$B$6*Control!$B$7)*$E$4</f>
        <v>0</v>
      </c>
      <c r="AF58">
        <f>AF57*(1-(1-Control!$B$13)^(1/12)) + AE58</f>
        <v>0</v>
      </c>
      <c r="AG58">
        <f>AE58*Control!$B$8</f>
        <v>0</v>
      </c>
      <c r="AH58">
        <f>AF58*(Control!$B$9*$E$5/12)/1e6</f>
        <v>0</v>
      </c>
      <c r="AI58">
        <f>AG58*$E$6*Control!$B$12/1e6</f>
        <v>0</v>
      </c>
      <c r="AJ58">
        <f>AH58+AI58</f>
        <v>0</v>
      </c>
      <c r="AK58">
        <f>(1-Control!$B$10)*AH58 + AG58*(CHOOSE(B58, Control!$B$32, Control!$C$32, Control!$D$32, Control!$E$32, Control!$F$32) + $E$7)/1e6 * $E$6</f>
        <v>0</v>
      </c>
      <c r="AL58">
        <f>AJ58-AK58</f>
        <v>0</v>
      </c>
      <c r="AM58">
        <f>INDEX(BaseSeries!$C$2:$C$61, A58) * Control!$B$4 * $F$3</f>
        <v>0</v>
      </c>
      <c r="AN58">
        <f>AM58*(Control!$B$5*Control!$B$6*Control!$B$7)*$F$4</f>
        <v>0</v>
      </c>
      <c r="AO58">
        <f>AO57*(1-(1-Control!$B$13)^(1/12)) + AN58</f>
        <v>0</v>
      </c>
      <c r="AP58">
        <f>AN58*Control!$B$8</f>
        <v>0</v>
      </c>
      <c r="AQ58">
        <f>AO58*(Control!$B$9*$F$5/12)/1e6</f>
        <v>0</v>
      </c>
      <c r="AR58">
        <f>AP58*$F$6*Control!$B$12/1e6</f>
        <v>0</v>
      </c>
      <c r="AS58">
        <f>AQ58+AR58</f>
        <v>0</v>
      </c>
      <c r="AT58">
        <f>(1-Control!$B$10)*AQ58 + AP58*(CHOOSE(B58, Control!$B$32, Control!$C$32, Control!$D$32, Control!$E$32, Control!$F$32) + $F$7)/1e6 * $F$6</f>
        <v>0</v>
      </c>
      <c r="AU58">
        <f>AS58-AT58</f>
        <v>0</v>
      </c>
      <c r="AV58">
        <f>INDEX(BaseSeries!$C$2:$C$61, A58) * Control!$B$4 * $G$3</f>
        <v>0</v>
      </c>
      <c r="AW58">
        <f>AV58*(Control!$B$5*Control!$B$6*Control!$B$7)*$G$4</f>
        <v>0</v>
      </c>
      <c r="AX58">
        <f>AX57*(1-(1-Control!$B$13)^(1/12)) + AW58</f>
        <v>0</v>
      </c>
      <c r="AY58">
        <f>AW58*Control!$B$8</f>
        <v>0</v>
      </c>
      <c r="AZ58">
        <f>AX58*(Control!$B$9*$G$5/12)/1e6</f>
        <v>0</v>
      </c>
      <c r="BA58">
        <f>AY58*$G$6*Control!$B$12/1e6</f>
        <v>0</v>
      </c>
      <c r="BB58">
        <f>AZ58+BA58</f>
        <v>0</v>
      </c>
      <c r="BC58">
        <f>(1-Control!$B$10)*AZ58 + AY58*(CHOOSE(B58, Control!$B$32, Control!$C$32, Control!$D$32, Control!$E$32, Control!$F$32) + $G$7)/1e6 * $G$6</f>
        <v>0</v>
      </c>
      <c r="BD58">
        <f>BB58-BC58</f>
        <v>0</v>
      </c>
      <c r="BE58">
        <f>INDEX(BaseSeries!$C$2:$C$61, A58) * Control!$B$4 * $H$3</f>
        <v>0</v>
      </c>
      <c r="BF58">
        <f>BE58*(Control!$B$5*Control!$B$6*Control!$B$7)*$H$4</f>
        <v>0</v>
      </c>
      <c r="BG58">
        <f>BG57*(1-(1-Control!$B$13)^(1/12)) + BF58</f>
        <v>0</v>
      </c>
      <c r="BH58">
        <f>BF58*Control!$B$8</f>
        <v>0</v>
      </c>
      <c r="BI58">
        <f>BG58*(Control!$B$9*$H$5/12)/1e6</f>
        <v>0</v>
      </c>
      <c r="BJ58">
        <f>BH58*$H$6*Control!$B$12/1e6</f>
        <v>0</v>
      </c>
      <c r="BK58">
        <f>BI58+BJ58</f>
        <v>0</v>
      </c>
      <c r="BL58">
        <f>(1-Control!$B$10)*BI58 + BH58*(CHOOSE(B58, Control!$B$32, Control!$C$32, Control!$D$32, Control!$E$32, Control!$F$32) + $H$7)/1e6 * $H$6</f>
        <v>0</v>
      </c>
      <c r="BM58">
        <f>BK58-BL58</f>
        <v>0</v>
      </c>
      <c r="BN58">
        <f>INDEX(BaseSeries!$C$2:$C$61, A58) * Control!$B$4 * $I$3</f>
        <v>0</v>
      </c>
      <c r="BO58">
        <f>BN58*(Control!$B$5*Control!$B$6*Control!$B$7)*$I$4</f>
        <v>0</v>
      </c>
      <c r="BP58">
        <f>BP57*(1-(1-Control!$B$13)^(1/12)) + BO58</f>
        <v>0</v>
      </c>
      <c r="BQ58">
        <f>BO58*Control!$B$8</f>
        <v>0</v>
      </c>
      <c r="BR58">
        <f>BP58*(Control!$B$9*$I$5/12)/1e6</f>
        <v>0</v>
      </c>
      <c r="BS58">
        <f>BQ58*$I$6*Control!$B$12/1e6</f>
        <v>0</v>
      </c>
      <c r="BT58">
        <f>BR58+BS58</f>
        <v>0</v>
      </c>
      <c r="BU58">
        <f>(1-Control!$B$10)*BR58 + BQ58*(CHOOSE(B58, Control!$B$32, Control!$C$32, Control!$D$32, Control!$E$32, Control!$F$32) + $I$7)/1e6 * $I$6</f>
        <v>0</v>
      </c>
      <c r="BV58">
        <f>BT58-BU58</f>
        <v>0</v>
      </c>
      <c r="BW58">
        <f>INDEX(BaseSeries!$C$2:$C$61, A58) * Control!$B$4 * $J$3</f>
        <v>0</v>
      </c>
      <c r="BX58">
        <f>BW58*(Control!$B$5*Control!$B$6*Control!$B$7)*$J$4</f>
        <v>0</v>
      </c>
      <c r="BY58">
        <f>BY57*(1-(1-Control!$B$13)^(1/12)) + BX58</f>
        <v>0</v>
      </c>
      <c r="BZ58">
        <f>BX58*Control!$B$8</f>
        <v>0</v>
      </c>
      <c r="CA58">
        <f>BY58*(Control!$B$9*$J$5/12)/1e6</f>
        <v>0</v>
      </c>
      <c r="CB58">
        <f>BZ58*$J$6*Control!$B$12/1e6</f>
        <v>0</v>
      </c>
      <c r="CC58">
        <f>CA58+CB58</f>
        <v>0</v>
      </c>
      <c r="CD58">
        <f>(1-Control!$B$10)*CA58 + BZ58*(CHOOSE(B58, Control!$B$32, Control!$C$32, Control!$D$32, Control!$E$32, Control!$F$32) + $J$7)/1e6 * $J$6</f>
        <v>0</v>
      </c>
      <c r="CE58">
        <f>CC58-CD58</f>
        <v>0</v>
      </c>
      <c r="CF58">
        <f>INDEX(BaseSeries!$C$2:$C$61, A58) * Control!$B$4 * $K$3</f>
        <v>0</v>
      </c>
      <c r="CG58">
        <f>CF58*(Control!$B$5*Control!$B$6*Control!$B$7)*$K$4</f>
        <v>0</v>
      </c>
      <c r="CH58">
        <f>CH57*(1-(1-Control!$B$13)^(1/12)) + CG58</f>
        <v>0</v>
      </c>
      <c r="CI58">
        <f>CG58*Control!$B$8</f>
        <v>0</v>
      </c>
      <c r="CJ58">
        <f>CH58*(Control!$B$9*$K$5/12)/1e6</f>
        <v>0</v>
      </c>
      <c r="CK58">
        <f>CI58*$K$6*Control!$B$12/1e6</f>
        <v>0</v>
      </c>
      <c r="CL58">
        <f>CJ58+CK58</f>
        <v>0</v>
      </c>
      <c r="CM58">
        <f>(1-Control!$B$10)*CJ58 + CI58*(CHOOSE(B58, Control!$B$32, Control!$C$32, Control!$D$32, Control!$E$32, Control!$F$32) + $K$7)/1e6 * $K$6</f>
        <v>0</v>
      </c>
      <c r="CN58">
        <f>CL58-CM58</f>
        <v>0</v>
      </c>
      <c r="CO58">
        <f>INDEX(BaseSeries!$C$2:$C$61, A58) * Control!$B$4 * $L$3</f>
        <v>0</v>
      </c>
      <c r="CP58">
        <f>CO58*(Control!$B$5*Control!$B$6*Control!$B$7)*$L$4</f>
        <v>0</v>
      </c>
      <c r="CQ58">
        <f>CQ57*(1-(1-Control!$B$13)^(1/12)) + CP58</f>
        <v>0</v>
      </c>
      <c r="CR58">
        <f>CP58*Control!$B$8</f>
        <v>0</v>
      </c>
      <c r="CS58">
        <f>CQ58*(Control!$B$9*$L$5/12)/1e6</f>
        <v>0</v>
      </c>
      <c r="CT58">
        <f>CR58*$L$6*Control!$B$12/1e6</f>
        <v>0</v>
      </c>
      <c r="CU58">
        <f>CS58+CT58</f>
        <v>0</v>
      </c>
      <c r="CV58">
        <f>(1-Control!$B$10)*CS58 + CR58*(CHOOSE(B58, Control!$B$32, Control!$C$32, Control!$D$32, Control!$E$32, Control!$F$32) + $L$7)/1e6 * $L$6</f>
        <v>0</v>
      </c>
      <c r="CW58">
        <f>CU58-CV58</f>
        <v>0</v>
      </c>
      <c r="CX58">
        <f>INDEX(BaseSeries!$C$2:$C$61, A58) * Control!$B$4 * $M$3</f>
        <v>0</v>
      </c>
      <c r="CY58">
        <f>CX58*(Control!$B$5*Control!$B$6*Control!$B$7)*$M$4</f>
        <v>0</v>
      </c>
      <c r="CZ58">
        <f>CZ57*(1-(1-Control!$B$13)^(1/12)) + CY58</f>
        <v>0</v>
      </c>
      <c r="DA58">
        <f>CY58*Control!$B$8</f>
        <v>0</v>
      </c>
      <c r="DB58">
        <f>CZ58*(Control!$B$9*$M$5/12)/1e6</f>
        <v>0</v>
      </c>
      <c r="DC58">
        <f>DA58*$M$6*Control!$B$12/1e6</f>
        <v>0</v>
      </c>
      <c r="DD58">
        <f>DB58+DC58</f>
        <v>0</v>
      </c>
      <c r="DE58">
        <f>(1-Control!$B$10)*DB58 + DA58*(CHOOSE(B58, Control!$B$32, Control!$C$32, Control!$D$32, Control!$E$32, Control!$F$32) + $M$7)/1e6 * $M$6</f>
        <v>0</v>
      </c>
      <c r="DF58">
        <f>DD58-DE58</f>
        <v>0</v>
      </c>
    </row>
    <row r="59" spans="1:110">
      <c r="A59">
        <v>48</v>
      </c>
      <c r="B59">
        <f>INT((A59-1)/12)+1</f>
        <v>0</v>
      </c>
      <c r="C59">
        <f>INDEX(BaseSeries!$C$2:$C$61, A59) * Control!$B$4 * $B$3</f>
        <v>0</v>
      </c>
      <c r="D59">
        <f>C59*(Control!$B$5*Control!$B$6*Control!$B$7)*$B$4</f>
        <v>0</v>
      </c>
      <c r="E59">
        <f>E58*(1-(1-Control!$B$13)^(1/12)) + D59</f>
        <v>0</v>
      </c>
      <c r="F59">
        <f>D59*Control!$B$8</f>
        <v>0</v>
      </c>
      <c r="G59">
        <f>E59*(Control!$B$9*$B$5/12)/1e6</f>
        <v>0</v>
      </c>
      <c r="H59">
        <f>F59*$B$6*Control!$B$12/1e6</f>
        <v>0</v>
      </c>
      <c r="I59">
        <f>G59+H59</f>
        <v>0</v>
      </c>
      <c r="J59">
        <f>(1-Control!$B$10)*G59 + F59*(CHOOSE(B59, Control!$B$32, Control!$C$32, Control!$D$32, Control!$E$32, Control!$F$32) + $B$7)/1e6 * $B$6</f>
        <v>0</v>
      </c>
      <c r="K59">
        <f>I59-J59</f>
        <v>0</v>
      </c>
      <c r="L59">
        <f>INDEX(BaseSeries!$C$2:$C$61, A59) * Control!$B$4 * $C$3</f>
        <v>0</v>
      </c>
      <c r="M59">
        <f>L59*(Control!$B$5*Control!$B$6*Control!$B$7)*$C$4</f>
        <v>0</v>
      </c>
      <c r="N59">
        <f>N58*(1-(1-Control!$B$13)^(1/12)) + M59</f>
        <v>0</v>
      </c>
      <c r="O59">
        <f>M59*Control!$B$8</f>
        <v>0</v>
      </c>
      <c r="P59">
        <f>N59*(Control!$B$9*$C$5/12)/1e6</f>
        <v>0</v>
      </c>
      <c r="Q59">
        <f>O59*$C$6*Control!$B$12/1e6</f>
        <v>0</v>
      </c>
      <c r="R59">
        <f>P59+Q59</f>
        <v>0</v>
      </c>
      <c r="S59">
        <f>(1-Control!$B$10)*P59 + O59*(CHOOSE(B59, Control!$B$32, Control!$C$32, Control!$D$32, Control!$E$32, Control!$F$32) + $C$7)/1e6 * $C$6</f>
        <v>0</v>
      </c>
      <c r="T59">
        <f>R59-S59</f>
        <v>0</v>
      </c>
      <c r="U59">
        <f>INDEX(BaseSeries!$C$2:$C$61, A59) * Control!$B$4 * $D$3</f>
        <v>0</v>
      </c>
      <c r="V59">
        <f>U59*(Control!$B$5*Control!$B$6*Control!$B$7)*$D$4</f>
        <v>0</v>
      </c>
      <c r="W59">
        <f>W58*(1-(1-Control!$B$13)^(1/12)) + V59</f>
        <v>0</v>
      </c>
      <c r="X59">
        <f>V59*Control!$B$8</f>
        <v>0</v>
      </c>
      <c r="Y59">
        <f>W59*(Control!$B$9*$D$5/12)/1e6</f>
        <v>0</v>
      </c>
      <c r="Z59">
        <f>X59*$D$6*Control!$B$12/1e6</f>
        <v>0</v>
      </c>
      <c r="AA59">
        <f>Y59+Z59</f>
        <v>0</v>
      </c>
      <c r="AB59">
        <f>(1-Control!$B$10)*Y59 + X59*(CHOOSE(B59, Control!$B$32, Control!$C$32, Control!$D$32, Control!$E$32, Control!$F$32) + $D$7)/1e6 * $D$6</f>
        <v>0</v>
      </c>
      <c r="AC59">
        <f>AA59-AB59</f>
        <v>0</v>
      </c>
      <c r="AD59">
        <f>INDEX(BaseSeries!$C$2:$C$61, A59) * Control!$B$4 * $E$3</f>
        <v>0</v>
      </c>
      <c r="AE59">
        <f>AD59*(Control!$B$5*Control!$B$6*Control!$B$7)*$E$4</f>
        <v>0</v>
      </c>
      <c r="AF59">
        <f>AF58*(1-(1-Control!$B$13)^(1/12)) + AE59</f>
        <v>0</v>
      </c>
      <c r="AG59">
        <f>AE59*Control!$B$8</f>
        <v>0</v>
      </c>
      <c r="AH59">
        <f>AF59*(Control!$B$9*$E$5/12)/1e6</f>
        <v>0</v>
      </c>
      <c r="AI59">
        <f>AG59*$E$6*Control!$B$12/1e6</f>
        <v>0</v>
      </c>
      <c r="AJ59">
        <f>AH59+AI59</f>
        <v>0</v>
      </c>
      <c r="AK59">
        <f>(1-Control!$B$10)*AH59 + AG59*(CHOOSE(B59, Control!$B$32, Control!$C$32, Control!$D$32, Control!$E$32, Control!$F$32) + $E$7)/1e6 * $E$6</f>
        <v>0</v>
      </c>
      <c r="AL59">
        <f>AJ59-AK59</f>
        <v>0</v>
      </c>
      <c r="AM59">
        <f>INDEX(BaseSeries!$C$2:$C$61, A59) * Control!$B$4 * $F$3</f>
        <v>0</v>
      </c>
      <c r="AN59">
        <f>AM59*(Control!$B$5*Control!$B$6*Control!$B$7)*$F$4</f>
        <v>0</v>
      </c>
      <c r="AO59">
        <f>AO58*(1-(1-Control!$B$13)^(1/12)) + AN59</f>
        <v>0</v>
      </c>
      <c r="AP59">
        <f>AN59*Control!$B$8</f>
        <v>0</v>
      </c>
      <c r="AQ59">
        <f>AO59*(Control!$B$9*$F$5/12)/1e6</f>
        <v>0</v>
      </c>
      <c r="AR59">
        <f>AP59*$F$6*Control!$B$12/1e6</f>
        <v>0</v>
      </c>
      <c r="AS59">
        <f>AQ59+AR59</f>
        <v>0</v>
      </c>
      <c r="AT59">
        <f>(1-Control!$B$10)*AQ59 + AP59*(CHOOSE(B59, Control!$B$32, Control!$C$32, Control!$D$32, Control!$E$32, Control!$F$32) + $F$7)/1e6 * $F$6</f>
        <v>0</v>
      </c>
      <c r="AU59">
        <f>AS59-AT59</f>
        <v>0</v>
      </c>
      <c r="AV59">
        <f>INDEX(BaseSeries!$C$2:$C$61, A59) * Control!$B$4 * $G$3</f>
        <v>0</v>
      </c>
      <c r="AW59">
        <f>AV59*(Control!$B$5*Control!$B$6*Control!$B$7)*$G$4</f>
        <v>0</v>
      </c>
      <c r="AX59">
        <f>AX58*(1-(1-Control!$B$13)^(1/12)) + AW59</f>
        <v>0</v>
      </c>
      <c r="AY59">
        <f>AW59*Control!$B$8</f>
        <v>0</v>
      </c>
      <c r="AZ59">
        <f>AX59*(Control!$B$9*$G$5/12)/1e6</f>
        <v>0</v>
      </c>
      <c r="BA59">
        <f>AY59*$G$6*Control!$B$12/1e6</f>
        <v>0</v>
      </c>
      <c r="BB59">
        <f>AZ59+BA59</f>
        <v>0</v>
      </c>
      <c r="BC59">
        <f>(1-Control!$B$10)*AZ59 + AY59*(CHOOSE(B59, Control!$B$32, Control!$C$32, Control!$D$32, Control!$E$32, Control!$F$32) + $G$7)/1e6 * $G$6</f>
        <v>0</v>
      </c>
      <c r="BD59">
        <f>BB59-BC59</f>
        <v>0</v>
      </c>
      <c r="BE59">
        <f>INDEX(BaseSeries!$C$2:$C$61, A59) * Control!$B$4 * $H$3</f>
        <v>0</v>
      </c>
      <c r="BF59">
        <f>BE59*(Control!$B$5*Control!$B$6*Control!$B$7)*$H$4</f>
        <v>0</v>
      </c>
      <c r="BG59">
        <f>BG58*(1-(1-Control!$B$13)^(1/12)) + BF59</f>
        <v>0</v>
      </c>
      <c r="BH59">
        <f>BF59*Control!$B$8</f>
        <v>0</v>
      </c>
      <c r="BI59">
        <f>BG59*(Control!$B$9*$H$5/12)/1e6</f>
        <v>0</v>
      </c>
      <c r="BJ59">
        <f>BH59*$H$6*Control!$B$12/1e6</f>
        <v>0</v>
      </c>
      <c r="BK59">
        <f>BI59+BJ59</f>
        <v>0</v>
      </c>
      <c r="BL59">
        <f>(1-Control!$B$10)*BI59 + BH59*(CHOOSE(B59, Control!$B$32, Control!$C$32, Control!$D$32, Control!$E$32, Control!$F$32) + $H$7)/1e6 * $H$6</f>
        <v>0</v>
      </c>
      <c r="BM59">
        <f>BK59-BL59</f>
        <v>0</v>
      </c>
      <c r="BN59">
        <f>INDEX(BaseSeries!$C$2:$C$61, A59) * Control!$B$4 * $I$3</f>
        <v>0</v>
      </c>
      <c r="BO59">
        <f>BN59*(Control!$B$5*Control!$B$6*Control!$B$7)*$I$4</f>
        <v>0</v>
      </c>
      <c r="BP59">
        <f>BP58*(1-(1-Control!$B$13)^(1/12)) + BO59</f>
        <v>0</v>
      </c>
      <c r="BQ59">
        <f>BO59*Control!$B$8</f>
        <v>0</v>
      </c>
      <c r="BR59">
        <f>BP59*(Control!$B$9*$I$5/12)/1e6</f>
        <v>0</v>
      </c>
      <c r="BS59">
        <f>BQ59*$I$6*Control!$B$12/1e6</f>
        <v>0</v>
      </c>
      <c r="BT59">
        <f>BR59+BS59</f>
        <v>0</v>
      </c>
      <c r="BU59">
        <f>(1-Control!$B$10)*BR59 + BQ59*(CHOOSE(B59, Control!$B$32, Control!$C$32, Control!$D$32, Control!$E$32, Control!$F$32) + $I$7)/1e6 * $I$6</f>
        <v>0</v>
      </c>
      <c r="BV59">
        <f>BT59-BU59</f>
        <v>0</v>
      </c>
      <c r="BW59">
        <f>INDEX(BaseSeries!$C$2:$C$61, A59) * Control!$B$4 * $J$3</f>
        <v>0</v>
      </c>
      <c r="BX59">
        <f>BW59*(Control!$B$5*Control!$B$6*Control!$B$7)*$J$4</f>
        <v>0</v>
      </c>
      <c r="BY59">
        <f>BY58*(1-(1-Control!$B$13)^(1/12)) + BX59</f>
        <v>0</v>
      </c>
      <c r="BZ59">
        <f>BX59*Control!$B$8</f>
        <v>0</v>
      </c>
      <c r="CA59">
        <f>BY59*(Control!$B$9*$J$5/12)/1e6</f>
        <v>0</v>
      </c>
      <c r="CB59">
        <f>BZ59*$J$6*Control!$B$12/1e6</f>
        <v>0</v>
      </c>
      <c r="CC59">
        <f>CA59+CB59</f>
        <v>0</v>
      </c>
      <c r="CD59">
        <f>(1-Control!$B$10)*CA59 + BZ59*(CHOOSE(B59, Control!$B$32, Control!$C$32, Control!$D$32, Control!$E$32, Control!$F$32) + $J$7)/1e6 * $J$6</f>
        <v>0</v>
      </c>
      <c r="CE59">
        <f>CC59-CD59</f>
        <v>0</v>
      </c>
      <c r="CF59">
        <f>INDEX(BaseSeries!$C$2:$C$61, A59) * Control!$B$4 * $K$3</f>
        <v>0</v>
      </c>
      <c r="CG59">
        <f>CF59*(Control!$B$5*Control!$B$6*Control!$B$7)*$K$4</f>
        <v>0</v>
      </c>
      <c r="CH59">
        <f>CH58*(1-(1-Control!$B$13)^(1/12)) + CG59</f>
        <v>0</v>
      </c>
      <c r="CI59">
        <f>CG59*Control!$B$8</f>
        <v>0</v>
      </c>
      <c r="CJ59">
        <f>CH59*(Control!$B$9*$K$5/12)/1e6</f>
        <v>0</v>
      </c>
      <c r="CK59">
        <f>CI59*$K$6*Control!$B$12/1e6</f>
        <v>0</v>
      </c>
      <c r="CL59">
        <f>CJ59+CK59</f>
        <v>0</v>
      </c>
      <c r="CM59">
        <f>(1-Control!$B$10)*CJ59 + CI59*(CHOOSE(B59, Control!$B$32, Control!$C$32, Control!$D$32, Control!$E$32, Control!$F$32) + $K$7)/1e6 * $K$6</f>
        <v>0</v>
      </c>
      <c r="CN59">
        <f>CL59-CM59</f>
        <v>0</v>
      </c>
      <c r="CO59">
        <f>INDEX(BaseSeries!$C$2:$C$61, A59) * Control!$B$4 * $L$3</f>
        <v>0</v>
      </c>
      <c r="CP59">
        <f>CO59*(Control!$B$5*Control!$B$6*Control!$B$7)*$L$4</f>
        <v>0</v>
      </c>
      <c r="CQ59">
        <f>CQ58*(1-(1-Control!$B$13)^(1/12)) + CP59</f>
        <v>0</v>
      </c>
      <c r="CR59">
        <f>CP59*Control!$B$8</f>
        <v>0</v>
      </c>
      <c r="CS59">
        <f>CQ59*(Control!$B$9*$L$5/12)/1e6</f>
        <v>0</v>
      </c>
      <c r="CT59">
        <f>CR59*$L$6*Control!$B$12/1e6</f>
        <v>0</v>
      </c>
      <c r="CU59">
        <f>CS59+CT59</f>
        <v>0</v>
      </c>
      <c r="CV59">
        <f>(1-Control!$B$10)*CS59 + CR59*(CHOOSE(B59, Control!$B$32, Control!$C$32, Control!$D$32, Control!$E$32, Control!$F$32) + $L$7)/1e6 * $L$6</f>
        <v>0</v>
      </c>
      <c r="CW59">
        <f>CU59-CV59</f>
        <v>0</v>
      </c>
      <c r="CX59">
        <f>INDEX(BaseSeries!$C$2:$C$61, A59) * Control!$B$4 * $M$3</f>
        <v>0</v>
      </c>
      <c r="CY59">
        <f>CX59*(Control!$B$5*Control!$B$6*Control!$B$7)*$M$4</f>
        <v>0</v>
      </c>
      <c r="CZ59">
        <f>CZ58*(1-(1-Control!$B$13)^(1/12)) + CY59</f>
        <v>0</v>
      </c>
      <c r="DA59">
        <f>CY59*Control!$B$8</f>
        <v>0</v>
      </c>
      <c r="DB59">
        <f>CZ59*(Control!$B$9*$M$5/12)/1e6</f>
        <v>0</v>
      </c>
      <c r="DC59">
        <f>DA59*$M$6*Control!$B$12/1e6</f>
        <v>0</v>
      </c>
      <c r="DD59">
        <f>DB59+DC59</f>
        <v>0</v>
      </c>
      <c r="DE59">
        <f>(1-Control!$B$10)*DB59 + DA59*(CHOOSE(B59, Control!$B$32, Control!$C$32, Control!$D$32, Control!$E$32, Control!$F$32) + $M$7)/1e6 * $M$6</f>
        <v>0</v>
      </c>
      <c r="DF59">
        <f>DD59-DE59</f>
        <v>0</v>
      </c>
    </row>
    <row r="60" spans="1:110">
      <c r="A60">
        <v>49</v>
      </c>
      <c r="B60">
        <f>INT((A60-1)/12)+1</f>
        <v>0</v>
      </c>
      <c r="C60">
        <f>INDEX(BaseSeries!$C$2:$C$61, A60) * Control!$B$4 * $B$3</f>
        <v>0</v>
      </c>
      <c r="D60">
        <f>C60*(Control!$B$5*Control!$B$6*Control!$B$7)*$B$4</f>
        <v>0</v>
      </c>
      <c r="E60">
        <f>E59*(1-(1-Control!$B$13)^(1/12)) + D60</f>
        <v>0</v>
      </c>
      <c r="F60">
        <f>D60*Control!$B$8</f>
        <v>0</v>
      </c>
      <c r="G60">
        <f>E60*(Control!$B$9*$B$5/12)/1e6</f>
        <v>0</v>
      </c>
      <c r="H60">
        <f>F60*$B$6*Control!$B$12/1e6</f>
        <v>0</v>
      </c>
      <c r="I60">
        <f>G60+H60</f>
        <v>0</v>
      </c>
      <c r="J60">
        <f>(1-Control!$B$10)*G60 + F60*(CHOOSE(B60, Control!$B$32, Control!$C$32, Control!$D$32, Control!$E$32, Control!$F$32) + $B$7)/1e6 * $B$6</f>
        <v>0</v>
      </c>
      <c r="K60">
        <f>I60-J60</f>
        <v>0</v>
      </c>
      <c r="L60">
        <f>INDEX(BaseSeries!$C$2:$C$61, A60) * Control!$B$4 * $C$3</f>
        <v>0</v>
      </c>
      <c r="M60">
        <f>L60*(Control!$B$5*Control!$B$6*Control!$B$7)*$C$4</f>
        <v>0</v>
      </c>
      <c r="N60">
        <f>N59*(1-(1-Control!$B$13)^(1/12)) + M60</f>
        <v>0</v>
      </c>
      <c r="O60">
        <f>M60*Control!$B$8</f>
        <v>0</v>
      </c>
      <c r="P60">
        <f>N60*(Control!$B$9*$C$5/12)/1e6</f>
        <v>0</v>
      </c>
      <c r="Q60">
        <f>O60*$C$6*Control!$B$12/1e6</f>
        <v>0</v>
      </c>
      <c r="R60">
        <f>P60+Q60</f>
        <v>0</v>
      </c>
      <c r="S60">
        <f>(1-Control!$B$10)*P60 + O60*(CHOOSE(B60, Control!$B$32, Control!$C$32, Control!$D$32, Control!$E$32, Control!$F$32) + $C$7)/1e6 * $C$6</f>
        <v>0</v>
      </c>
      <c r="T60">
        <f>R60-S60</f>
        <v>0</v>
      </c>
      <c r="U60">
        <f>INDEX(BaseSeries!$C$2:$C$61, A60) * Control!$B$4 * $D$3</f>
        <v>0</v>
      </c>
      <c r="V60">
        <f>U60*(Control!$B$5*Control!$B$6*Control!$B$7)*$D$4</f>
        <v>0</v>
      </c>
      <c r="W60">
        <f>W59*(1-(1-Control!$B$13)^(1/12)) + V60</f>
        <v>0</v>
      </c>
      <c r="X60">
        <f>V60*Control!$B$8</f>
        <v>0</v>
      </c>
      <c r="Y60">
        <f>W60*(Control!$B$9*$D$5/12)/1e6</f>
        <v>0</v>
      </c>
      <c r="Z60">
        <f>X60*$D$6*Control!$B$12/1e6</f>
        <v>0</v>
      </c>
      <c r="AA60">
        <f>Y60+Z60</f>
        <v>0</v>
      </c>
      <c r="AB60">
        <f>(1-Control!$B$10)*Y60 + X60*(CHOOSE(B60, Control!$B$32, Control!$C$32, Control!$D$32, Control!$E$32, Control!$F$32) + $D$7)/1e6 * $D$6</f>
        <v>0</v>
      </c>
      <c r="AC60">
        <f>AA60-AB60</f>
        <v>0</v>
      </c>
      <c r="AD60">
        <f>INDEX(BaseSeries!$C$2:$C$61, A60) * Control!$B$4 * $E$3</f>
        <v>0</v>
      </c>
      <c r="AE60">
        <f>AD60*(Control!$B$5*Control!$B$6*Control!$B$7)*$E$4</f>
        <v>0</v>
      </c>
      <c r="AF60">
        <f>AF59*(1-(1-Control!$B$13)^(1/12)) + AE60</f>
        <v>0</v>
      </c>
      <c r="AG60">
        <f>AE60*Control!$B$8</f>
        <v>0</v>
      </c>
      <c r="AH60">
        <f>AF60*(Control!$B$9*$E$5/12)/1e6</f>
        <v>0</v>
      </c>
      <c r="AI60">
        <f>AG60*$E$6*Control!$B$12/1e6</f>
        <v>0</v>
      </c>
      <c r="AJ60">
        <f>AH60+AI60</f>
        <v>0</v>
      </c>
      <c r="AK60">
        <f>(1-Control!$B$10)*AH60 + AG60*(CHOOSE(B60, Control!$B$32, Control!$C$32, Control!$D$32, Control!$E$32, Control!$F$32) + $E$7)/1e6 * $E$6</f>
        <v>0</v>
      </c>
      <c r="AL60">
        <f>AJ60-AK60</f>
        <v>0</v>
      </c>
      <c r="AM60">
        <f>INDEX(BaseSeries!$C$2:$C$61, A60) * Control!$B$4 * $F$3</f>
        <v>0</v>
      </c>
      <c r="AN60">
        <f>AM60*(Control!$B$5*Control!$B$6*Control!$B$7)*$F$4</f>
        <v>0</v>
      </c>
      <c r="AO60">
        <f>AO59*(1-(1-Control!$B$13)^(1/12)) + AN60</f>
        <v>0</v>
      </c>
      <c r="AP60">
        <f>AN60*Control!$B$8</f>
        <v>0</v>
      </c>
      <c r="AQ60">
        <f>AO60*(Control!$B$9*$F$5/12)/1e6</f>
        <v>0</v>
      </c>
      <c r="AR60">
        <f>AP60*$F$6*Control!$B$12/1e6</f>
        <v>0</v>
      </c>
      <c r="AS60">
        <f>AQ60+AR60</f>
        <v>0</v>
      </c>
      <c r="AT60">
        <f>(1-Control!$B$10)*AQ60 + AP60*(CHOOSE(B60, Control!$B$32, Control!$C$32, Control!$D$32, Control!$E$32, Control!$F$32) + $F$7)/1e6 * $F$6</f>
        <v>0</v>
      </c>
      <c r="AU60">
        <f>AS60-AT60</f>
        <v>0</v>
      </c>
      <c r="AV60">
        <f>INDEX(BaseSeries!$C$2:$C$61, A60) * Control!$B$4 * $G$3</f>
        <v>0</v>
      </c>
      <c r="AW60">
        <f>AV60*(Control!$B$5*Control!$B$6*Control!$B$7)*$G$4</f>
        <v>0</v>
      </c>
      <c r="AX60">
        <f>AX59*(1-(1-Control!$B$13)^(1/12)) + AW60</f>
        <v>0</v>
      </c>
      <c r="AY60">
        <f>AW60*Control!$B$8</f>
        <v>0</v>
      </c>
      <c r="AZ60">
        <f>AX60*(Control!$B$9*$G$5/12)/1e6</f>
        <v>0</v>
      </c>
      <c r="BA60">
        <f>AY60*$G$6*Control!$B$12/1e6</f>
        <v>0</v>
      </c>
      <c r="BB60">
        <f>AZ60+BA60</f>
        <v>0</v>
      </c>
      <c r="BC60">
        <f>(1-Control!$B$10)*AZ60 + AY60*(CHOOSE(B60, Control!$B$32, Control!$C$32, Control!$D$32, Control!$E$32, Control!$F$32) + $G$7)/1e6 * $G$6</f>
        <v>0</v>
      </c>
      <c r="BD60">
        <f>BB60-BC60</f>
        <v>0</v>
      </c>
      <c r="BE60">
        <f>INDEX(BaseSeries!$C$2:$C$61, A60) * Control!$B$4 * $H$3</f>
        <v>0</v>
      </c>
      <c r="BF60">
        <f>BE60*(Control!$B$5*Control!$B$6*Control!$B$7)*$H$4</f>
        <v>0</v>
      </c>
      <c r="BG60">
        <f>BG59*(1-(1-Control!$B$13)^(1/12)) + BF60</f>
        <v>0</v>
      </c>
      <c r="BH60">
        <f>BF60*Control!$B$8</f>
        <v>0</v>
      </c>
      <c r="BI60">
        <f>BG60*(Control!$B$9*$H$5/12)/1e6</f>
        <v>0</v>
      </c>
      <c r="BJ60">
        <f>BH60*$H$6*Control!$B$12/1e6</f>
        <v>0</v>
      </c>
      <c r="BK60">
        <f>BI60+BJ60</f>
        <v>0</v>
      </c>
      <c r="BL60">
        <f>(1-Control!$B$10)*BI60 + BH60*(CHOOSE(B60, Control!$B$32, Control!$C$32, Control!$D$32, Control!$E$32, Control!$F$32) + $H$7)/1e6 * $H$6</f>
        <v>0</v>
      </c>
      <c r="BM60">
        <f>BK60-BL60</f>
        <v>0</v>
      </c>
      <c r="BN60">
        <f>INDEX(BaseSeries!$C$2:$C$61, A60) * Control!$B$4 * $I$3</f>
        <v>0</v>
      </c>
      <c r="BO60">
        <f>BN60*(Control!$B$5*Control!$B$6*Control!$B$7)*$I$4</f>
        <v>0</v>
      </c>
      <c r="BP60">
        <f>BP59*(1-(1-Control!$B$13)^(1/12)) + BO60</f>
        <v>0</v>
      </c>
      <c r="BQ60">
        <f>BO60*Control!$B$8</f>
        <v>0</v>
      </c>
      <c r="BR60">
        <f>BP60*(Control!$B$9*$I$5/12)/1e6</f>
        <v>0</v>
      </c>
      <c r="BS60">
        <f>BQ60*$I$6*Control!$B$12/1e6</f>
        <v>0</v>
      </c>
      <c r="BT60">
        <f>BR60+BS60</f>
        <v>0</v>
      </c>
      <c r="BU60">
        <f>(1-Control!$B$10)*BR60 + BQ60*(CHOOSE(B60, Control!$B$32, Control!$C$32, Control!$D$32, Control!$E$32, Control!$F$32) + $I$7)/1e6 * $I$6</f>
        <v>0</v>
      </c>
      <c r="BV60">
        <f>BT60-BU60</f>
        <v>0</v>
      </c>
      <c r="BW60">
        <f>INDEX(BaseSeries!$C$2:$C$61, A60) * Control!$B$4 * $J$3</f>
        <v>0</v>
      </c>
      <c r="BX60">
        <f>BW60*(Control!$B$5*Control!$B$6*Control!$B$7)*$J$4</f>
        <v>0</v>
      </c>
      <c r="BY60">
        <f>BY59*(1-(1-Control!$B$13)^(1/12)) + BX60</f>
        <v>0</v>
      </c>
      <c r="BZ60">
        <f>BX60*Control!$B$8</f>
        <v>0</v>
      </c>
      <c r="CA60">
        <f>BY60*(Control!$B$9*$J$5/12)/1e6</f>
        <v>0</v>
      </c>
      <c r="CB60">
        <f>BZ60*$J$6*Control!$B$12/1e6</f>
        <v>0</v>
      </c>
      <c r="CC60">
        <f>CA60+CB60</f>
        <v>0</v>
      </c>
      <c r="CD60">
        <f>(1-Control!$B$10)*CA60 + BZ60*(CHOOSE(B60, Control!$B$32, Control!$C$32, Control!$D$32, Control!$E$32, Control!$F$32) + $J$7)/1e6 * $J$6</f>
        <v>0</v>
      </c>
      <c r="CE60">
        <f>CC60-CD60</f>
        <v>0</v>
      </c>
      <c r="CF60">
        <f>INDEX(BaseSeries!$C$2:$C$61, A60) * Control!$B$4 * $K$3</f>
        <v>0</v>
      </c>
      <c r="CG60">
        <f>CF60*(Control!$B$5*Control!$B$6*Control!$B$7)*$K$4</f>
        <v>0</v>
      </c>
      <c r="CH60">
        <f>CH59*(1-(1-Control!$B$13)^(1/12)) + CG60</f>
        <v>0</v>
      </c>
      <c r="CI60">
        <f>CG60*Control!$B$8</f>
        <v>0</v>
      </c>
      <c r="CJ60">
        <f>CH60*(Control!$B$9*$K$5/12)/1e6</f>
        <v>0</v>
      </c>
      <c r="CK60">
        <f>CI60*$K$6*Control!$B$12/1e6</f>
        <v>0</v>
      </c>
      <c r="CL60">
        <f>CJ60+CK60</f>
        <v>0</v>
      </c>
      <c r="CM60">
        <f>(1-Control!$B$10)*CJ60 + CI60*(CHOOSE(B60, Control!$B$32, Control!$C$32, Control!$D$32, Control!$E$32, Control!$F$32) + $K$7)/1e6 * $K$6</f>
        <v>0</v>
      </c>
      <c r="CN60">
        <f>CL60-CM60</f>
        <v>0</v>
      </c>
      <c r="CO60">
        <f>INDEX(BaseSeries!$C$2:$C$61, A60) * Control!$B$4 * $L$3</f>
        <v>0</v>
      </c>
      <c r="CP60">
        <f>CO60*(Control!$B$5*Control!$B$6*Control!$B$7)*$L$4</f>
        <v>0</v>
      </c>
      <c r="CQ60">
        <f>CQ59*(1-(1-Control!$B$13)^(1/12)) + CP60</f>
        <v>0</v>
      </c>
      <c r="CR60">
        <f>CP60*Control!$B$8</f>
        <v>0</v>
      </c>
      <c r="CS60">
        <f>CQ60*(Control!$B$9*$L$5/12)/1e6</f>
        <v>0</v>
      </c>
      <c r="CT60">
        <f>CR60*$L$6*Control!$B$12/1e6</f>
        <v>0</v>
      </c>
      <c r="CU60">
        <f>CS60+CT60</f>
        <v>0</v>
      </c>
      <c r="CV60">
        <f>(1-Control!$B$10)*CS60 + CR60*(CHOOSE(B60, Control!$B$32, Control!$C$32, Control!$D$32, Control!$E$32, Control!$F$32) + $L$7)/1e6 * $L$6</f>
        <v>0</v>
      </c>
      <c r="CW60">
        <f>CU60-CV60</f>
        <v>0</v>
      </c>
      <c r="CX60">
        <f>INDEX(BaseSeries!$C$2:$C$61, A60) * Control!$B$4 * $M$3</f>
        <v>0</v>
      </c>
      <c r="CY60">
        <f>CX60*(Control!$B$5*Control!$B$6*Control!$B$7)*$M$4</f>
        <v>0</v>
      </c>
      <c r="CZ60">
        <f>CZ59*(1-(1-Control!$B$13)^(1/12)) + CY60</f>
        <v>0</v>
      </c>
      <c r="DA60">
        <f>CY60*Control!$B$8</f>
        <v>0</v>
      </c>
      <c r="DB60">
        <f>CZ60*(Control!$B$9*$M$5/12)/1e6</f>
        <v>0</v>
      </c>
      <c r="DC60">
        <f>DA60*$M$6*Control!$B$12/1e6</f>
        <v>0</v>
      </c>
      <c r="DD60">
        <f>DB60+DC60</f>
        <v>0</v>
      </c>
      <c r="DE60">
        <f>(1-Control!$B$10)*DB60 + DA60*(CHOOSE(B60, Control!$B$32, Control!$C$32, Control!$D$32, Control!$E$32, Control!$F$32) + $M$7)/1e6 * $M$6</f>
        <v>0</v>
      </c>
      <c r="DF60">
        <f>DD60-DE60</f>
        <v>0</v>
      </c>
    </row>
    <row r="61" spans="1:110">
      <c r="A61">
        <v>50</v>
      </c>
      <c r="B61">
        <f>INT((A61-1)/12)+1</f>
        <v>0</v>
      </c>
      <c r="C61">
        <f>INDEX(BaseSeries!$C$2:$C$61, A61) * Control!$B$4 * $B$3</f>
        <v>0</v>
      </c>
      <c r="D61">
        <f>C61*(Control!$B$5*Control!$B$6*Control!$B$7)*$B$4</f>
        <v>0</v>
      </c>
      <c r="E61">
        <f>E60*(1-(1-Control!$B$13)^(1/12)) + D61</f>
        <v>0</v>
      </c>
      <c r="F61">
        <f>D61*Control!$B$8</f>
        <v>0</v>
      </c>
      <c r="G61">
        <f>E61*(Control!$B$9*$B$5/12)/1e6</f>
        <v>0</v>
      </c>
      <c r="H61">
        <f>F61*$B$6*Control!$B$12/1e6</f>
        <v>0</v>
      </c>
      <c r="I61">
        <f>G61+H61</f>
        <v>0</v>
      </c>
      <c r="J61">
        <f>(1-Control!$B$10)*G61 + F61*(CHOOSE(B61, Control!$B$32, Control!$C$32, Control!$D$32, Control!$E$32, Control!$F$32) + $B$7)/1e6 * $B$6</f>
        <v>0</v>
      </c>
      <c r="K61">
        <f>I61-J61</f>
        <v>0</v>
      </c>
      <c r="L61">
        <f>INDEX(BaseSeries!$C$2:$C$61, A61) * Control!$B$4 * $C$3</f>
        <v>0</v>
      </c>
      <c r="M61">
        <f>L61*(Control!$B$5*Control!$B$6*Control!$B$7)*$C$4</f>
        <v>0</v>
      </c>
      <c r="N61">
        <f>N60*(1-(1-Control!$B$13)^(1/12)) + M61</f>
        <v>0</v>
      </c>
      <c r="O61">
        <f>M61*Control!$B$8</f>
        <v>0</v>
      </c>
      <c r="P61">
        <f>N61*(Control!$B$9*$C$5/12)/1e6</f>
        <v>0</v>
      </c>
      <c r="Q61">
        <f>O61*$C$6*Control!$B$12/1e6</f>
        <v>0</v>
      </c>
      <c r="R61">
        <f>P61+Q61</f>
        <v>0</v>
      </c>
      <c r="S61">
        <f>(1-Control!$B$10)*P61 + O61*(CHOOSE(B61, Control!$B$32, Control!$C$32, Control!$D$32, Control!$E$32, Control!$F$32) + $C$7)/1e6 * $C$6</f>
        <v>0</v>
      </c>
      <c r="T61">
        <f>R61-S61</f>
        <v>0</v>
      </c>
      <c r="U61">
        <f>INDEX(BaseSeries!$C$2:$C$61, A61) * Control!$B$4 * $D$3</f>
        <v>0</v>
      </c>
      <c r="V61">
        <f>U61*(Control!$B$5*Control!$B$6*Control!$B$7)*$D$4</f>
        <v>0</v>
      </c>
      <c r="W61">
        <f>W60*(1-(1-Control!$B$13)^(1/12)) + V61</f>
        <v>0</v>
      </c>
      <c r="X61">
        <f>V61*Control!$B$8</f>
        <v>0</v>
      </c>
      <c r="Y61">
        <f>W61*(Control!$B$9*$D$5/12)/1e6</f>
        <v>0</v>
      </c>
      <c r="Z61">
        <f>X61*$D$6*Control!$B$12/1e6</f>
        <v>0</v>
      </c>
      <c r="AA61">
        <f>Y61+Z61</f>
        <v>0</v>
      </c>
      <c r="AB61">
        <f>(1-Control!$B$10)*Y61 + X61*(CHOOSE(B61, Control!$B$32, Control!$C$32, Control!$D$32, Control!$E$32, Control!$F$32) + $D$7)/1e6 * $D$6</f>
        <v>0</v>
      </c>
      <c r="AC61">
        <f>AA61-AB61</f>
        <v>0</v>
      </c>
      <c r="AD61">
        <f>INDEX(BaseSeries!$C$2:$C$61, A61) * Control!$B$4 * $E$3</f>
        <v>0</v>
      </c>
      <c r="AE61">
        <f>AD61*(Control!$B$5*Control!$B$6*Control!$B$7)*$E$4</f>
        <v>0</v>
      </c>
      <c r="AF61">
        <f>AF60*(1-(1-Control!$B$13)^(1/12)) + AE61</f>
        <v>0</v>
      </c>
      <c r="AG61">
        <f>AE61*Control!$B$8</f>
        <v>0</v>
      </c>
      <c r="AH61">
        <f>AF61*(Control!$B$9*$E$5/12)/1e6</f>
        <v>0</v>
      </c>
      <c r="AI61">
        <f>AG61*$E$6*Control!$B$12/1e6</f>
        <v>0</v>
      </c>
      <c r="AJ61">
        <f>AH61+AI61</f>
        <v>0</v>
      </c>
      <c r="AK61">
        <f>(1-Control!$B$10)*AH61 + AG61*(CHOOSE(B61, Control!$B$32, Control!$C$32, Control!$D$32, Control!$E$32, Control!$F$32) + $E$7)/1e6 * $E$6</f>
        <v>0</v>
      </c>
      <c r="AL61">
        <f>AJ61-AK61</f>
        <v>0</v>
      </c>
      <c r="AM61">
        <f>INDEX(BaseSeries!$C$2:$C$61, A61) * Control!$B$4 * $F$3</f>
        <v>0</v>
      </c>
      <c r="AN61">
        <f>AM61*(Control!$B$5*Control!$B$6*Control!$B$7)*$F$4</f>
        <v>0</v>
      </c>
      <c r="AO61">
        <f>AO60*(1-(1-Control!$B$13)^(1/12)) + AN61</f>
        <v>0</v>
      </c>
      <c r="AP61">
        <f>AN61*Control!$B$8</f>
        <v>0</v>
      </c>
      <c r="AQ61">
        <f>AO61*(Control!$B$9*$F$5/12)/1e6</f>
        <v>0</v>
      </c>
      <c r="AR61">
        <f>AP61*$F$6*Control!$B$12/1e6</f>
        <v>0</v>
      </c>
      <c r="AS61">
        <f>AQ61+AR61</f>
        <v>0</v>
      </c>
      <c r="AT61">
        <f>(1-Control!$B$10)*AQ61 + AP61*(CHOOSE(B61, Control!$B$32, Control!$C$32, Control!$D$32, Control!$E$32, Control!$F$32) + $F$7)/1e6 * $F$6</f>
        <v>0</v>
      </c>
      <c r="AU61">
        <f>AS61-AT61</f>
        <v>0</v>
      </c>
      <c r="AV61">
        <f>INDEX(BaseSeries!$C$2:$C$61, A61) * Control!$B$4 * $G$3</f>
        <v>0</v>
      </c>
      <c r="AW61">
        <f>AV61*(Control!$B$5*Control!$B$6*Control!$B$7)*$G$4</f>
        <v>0</v>
      </c>
      <c r="AX61">
        <f>AX60*(1-(1-Control!$B$13)^(1/12)) + AW61</f>
        <v>0</v>
      </c>
      <c r="AY61">
        <f>AW61*Control!$B$8</f>
        <v>0</v>
      </c>
      <c r="AZ61">
        <f>AX61*(Control!$B$9*$G$5/12)/1e6</f>
        <v>0</v>
      </c>
      <c r="BA61">
        <f>AY61*$G$6*Control!$B$12/1e6</f>
        <v>0</v>
      </c>
      <c r="BB61">
        <f>AZ61+BA61</f>
        <v>0</v>
      </c>
      <c r="BC61">
        <f>(1-Control!$B$10)*AZ61 + AY61*(CHOOSE(B61, Control!$B$32, Control!$C$32, Control!$D$32, Control!$E$32, Control!$F$32) + $G$7)/1e6 * $G$6</f>
        <v>0</v>
      </c>
      <c r="BD61">
        <f>BB61-BC61</f>
        <v>0</v>
      </c>
      <c r="BE61">
        <f>INDEX(BaseSeries!$C$2:$C$61, A61) * Control!$B$4 * $H$3</f>
        <v>0</v>
      </c>
      <c r="BF61">
        <f>BE61*(Control!$B$5*Control!$B$6*Control!$B$7)*$H$4</f>
        <v>0</v>
      </c>
      <c r="BG61">
        <f>BG60*(1-(1-Control!$B$13)^(1/12)) + BF61</f>
        <v>0</v>
      </c>
      <c r="BH61">
        <f>BF61*Control!$B$8</f>
        <v>0</v>
      </c>
      <c r="BI61">
        <f>BG61*(Control!$B$9*$H$5/12)/1e6</f>
        <v>0</v>
      </c>
      <c r="BJ61">
        <f>BH61*$H$6*Control!$B$12/1e6</f>
        <v>0</v>
      </c>
      <c r="BK61">
        <f>BI61+BJ61</f>
        <v>0</v>
      </c>
      <c r="BL61">
        <f>(1-Control!$B$10)*BI61 + BH61*(CHOOSE(B61, Control!$B$32, Control!$C$32, Control!$D$32, Control!$E$32, Control!$F$32) + $H$7)/1e6 * $H$6</f>
        <v>0</v>
      </c>
      <c r="BM61">
        <f>BK61-BL61</f>
        <v>0</v>
      </c>
      <c r="BN61">
        <f>INDEX(BaseSeries!$C$2:$C$61, A61) * Control!$B$4 * $I$3</f>
        <v>0</v>
      </c>
      <c r="BO61">
        <f>BN61*(Control!$B$5*Control!$B$6*Control!$B$7)*$I$4</f>
        <v>0</v>
      </c>
      <c r="BP61">
        <f>BP60*(1-(1-Control!$B$13)^(1/12)) + BO61</f>
        <v>0</v>
      </c>
      <c r="BQ61">
        <f>BO61*Control!$B$8</f>
        <v>0</v>
      </c>
      <c r="BR61">
        <f>BP61*(Control!$B$9*$I$5/12)/1e6</f>
        <v>0</v>
      </c>
      <c r="BS61">
        <f>BQ61*$I$6*Control!$B$12/1e6</f>
        <v>0</v>
      </c>
      <c r="BT61">
        <f>BR61+BS61</f>
        <v>0</v>
      </c>
      <c r="BU61">
        <f>(1-Control!$B$10)*BR61 + BQ61*(CHOOSE(B61, Control!$B$32, Control!$C$32, Control!$D$32, Control!$E$32, Control!$F$32) + $I$7)/1e6 * $I$6</f>
        <v>0</v>
      </c>
      <c r="BV61">
        <f>BT61-BU61</f>
        <v>0</v>
      </c>
      <c r="BW61">
        <f>INDEX(BaseSeries!$C$2:$C$61, A61) * Control!$B$4 * $J$3</f>
        <v>0</v>
      </c>
      <c r="BX61">
        <f>BW61*(Control!$B$5*Control!$B$6*Control!$B$7)*$J$4</f>
        <v>0</v>
      </c>
      <c r="BY61">
        <f>BY60*(1-(1-Control!$B$13)^(1/12)) + BX61</f>
        <v>0</v>
      </c>
      <c r="BZ61">
        <f>BX61*Control!$B$8</f>
        <v>0</v>
      </c>
      <c r="CA61">
        <f>BY61*(Control!$B$9*$J$5/12)/1e6</f>
        <v>0</v>
      </c>
      <c r="CB61">
        <f>BZ61*$J$6*Control!$B$12/1e6</f>
        <v>0</v>
      </c>
      <c r="CC61">
        <f>CA61+CB61</f>
        <v>0</v>
      </c>
      <c r="CD61">
        <f>(1-Control!$B$10)*CA61 + BZ61*(CHOOSE(B61, Control!$B$32, Control!$C$32, Control!$D$32, Control!$E$32, Control!$F$32) + $J$7)/1e6 * $J$6</f>
        <v>0</v>
      </c>
      <c r="CE61">
        <f>CC61-CD61</f>
        <v>0</v>
      </c>
      <c r="CF61">
        <f>INDEX(BaseSeries!$C$2:$C$61, A61) * Control!$B$4 * $K$3</f>
        <v>0</v>
      </c>
      <c r="CG61">
        <f>CF61*(Control!$B$5*Control!$B$6*Control!$B$7)*$K$4</f>
        <v>0</v>
      </c>
      <c r="CH61">
        <f>CH60*(1-(1-Control!$B$13)^(1/12)) + CG61</f>
        <v>0</v>
      </c>
      <c r="CI61">
        <f>CG61*Control!$B$8</f>
        <v>0</v>
      </c>
      <c r="CJ61">
        <f>CH61*(Control!$B$9*$K$5/12)/1e6</f>
        <v>0</v>
      </c>
      <c r="CK61">
        <f>CI61*$K$6*Control!$B$12/1e6</f>
        <v>0</v>
      </c>
      <c r="CL61">
        <f>CJ61+CK61</f>
        <v>0</v>
      </c>
      <c r="CM61">
        <f>(1-Control!$B$10)*CJ61 + CI61*(CHOOSE(B61, Control!$B$32, Control!$C$32, Control!$D$32, Control!$E$32, Control!$F$32) + $K$7)/1e6 * $K$6</f>
        <v>0</v>
      </c>
      <c r="CN61">
        <f>CL61-CM61</f>
        <v>0</v>
      </c>
      <c r="CO61">
        <f>INDEX(BaseSeries!$C$2:$C$61, A61) * Control!$B$4 * $L$3</f>
        <v>0</v>
      </c>
      <c r="CP61">
        <f>CO61*(Control!$B$5*Control!$B$6*Control!$B$7)*$L$4</f>
        <v>0</v>
      </c>
      <c r="CQ61">
        <f>CQ60*(1-(1-Control!$B$13)^(1/12)) + CP61</f>
        <v>0</v>
      </c>
      <c r="CR61">
        <f>CP61*Control!$B$8</f>
        <v>0</v>
      </c>
      <c r="CS61">
        <f>CQ61*(Control!$B$9*$L$5/12)/1e6</f>
        <v>0</v>
      </c>
      <c r="CT61">
        <f>CR61*$L$6*Control!$B$12/1e6</f>
        <v>0</v>
      </c>
      <c r="CU61">
        <f>CS61+CT61</f>
        <v>0</v>
      </c>
      <c r="CV61">
        <f>(1-Control!$B$10)*CS61 + CR61*(CHOOSE(B61, Control!$B$32, Control!$C$32, Control!$D$32, Control!$E$32, Control!$F$32) + $L$7)/1e6 * $L$6</f>
        <v>0</v>
      </c>
      <c r="CW61">
        <f>CU61-CV61</f>
        <v>0</v>
      </c>
      <c r="CX61">
        <f>INDEX(BaseSeries!$C$2:$C$61, A61) * Control!$B$4 * $M$3</f>
        <v>0</v>
      </c>
      <c r="CY61">
        <f>CX61*(Control!$B$5*Control!$B$6*Control!$B$7)*$M$4</f>
        <v>0</v>
      </c>
      <c r="CZ61">
        <f>CZ60*(1-(1-Control!$B$13)^(1/12)) + CY61</f>
        <v>0</v>
      </c>
      <c r="DA61">
        <f>CY61*Control!$B$8</f>
        <v>0</v>
      </c>
      <c r="DB61">
        <f>CZ61*(Control!$B$9*$M$5/12)/1e6</f>
        <v>0</v>
      </c>
      <c r="DC61">
        <f>DA61*$M$6*Control!$B$12/1e6</f>
        <v>0</v>
      </c>
      <c r="DD61">
        <f>DB61+DC61</f>
        <v>0</v>
      </c>
      <c r="DE61">
        <f>(1-Control!$B$10)*DB61 + DA61*(CHOOSE(B61, Control!$B$32, Control!$C$32, Control!$D$32, Control!$E$32, Control!$F$32) + $M$7)/1e6 * $M$6</f>
        <v>0</v>
      </c>
      <c r="DF61">
        <f>DD61-DE61</f>
        <v>0</v>
      </c>
    </row>
    <row r="62" spans="1:110">
      <c r="A62">
        <v>51</v>
      </c>
      <c r="B62">
        <f>INT((A62-1)/12)+1</f>
        <v>0</v>
      </c>
      <c r="C62">
        <f>INDEX(BaseSeries!$C$2:$C$61, A62) * Control!$B$4 * $B$3</f>
        <v>0</v>
      </c>
      <c r="D62">
        <f>C62*(Control!$B$5*Control!$B$6*Control!$B$7)*$B$4</f>
        <v>0</v>
      </c>
      <c r="E62">
        <f>E61*(1-(1-Control!$B$13)^(1/12)) + D62</f>
        <v>0</v>
      </c>
      <c r="F62">
        <f>D62*Control!$B$8</f>
        <v>0</v>
      </c>
      <c r="G62">
        <f>E62*(Control!$B$9*$B$5/12)/1e6</f>
        <v>0</v>
      </c>
      <c r="H62">
        <f>F62*$B$6*Control!$B$12/1e6</f>
        <v>0</v>
      </c>
      <c r="I62">
        <f>G62+H62</f>
        <v>0</v>
      </c>
      <c r="J62">
        <f>(1-Control!$B$10)*G62 + F62*(CHOOSE(B62, Control!$B$32, Control!$C$32, Control!$D$32, Control!$E$32, Control!$F$32) + $B$7)/1e6 * $B$6</f>
        <v>0</v>
      </c>
      <c r="K62">
        <f>I62-J62</f>
        <v>0</v>
      </c>
      <c r="L62">
        <f>INDEX(BaseSeries!$C$2:$C$61, A62) * Control!$B$4 * $C$3</f>
        <v>0</v>
      </c>
      <c r="M62">
        <f>L62*(Control!$B$5*Control!$B$6*Control!$B$7)*$C$4</f>
        <v>0</v>
      </c>
      <c r="N62">
        <f>N61*(1-(1-Control!$B$13)^(1/12)) + M62</f>
        <v>0</v>
      </c>
      <c r="O62">
        <f>M62*Control!$B$8</f>
        <v>0</v>
      </c>
      <c r="P62">
        <f>N62*(Control!$B$9*$C$5/12)/1e6</f>
        <v>0</v>
      </c>
      <c r="Q62">
        <f>O62*$C$6*Control!$B$12/1e6</f>
        <v>0</v>
      </c>
      <c r="R62">
        <f>P62+Q62</f>
        <v>0</v>
      </c>
      <c r="S62">
        <f>(1-Control!$B$10)*P62 + O62*(CHOOSE(B62, Control!$B$32, Control!$C$32, Control!$D$32, Control!$E$32, Control!$F$32) + $C$7)/1e6 * $C$6</f>
        <v>0</v>
      </c>
      <c r="T62">
        <f>R62-S62</f>
        <v>0</v>
      </c>
      <c r="U62">
        <f>INDEX(BaseSeries!$C$2:$C$61, A62) * Control!$B$4 * $D$3</f>
        <v>0</v>
      </c>
      <c r="V62">
        <f>U62*(Control!$B$5*Control!$B$6*Control!$B$7)*$D$4</f>
        <v>0</v>
      </c>
      <c r="W62">
        <f>W61*(1-(1-Control!$B$13)^(1/12)) + V62</f>
        <v>0</v>
      </c>
      <c r="X62">
        <f>V62*Control!$B$8</f>
        <v>0</v>
      </c>
      <c r="Y62">
        <f>W62*(Control!$B$9*$D$5/12)/1e6</f>
        <v>0</v>
      </c>
      <c r="Z62">
        <f>X62*$D$6*Control!$B$12/1e6</f>
        <v>0</v>
      </c>
      <c r="AA62">
        <f>Y62+Z62</f>
        <v>0</v>
      </c>
      <c r="AB62">
        <f>(1-Control!$B$10)*Y62 + X62*(CHOOSE(B62, Control!$B$32, Control!$C$32, Control!$D$32, Control!$E$32, Control!$F$32) + $D$7)/1e6 * $D$6</f>
        <v>0</v>
      </c>
      <c r="AC62">
        <f>AA62-AB62</f>
        <v>0</v>
      </c>
      <c r="AD62">
        <f>INDEX(BaseSeries!$C$2:$C$61, A62) * Control!$B$4 * $E$3</f>
        <v>0</v>
      </c>
      <c r="AE62">
        <f>AD62*(Control!$B$5*Control!$B$6*Control!$B$7)*$E$4</f>
        <v>0</v>
      </c>
      <c r="AF62">
        <f>AF61*(1-(1-Control!$B$13)^(1/12)) + AE62</f>
        <v>0</v>
      </c>
      <c r="AG62">
        <f>AE62*Control!$B$8</f>
        <v>0</v>
      </c>
      <c r="AH62">
        <f>AF62*(Control!$B$9*$E$5/12)/1e6</f>
        <v>0</v>
      </c>
      <c r="AI62">
        <f>AG62*$E$6*Control!$B$12/1e6</f>
        <v>0</v>
      </c>
      <c r="AJ62">
        <f>AH62+AI62</f>
        <v>0</v>
      </c>
      <c r="AK62">
        <f>(1-Control!$B$10)*AH62 + AG62*(CHOOSE(B62, Control!$B$32, Control!$C$32, Control!$D$32, Control!$E$32, Control!$F$32) + $E$7)/1e6 * $E$6</f>
        <v>0</v>
      </c>
      <c r="AL62">
        <f>AJ62-AK62</f>
        <v>0</v>
      </c>
      <c r="AM62">
        <f>INDEX(BaseSeries!$C$2:$C$61, A62) * Control!$B$4 * $F$3</f>
        <v>0</v>
      </c>
      <c r="AN62">
        <f>AM62*(Control!$B$5*Control!$B$6*Control!$B$7)*$F$4</f>
        <v>0</v>
      </c>
      <c r="AO62">
        <f>AO61*(1-(1-Control!$B$13)^(1/12)) + AN62</f>
        <v>0</v>
      </c>
      <c r="AP62">
        <f>AN62*Control!$B$8</f>
        <v>0</v>
      </c>
      <c r="AQ62">
        <f>AO62*(Control!$B$9*$F$5/12)/1e6</f>
        <v>0</v>
      </c>
      <c r="AR62">
        <f>AP62*$F$6*Control!$B$12/1e6</f>
        <v>0</v>
      </c>
      <c r="AS62">
        <f>AQ62+AR62</f>
        <v>0</v>
      </c>
      <c r="AT62">
        <f>(1-Control!$B$10)*AQ62 + AP62*(CHOOSE(B62, Control!$B$32, Control!$C$32, Control!$D$32, Control!$E$32, Control!$F$32) + $F$7)/1e6 * $F$6</f>
        <v>0</v>
      </c>
      <c r="AU62">
        <f>AS62-AT62</f>
        <v>0</v>
      </c>
      <c r="AV62">
        <f>INDEX(BaseSeries!$C$2:$C$61, A62) * Control!$B$4 * $G$3</f>
        <v>0</v>
      </c>
      <c r="AW62">
        <f>AV62*(Control!$B$5*Control!$B$6*Control!$B$7)*$G$4</f>
        <v>0</v>
      </c>
      <c r="AX62">
        <f>AX61*(1-(1-Control!$B$13)^(1/12)) + AW62</f>
        <v>0</v>
      </c>
      <c r="AY62">
        <f>AW62*Control!$B$8</f>
        <v>0</v>
      </c>
      <c r="AZ62">
        <f>AX62*(Control!$B$9*$G$5/12)/1e6</f>
        <v>0</v>
      </c>
      <c r="BA62">
        <f>AY62*$G$6*Control!$B$12/1e6</f>
        <v>0</v>
      </c>
      <c r="BB62">
        <f>AZ62+BA62</f>
        <v>0</v>
      </c>
      <c r="BC62">
        <f>(1-Control!$B$10)*AZ62 + AY62*(CHOOSE(B62, Control!$B$32, Control!$C$32, Control!$D$32, Control!$E$32, Control!$F$32) + $G$7)/1e6 * $G$6</f>
        <v>0</v>
      </c>
      <c r="BD62">
        <f>BB62-BC62</f>
        <v>0</v>
      </c>
      <c r="BE62">
        <f>INDEX(BaseSeries!$C$2:$C$61, A62) * Control!$B$4 * $H$3</f>
        <v>0</v>
      </c>
      <c r="BF62">
        <f>BE62*(Control!$B$5*Control!$B$6*Control!$B$7)*$H$4</f>
        <v>0</v>
      </c>
      <c r="BG62">
        <f>BG61*(1-(1-Control!$B$13)^(1/12)) + BF62</f>
        <v>0</v>
      </c>
      <c r="BH62">
        <f>BF62*Control!$B$8</f>
        <v>0</v>
      </c>
      <c r="BI62">
        <f>BG62*(Control!$B$9*$H$5/12)/1e6</f>
        <v>0</v>
      </c>
      <c r="BJ62">
        <f>BH62*$H$6*Control!$B$12/1e6</f>
        <v>0</v>
      </c>
      <c r="BK62">
        <f>BI62+BJ62</f>
        <v>0</v>
      </c>
      <c r="BL62">
        <f>(1-Control!$B$10)*BI62 + BH62*(CHOOSE(B62, Control!$B$32, Control!$C$32, Control!$D$32, Control!$E$32, Control!$F$32) + $H$7)/1e6 * $H$6</f>
        <v>0</v>
      </c>
      <c r="BM62">
        <f>BK62-BL62</f>
        <v>0</v>
      </c>
      <c r="BN62">
        <f>INDEX(BaseSeries!$C$2:$C$61, A62) * Control!$B$4 * $I$3</f>
        <v>0</v>
      </c>
      <c r="BO62">
        <f>BN62*(Control!$B$5*Control!$B$6*Control!$B$7)*$I$4</f>
        <v>0</v>
      </c>
      <c r="BP62">
        <f>BP61*(1-(1-Control!$B$13)^(1/12)) + BO62</f>
        <v>0</v>
      </c>
      <c r="BQ62">
        <f>BO62*Control!$B$8</f>
        <v>0</v>
      </c>
      <c r="BR62">
        <f>BP62*(Control!$B$9*$I$5/12)/1e6</f>
        <v>0</v>
      </c>
      <c r="BS62">
        <f>BQ62*$I$6*Control!$B$12/1e6</f>
        <v>0</v>
      </c>
      <c r="BT62">
        <f>BR62+BS62</f>
        <v>0</v>
      </c>
      <c r="BU62">
        <f>(1-Control!$B$10)*BR62 + BQ62*(CHOOSE(B62, Control!$B$32, Control!$C$32, Control!$D$32, Control!$E$32, Control!$F$32) + $I$7)/1e6 * $I$6</f>
        <v>0</v>
      </c>
      <c r="BV62">
        <f>BT62-BU62</f>
        <v>0</v>
      </c>
      <c r="BW62">
        <f>INDEX(BaseSeries!$C$2:$C$61, A62) * Control!$B$4 * $J$3</f>
        <v>0</v>
      </c>
      <c r="BX62">
        <f>BW62*(Control!$B$5*Control!$B$6*Control!$B$7)*$J$4</f>
        <v>0</v>
      </c>
      <c r="BY62">
        <f>BY61*(1-(1-Control!$B$13)^(1/12)) + BX62</f>
        <v>0</v>
      </c>
      <c r="BZ62">
        <f>BX62*Control!$B$8</f>
        <v>0</v>
      </c>
      <c r="CA62">
        <f>BY62*(Control!$B$9*$J$5/12)/1e6</f>
        <v>0</v>
      </c>
      <c r="CB62">
        <f>BZ62*$J$6*Control!$B$12/1e6</f>
        <v>0</v>
      </c>
      <c r="CC62">
        <f>CA62+CB62</f>
        <v>0</v>
      </c>
      <c r="CD62">
        <f>(1-Control!$B$10)*CA62 + BZ62*(CHOOSE(B62, Control!$B$32, Control!$C$32, Control!$D$32, Control!$E$32, Control!$F$32) + $J$7)/1e6 * $J$6</f>
        <v>0</v>
      </c>
      <c r="CE62">
        <f>CC62-CD62</f>
        <v>0</v>
      </c>
      <c r="CF62">
        <f>INDEX(BaseSeries!$C$2:$C$61, A62) * Control!$B$4 * $K$3</f>
        <v>0</v>
      </c>
      <c r="CG62">
        <f>CF62*(Control!$B$5*Control!$B$6*Control!$B$7)*$K$4</f>
        <v>0</v>
      </c>
      <c r="CH62">
        <f>CH61*(1-(1-Control!$B$13)^(1/12)) + CG62</f>
        <v>0</v>
      </c>
      <c r="CI62">
        <f>CG62*Control!$B$8</f>
        <v>0</v>
      </c>
      <c r="CJ62">
        <f>CH62*(Control!$B$9*$K$5/12)/1e6</f>
        <v>0</v>
      </c>
      <c r="CK62">
        <f>CI62*$K$6*Control!$B$12/1e6</f>
        <v>0</v>
      </c>
      <c r="CL62">
        <f>CJ62+CK62</f>
        <v>0</v>
      </c>
      <c r="CM62">
        <f>(1-Control!$B$10)*CJ62 + CI62*(CHOOSE(B62, Control!$B$32, Control!$C$32, Control!$D$32, Control!$E$32, Control!$F$32) + $K$7)/1e6 * $K$6</f>
        <v>0</v>
      </c>
      <c r="CN62">
        <f>CL62-CM62</f>
        <v>0</v>
      </c>
      <c r="CO62">
        <f>INDEX(BaseSeries!$C$2:$C$61, A62) * Control!$B$4 * $L$3</f>
        <v>0</v>
      </c>
      <c r="CP62">
        <f>CO62*(Control!$B$5*Control!$B$6*Control!$B$7)*$L$4</f>
        <v>0</v>
      </c>
      <c r="CQ62">
        <f>CQ61*(1-(1-Control!$B$13)^(1/12)) + CP62</f>
        <v>0</v>
      </c>
      <c r="CR62">
        <f>CP62*Control!$B$8</f>
        <v>0</v>
      </c>
      <c r="CS62">
        <f>CQ62*(Control!$B$9*$L$5/12)/1e6</f>
        <v>0</v>
      </c>
      <c r="CT62">
        <f>CR62*$L$6*Control!$B$12/1e6</f>
        <v>0</v>
      </c>
      <c r="CU62">
        <f>CS62+CT62</f>
        <v>0</v>
      </c>
      <c r="CV62">
        <f>(1-Control!$B$10)*CS62 + CR62*(CHOOSE(B62, Control!$B$32, Control!$C$32, Control!$D$32, Control!$E$32, Control!$F$32) + $L$7)/1e6 * $L$6</f>
        <v>0</v>
      </c>
      <c r="CW62">
        <f>CU62-CV62</f>
        <v>0</v>
      </c>
      <c r="CX62">
        <f>INDEX(BaseSeries!$C$2:$C$61, A62) * Control!$B$4 * $M$3</f>
        <v>0</v>
      </c>
      <c r="CY62">
        <f>CX62*(Control!$B$5*Control!$B$6*Control!$B$7)*$M$4</f>
        <v>0</v>
      </c>
      <c r="CZ62">
        <f>CZ61*(1-(1-Control!$B$13)^(1/12)) + CY62</f>
        <v>0</v>
      </c>
      <c r="DA62">
        <f>CY62*Control!$B$8</f>
        <v>0</v>
      </c>
      <c r="DB62">
        <f>CZ62*(Control!$B$9*$M$5/12)/1e6</f>
        <v>0</v>
      </c>
      <c r="DC62">
        <f>DA62*$M$6*Control!$B$12/1e6</f>
        <v>0</v>
      </c>
      <c r="DD62">
        <f>DB62+DC62</f>
        <v>0</v>
      </c>
      <c r="DE62">
        <f>(1-Control!$B$10)*DB62 + DA62*(CHOOSE(B62, Control!$B$32, Control!$C$32, Control!$D$32, Control!$E$32, Control!$F$32) + $M$7)/1e6 * $M$6</f>
        <v>0</v>
      </c>
      <c r="DF62">
        <f>DD62-DE62</f>
        <v>0</v>
      </c>
    </row>
    <row r="63" spans="1:110">
      <c r="A63">
        <v>52</v>
      </c>
      <c r="B63">
        <f>INT((A63-1)/12)+1</f>
        <v>0</v>
      </c>
      <c r="C63">
        <f>INDEX(BaseSeries!$C$2:$C$61, A63) * Control!$B$4 * $B$3</f>
        <v>0</v>
      </c>
      <c r="D63">
        <f>C63*(Control!$B$5*Control!$B$6*Control!$B$7)*$B$4</f>
        <v>0</v>
      </c>
      <c r="E63">
        <f>E62*(1-(1-Control!$B$13)^(1/12)) + D63</f>
        <v>0</v>
      </c>
      <c r="F63">
        <f>D63*Control!$B$8</f>
        <v>0</v>
      </c>
      <c r="G63">
        <f>E63*(Control!$B$9*$B$5/12)/1e6</f>
        <v>0</v>
      </c>
      <c r="H63">
        <f>F63*$B$6*Control!$B$12/1e6</f>
        <v>0</v>
      </c>
      <c r="I63">
        <f>G63+H63</f>
        <v>0</v>
      </c>
      <c r="J63">
        <f>(1-Control!$B$10)*G63 + F63*(CHOOSE(B63, Control!$B$32, Control!$C$32, Control!$D$32, Control!$E$32, Control!$F$32) + $B$7)/1e6 * $B$6</f>
        <v>0</v>
      </c>
      <c r="K63">
        <f>I63-J63</f>
        <v>0</v>
      </c>
      <c r="L63">
        <f>INDEX(BaseSeries!$C$2:$C$61, A63) * Control!$B$4 * $C$3</f>
        <v>0</v>
      </c>
      <c r="M63">
        <f>L63*(Control!$B$5*Control!$B$6*Control!$B$7)*$C$4</f>
        <v>0</v>
      </c>
      <c r="N63">
        <f>N62*(1-(1-Control!$B$13)^(1/12)) + M63</f>
        <v>0</v>
      </c>
      <c r="O63">
        <f>M63*Control!$B$8</f>
        <v>0</v>
      </c>
      <c r="P63">
        <f>N63*(Control!$B$9*$C$5/12)/1e6</f>
        <v>0</v>
      </c>
      <c r="Q63">
        <f>O63*$C$6*Control!$B$12/1e6</f>
        <v>0</v>
      </c>
      <c r="R63">
        <f>P63+Q63</f>
        <v>0</v>
      </c>
      <c r="S63">
        <f>(1-Control!$B$10)*P63 + O63*(CHOOSE(B63, Control!$B$32, Control!$C$32, Control!$D$32, Control!$E$32, Control!$F$32) + $C$7)/1e6 * $C$6</f>
        <v>0</v>
      </c>
      <c r="T63">
        <f>R63-S63</f>
        <v>0</v>
      </c>
      <c r="U63">
        <f>INDEX(BaseSeries!$C$2:$C$61, A63) * Control!$B$4 * $D$3</f>
        <v>0</v>
      </c>
      <c r="V63">
        <f>U63*(Control!$B$5*Control!$B$6*Control!$B$7)*$D$4</f>
        <v>0</v>
      </c>
      <c r="W63">
        <f>W62*(1-(1-Control!$B$13)^(1/12)) + V63</f>
        <v>0</v>
      </c>
      <c r="X63">
        <f>V63*Control!$B$8</f>
        <v>0</v>
      </c>
      <c r="Y63">
        <f>W63*(Control!$B$9*$D$5/12)/1e6</f>
        <v>0</v>
      </c>
      <c r="Z63">
        <f>X63*$D$6*Control!$B$12/1e6</f>
        <v>0</v>
      </c>
      <c r="AA63">
        <f>Y63+Z63</f>
        <v>0</v>
      </c>
      <c r="AB63">
        <f>(1-Control!$B$10)*Y63 + X63*(CHOOSE(B63, Control!$B$32, Control!$C$32, Control!$D$32, Control!$E$32, Control!$F$32) + $D$7)/1e6 * $D$6</f>
        <v>0</v>
      </c>
      <c r="AC63">
        <f>AA63-AB63</f>
        <v>0</v>
      </c>
      <c r="AD63">
        <f>INDEX(BaseSeries!$C$2:$C$61, A63) * Control!$B$4 * $E$3</f>
        <v>0</v>
      </c>
      <c r="AE63">
        <f>AD63*(Control!$B$5*Control!$B$6*Control!$B$7)*$E$4</f>
        <v>0</v>
      </c>
      <c r="AF63">
        <f>AF62*(1-(1-Control!$B$13)^(1/12)) + AE63</f>
        <v>0</v>
      </c>
      <c r="AG63">
        <f>AE63*Control!$B$8</f>
        <v>0</v>
      </c>
      <c r="AH63">
        <f>AF63*(Control!$B$9*$E$5/12)/1e6</f>
        <v>0</v>
      </c>
      <c r="AI63">
        <f>AG63*$E$6*Control!$B$12/1e6</f>
        <v>0</v>
      </c>
      <c r="AJ63">
        <f>AH63+AI63</f>
        <v>0</v>
      </c>
      <c r="AK63">
        <f>(1-Control!$B$10)*AH63 + AG63*(CHOOSE(B63, Control!$B$32, Control!$C$32, Control!$D$32, Control!$E$32, Control!$F$32) + $E$7)/1e6 * $E$6</f>
        <v>0</v>
      </c>
      <c r="AL63">
        <f>AJ63-AK63</f>
        <v>0</v>
      </c>
      <c r="AM63">
        <f>INDEX(BaseSeries!$C$2:$C$61, A63) * Control!$B$4 * $F$3</f>
        <v>0</v>
      </c>
      <c r="AN63">
        <f>AM63*(Control!$B$5*Control!$B$6*Control!$B$7)*$F$4</f>
        <v>0</v>
      </c>
      <c r="AO63">
        <f>AO62*(1-(1-Control!$B$13)^(1/12)) + AN63</f>
        <v>0</v>
      </c>
      <c r="AP63">
        <f>AN63*Control!$B$8</f>
        <v>0</v>
      </c>
      <c r="AQ63">
        <f>AO63*(Control!$B$9*$F$5/12)/1e6</f>
        <v>0</v>
      </c>
      <c r="AR63">
        <f>AP63*$F$6*Control!$B$12/1e6</f>
        <v>0</v>
      </c>
      <c r="AS63">
        <f>AQ63+AR63</f>
        <v>0</v>
      </c>
      <c r="AT63">
        <f>(1-Control!$B$10)*AQ63 + AP63*(CHOOSE(B63, Control!$B$32, Control!$C$32, Control!$D$32, Control!$E$32, Control!$F$32) + $F$7)/1e6 * $F$6</f>
        <v>0</v>
      </c>
      <c r="AU63">
        <f>AS63-AT63</f>
        <v>0</v>
      </c>
      <c r="AV63">
        <f>INDEX(BaseSeries!$C$2:$C$61, A63) * Control!$B$4 * $G$3</f>
        <v>0</v>
      </c>
      <c r="AW63">
        <f>AV63*(Control!$B$5*Control!$B$6*Control!$B$7)*$G$4</f>
        <v>0</v>
      </c>
      <c r="AX63">
        <f>AX62*(1-(1-Control!$B$13)^(1/12)) + AW63</f>
        <v>0</v>
      </c>
      <c r="AY63">
        <f>AW63*Control!$B$8</f>
        <v>0</v>
      </c>
      <c r="AZ63">
        <f>AX63*(Control!$B$9*$G$5/12)/1e6</f>
        <v>0</v>
      </c>
      <c r="BA63">
        <f>AY63*$G$6*Control!$B$12/1e6</f>
        <v>0</v>
      </c>
      <c r="BB63">
        <f>AZ63+BA63</f>
        <v>0</v>
      </c>
      <c r="BC63">
        <f>(1-Control!$B$10)*AZ63 + AY63*(CHOOSE(B63, Control!$B$32, Control!$C$32, Control!$D$32, Control!$E$32, Control!$F$32) + $G$7)/1e6 * $G$6</f>
        <v>0</v>
      </c>
      <c r="BD63">
        <f>BB63-BC63</f>
        <v>0</v>
      </c>
      <c r="BE63">
        <f>INDEX(BaseSeries!$C$2:$C$61, A63) * Control!$B$4 * $H$3</f>
        <v>0</v>
      </c>
      <c r="BF63">
        <f>BE63*(Control!$B$5*Control!$B$6*Control!$B$7)*$H$4</f>
        <v>0</v>
      </c>
      <c r="BG63">
        <f>BG62*(1-(1-Control!$B$13)^(1/12)) + BF63</f>
        <v>0</v>
      </c>
      <c r="BH63">
        <f>BF63*Control!$B$8</f>
        <v>0</v>
      </c>
      <c r="BI63">
        <f>BG63*(Control!$B$9*$H$5/12)/1e6</f>
        <v>0</v>
      </c>
      <c r="BJ63">
        <f>BH63*$H$6*Control!$B$12/1e6</f>
        <v>0</v>
      </c>
      <c r="BK63">
        <f>BI63+BJ63</f>
        <v>0</v>
      </c>
      <c r="BL63">
        <f>(1-Control!$B$10)*BI63 + BH63*(CHOOSE(B63, Control!$B$32, Control!$C$32, Control!$D$32, Control!$E$32, Control!$F$32) + $H$7)/1e6 * $H$6</f>
        <v>0</v>
      </c>
      <c r="BM63">
        <f>BK63-BL63</f>
        <v>0</v>
      </c>
      <c r="BN63">
        <f>INDEX(BaseSeries!$C$2:$C$61, A63) * Control!$B$4 * $I$3</f>
        <v>0</v>
      </c>
      <c r="BO63">
        <f>BN63*(Control!$B$5*Control!$B$6*Control!$B$7)*$I$4</f>
        <v>0</v>
      </c>
      <c r="BP63">
        <f>BP62*(1-(1-Control!$B$13)^(1/12)) + BO63</f>
        <v>0</v>
      </c>
      <c r="BQ63">
        <f>BO63*Control!$B$8</f>
        <v>0</v>
      </c>
      <c r="BR63">
        <f>BP63*(Control!$B$9*$I$5/12)/1e6</f>
        <v>0</v>
      </c>
      <c r="BS63">
        <f>BQ63*$I$6*Control!$B$12/1e6</f>
        <v>0</v>
      </c>
      <c r="BT63">
        <f>BR63+BS63</f>
        <v>0</v>
      </c>
      <c r="BU63">
        <f>(1-Control!$B$10)*BR63 + BQ63*(CHOOSE(B63, Control!$B$32, Control!$C$32, Control!$D$32, Control!$E$32, Control!$F$32) + $I$7)/1e6 * $I$6</f>
        <v>0</v>
      </c>
      <c r="BV63">
        <f>BT63-BU63</f>
        <v>0</v>
      </c>
      <c r="BW63">
        <f>INDEX(BaseSeries!$C$2:$C$61, A63) * Control!$B$4 * $J$3</f>
        <v>0</v>
      </c>
      <c r="BX63">
        <f>BW63*(Control!$B$5*Control!$B$6*Control!$B$7)*$J$4</f>
        <v>0</v>
      </c>
      <c r="BY63">
        <f>BY62*(1-(1-Control!$B$13)^(1/12)) + BX63</f>
        <v>0</v>
      </c>
      <c r="BZ63">
        <f>BX63*Control!$B$8</f>
        <v>0</v>
      </c>
      <c r="CA63">
        <f>BY63*(Control!$B$9*$J$5/12)/1e6</f>
        <v>0</v>
      </c>
      <c r="CB63">
        <f>BZ63*$J$6*Control!$B$12/1e6</f>
        <v>0</v>
      </c>
      <c r="CC63">
        <f>CA63+CB63</f>
        <v>0</v>
      </c>
      <c r="CD63">
        <f>(1-Control!$B$10)*CA63 + BZ63*(CHOOSE(B63, Control!$B$32, Control!$C$32, Control!$D$32, Control!$E$32, Control!$F$32) + $J$7)/1e6 * $J$6</f>
        <v>0</v>
      </c>
      <c r="CE63">
        <f>CC63-CD63</f>
        <v>0</v>
      </c>
      <c r="CF63">
        <f>INDEX(BaseSeries!$C$2:$C$61, A63) * Control!$B$4 * $K$3</f>
        <v>0</v>
      </c>
      <c r="CG63">
        <f>CF63*(Control!$B$5*Control!$B$6*Control!$B$7)*$K$4</f>
        <v>0</v>
      </c>
      <c r="CH63">
        <f>CH62*(1-(1-Control!$B$13)^(1/12)) + CG63</f>
        <v>0</v>
      </c>
      <c r="CI63">
        <f>CG63*Control!$B$8</f>
        <v>0</v>
      </c>
      <c r="CJ63">
        <f>CH63*(Control!$B$9*$K$5/12)/1e6</f>
        <v>0</v>
      </c>
      <c r="CK63">
        <f>CI63*$K$6*Control!$B$12/1e6</f>
        <v>0</v>
      </c>
      <c r="CL63">
        <f>CJ63+CK63</f>
        <v>0</v>
      </c>
      <c r="CM63">
        <f>(1-Control!$B$10)*CJ63 + CI63*(CHOOSE(B63, Control!$B$32, Control!$C$32, Control!$D$32, Control!$E$32, Control!$F$32) + $K$7)/1e6 * $K$6</f>
        <v>0</v>
      </c>
      <c r="CN63">
        <f>CL63-CM63</f>
        <v>0</v>
      </c>
      <c r="CO63">
        <f>INDEX(BaseSeries!$C$2:$C$61, A63) * Control!$B$4 * $L$3</f>
        <v>0</v>
      </c>
      <c r="CP63">
        <f>CO63*(Control!$B$5*Control!$B$6*Control!$B$7)*$L$4</f>
        <v>0</v>
      </c>
      <c r="CQ63">
        <f>CQ62*(1-(1-Control!$B$13)^(1/12)) + CP63</f>
        <v>0</v>
      </c>
      <c r="CR63">
        <f>CP63*Control!$B$8</f>
        <v>0</v>
      </c>
      <c r="CS63">
        <f>CQ63*(Control!$B$9*$L$5/12)/1e6</f>
        <v>0</v>
      </c>
      <c r="CT63">
        <f>CR63*$L$6*Control!$B$12/1e6</f>
        <v>0</v>
      </c>
      <c r="CU63">
        <f>CS63+CT63</f>
        <v>0</v>
      </c>
      <c r="CV63">
        <f>(1-Control!$B$10)*CS63 + CR63*(CHOOSE(B63, Control!$B$32, Control!$C$32, Control!$D$32, Control!$E$32, Control!$F$32) + $L$7)/1e6 * $L$6</f>
        <v>0</v>
      </c>
      <c r="CW63">
        <f>CU63-CV63</f>
        <v>0</v>
      </c>
      <c r="CX63">
        <f>INDEX(BaseSeries!$C$2:$C$61, A63) * Control!$B$4 * $M$3</f>
        <v>0</v>
      </c>
      <c r="CY63">
        <f>CX63*(Control!$B$5*Control!$B$6*Control!$B$7)*$M$4</f>
        <v>0</v>
      </c>
      <c r="CZ63">
        <f>CZ62*(1-(1-Control!$B$13)^(1/12)) + CY63</f>
        <v>0</v>
      </c>
      <c r="DA63">
        <f>CY63*Control!$B$8</f>
        <v>0</v>
      </c>
      <c r="DB63">
        <f>CZ63*(Control!$B$9*$M$5/12)/1e6</f>
        <v>0</v>
      </c>
      <c r="DC63">
        <f>DA63*$M$6*Control!$B$12/1e6</f>
        <v>0</v>
      </c>
      <c r="DD63">
        <f>DB63+DC63</f>
        <v>0</v>
      </c>
      <c r="DE63">
        <f>(1-Control!$B$10)*DB63 + DA63*(CHOOSE(B63, Control!$B$32, Control!$C$32, Control!$D$32, Control!$E$32, Control!$F$32) + $M$7)/1e6 * $M$6</f>
        <v>0</v>
      </c>
      <c r="DF63">
        <f>DD63-DE63</f>
        <v>0</v>
      </c>
    </row>
    <row r="64" spans="1:110">
      <c r="A64">
        <v>53</v>
      </c>
      <c r="B64">
        <f>INT((A64-1)/12)+1</f>
        <v>0</v>
      </c>
      <c r="C64">
        <f>INDEX(BaseSeries!$C$2:$C$61, A64) * Control!$B$4 * $B$3</f>
        <v>0</v>
      </c>
      <c r="D64">
        <f>C64*(Control!$B$5*Control!$B$6*Control!$B$7)*$B$4</f>
        <v>0</v>
      </c>
      <c r="E64">
        <f>E63*(1-(1-Control!$B$13)^(1/12)) + D64</f>
        <v>0</v>
      </c>
      <c r="F64">
        <f>D64*Control!$B$8</f>
        <v>0</v>
      </c>
      <c r="G64">
        <f>E64*(Control!$B$9*$B$5/12)/1e6</f>
        <v>0</v>
      </c>
      <c r="H64">
        <f>F64*$B$6*Control!$B$12/1e6</f>
        <v>0</v>
      </c>
      <c r="I64">
        <f>G64+H64</f>
        <v>0</v>
      </c>
      <c r="J64">
        <f>(1-Control!$B$10)*G64 + F64*(CHOOSE(B64, Control!$B$32, Control!$C$32, Control!$D$32, Control!$E$32, Control!$F$32) + $B$7)/1e6 * $B$6</f>
        <v>0</v>
      </c>
      <c r="K64">
        <f>I64-J64</f>
        <v>0</v>
      </c>
      <c r="L64">
        <f>INDEX(BaseSeries!$C$2:$C$61, A64) * Control!$B$4 * $C$3</f>
        <v>0</v>
      </c>
      <c r="M64">
        <f>L64*(Control!$B$5*Control!$B$6*Control!$B$7)*$C$4</f>
        <v>0</v>
      </c>
      <c r="N64">
        <f>N63*(1-(1-Control!$B$13)^(1/12)) + M64</f>
        <v>0</v>
      </c>
      <c r="O64">
        <f>M64*Control!$B$8</f>
        <v>0</v>
      </c>
      <c r="P64">
        <f>N64*(Control!$B$9*$C$5/12)/1e6</f>
        <v>0</v>
      </c>
      <c r="Q64">
        <f>O64*$C$6*Control!$B$12/1e6</f>
        <v>0</v>
      </c>
      <c r="R64">
        <f>P64+Q64</f>
        <v>0</v>
      </c>
      <c r="S64">
        <f>(1-Control!$B$10)*P64 + O64*(CHOOSE(B64, Control!$B$32, Control!$C$32, Control!$D$32, Control!$E$32, Control!$F$32) + $C$7)/1e6 * $C$6</f>
        <v>0</v>
      </c>
      <c r="T64">
        <f>R64-S64</f>
        <v>0</v>
      </c>
      <c r="U64">
        <f>INDEX(BaseSeries!$C$2:$C$61, A64) * Control!$B$4 * $D$3</f>
        <v>0</v>
      </c>
      <c r="V64">
        <f>U64*(Control!$B$5*Control!$B$6*Control!$B$7)*$D$4</f>
        <v>0</v>
      </c>
      <c r="W64">
        <f>W63*(1-(1-Control!$B$13)^(1/12)) + V64</f>
        <v>0</v>
      </c>
      <c r="X64">
        <f>V64*Control!$B$8</f>
        <v>0</v>
      </c>
      <c r="Y64">
        <f>W64*(Control!$B$9*$D$5/12)/1e6</f>
        <v>0</v>
      </c>
      <c r="Z64">
        <f>X64*$D$6*Control!$B$12/1e6</f>
        <v>0</v>
      </c>
      <c r="AA64">
        <f>Y64+Z64</f>
        <v>0</v>
      </c>
      <c r="AB64">
        <f>(1-Control!$B$10)*Y64 + X64*(CHOOSE(B64, Control!$B$32, Control!$C$32, Control!$D$32, Control!$E$32, Control!$F$32) + $D$7)/1e6 * $D$6</f>
        <v>0</v>
      </c>
      <c r="AC64">
        <f>AA64-AB64</f>
        <v>0</v>
      </c>
      <c r="AD64">
        <f>INDEX(BaseSeries!$C$2:$C$61, A64) * Control!$B$4 * $E$3</f>
        <v>0</v>
      </c>
      <c r="AE64">
        <f>AD64*(Control!$B$5*Control!$B$6*Control!$B$7)*$E$4</f>
        <v>0</v>
      </c>
      <c r="AF64">
        <f>AF63*(1-(1-Control!$B$13)^(1/12)) + AE64</f>
        <v>0</v>
      </c>
      <c r="AG64">
        <f>AE64*Control!$B$8</f>
        <v>0</v>
      </c>
      <c r="AH64">
        <f>AF64*(Control!$B$9*$E$5/12)/1e6</f>
        <v>0</v>
      </c>
      <c r="AI64">
        <f>AG64*$E$6*Control!$B$12/1e6</f>
        <v>0</v>
      </c>
      <c r="AJ64">
        <f>AH64+AI64</f>
        <v>0</v>
      </c>
      <c r="AK64">
        <f>(1-Control!$B$10)*AH64 + AG64*(CHOOSE(B64, Control!$B$32, Control!$C$32, Control!$D$32, Control!$E$32, Control!$F$32) + $E$7)/1e6 * $E$6</f>
        <v>0</v>
      </c>
      <c r="AL64">
        <f>AJ64-AK64</f>
        <v>0</v>
      </c>
      <c r="AM64">
        <f>INDEX(BaseSeries!$C$2:$C$61, A64) * Control!$B$4 * $F$3</f>
        <v>0</v>
      </c>
      <c r="AN64">
        <f>AM64*(Control!$B$5*Control!$B$6*Control!$B$7)*$F$4</f>
        <v>0</v>
      </c>
      <c r="AO64">
        <f>AO63*(1-(1-Control!$B$13)^(1/12)) + AN64</f>
        <v>0</v>
      </c>
      <c r="AP64">
        <f>AN64*Control!$B$8</f>
        <v>0</v>
      </c>
      <c r="AQ64">
        <f>AO64*(Control!$B$9*$F$5/12)/1e6</f>
        <v>0</v>
      </c>
      <c r="AR64">
        <f>AP64*$F$6*Control!$B$12/1e6</f>
        <v>0</v>
      </c>
      <c r="AS64">
        <f>AQ64+AR64</f>
        <v>0</v>
      </c>
      <c r="AT64">
        <f>(1-Control!$B$10)*AQ64 + AP64*(CHOOSE(B64, Control!$B$32, Control!$C$32, Control!$D$32, Control!$E$32, Control!$F$32) + $F$7)/1e6 * $F$6</f>
        <v>0</v>
      </c>
      <c r="AU64">
        <f>AS64-AT64</f>
        <v>0</v>
      </c>
      <c r="AV64">
        <f>INDEX(BaseSeries!$C$2:$C$61, A64) * Control!$B$4 * $G$3</f>
        <v>0</v>
      </c>
      <c r="AW64">
        <f>AV64*(Control!$B$5*Control!$B$6*Control!$B$7)*$G$4</f>
        <v>0</v>
      </c>
      <c r="AX64">
        <f>AX63*(1-(1-Control!$B$13)^(1/12)) + AW64</f>
        <v>0</v>
      </c>
      <c r="AY64">
        <f>AW64*Control!$B$8</f>
        <v>0</v>
      </c>
      <c r="AZ64">
        <f>AX64*(Control!$B$9*$G$5/12)/1e6</f>
        <v>0</v>
      </c>
      <c r="BA64">
        <f>AY64*$G$6*Control!$B$12/1e6</f>
        <v>0</v>
      </c>
      <c r="BB64">
        <f>AZ64+BA64</f>
        <v>0</v>
      </c>
      <c r="BC64">
        <f>(1-Control!$B$10)*AZ64 + AY64*(CHOOSE(B64, Control!$B$32, Control!$C$32, Control!$D$32, Control!$E$32, Control!$F$32) + $G$7)/1e6 * $G$6</f>
        <v>0</v>
      </c>
      <c r="BD64">
        <f>BB64-BC64</f>
        <v>0</v>
      </c>
      <c r="BE64">
        <f>INDEX(BaseSeries!$C$2:$C$61, A64) * Control!$B$4 * $H$3</f>
        <v>0</v>
      </c>
      <c r="BF64">
        <f>BE64*(Control!$B$5*Control!$B$6*Control!$B$7)*$H$4</f>
        <v>0</v>
      </c>
      <c r="BG64">
        <f>BG63*(1-(1-Control!$B$13)^(1/12)) + BF64</f>
        <v>0</v>
      </c>
      <c r="BH64">
        <f>BF64*Control!$B$8</f>
        <v>0</v>
      </c>
      <c r="BI64">
        <f>BG64*(Control!$B$9*$H$5/12)/1e6</f>
        <v>0</v>
      </c>
      <c r="BJ64">
        <f>BH64*$H$6*Control!$B$12/1e6</f>
        <v>0</v>
      </c>
      <c r="BK64">
        <f>BI64+BJ64</f>
        <v>0</v>
      </c>
      <c r="BL64">
        <f>(1-Control!$B$10)*BI64 + BH64*(CHOOSE(B64, Control!$B$32, Control!$C$32, Control!$D$32, Control!$E$32, Control!$F$32) + $H$7)/1e6 * $H$6</f>
        <v>0</v>
      </c>
      <c r="BM64">
        <f>BK64-BL64</f>
        <v>0</v>
      </c>
      <c r="BN64">
        <f>INDEX(BaseSeries!$C$2:$C$61, A64) * Control!$B$4 * $I$3</f>
        <v>0</v>
      </c>
      <c r="BO64">
        <f>BN64*(Control!$B$5*Control!$B$6*Control!$B$7)*$I$4</f>
        <v>0</v>
      </c>
      <c r="BP64">
        <f>BP63*(1-(1-Control!$B$13)^(1/12)) + BO64</f>
        <v>0</v>
      </c>
      <c r="BQ64">
        <f>BO64*Control!$B$8</f>
        <v>0</v>
      </c>
      <c r="BR64">
        <f>BP64*(Control!$B$9*$I$5/12)/1e6</f>
        <v>0</v>
      </c>
      <c r="BS64">
        <f>BQ64*$I$6*Control!$B$12/1e6</f>
        <v>0</v>
      </c>
      <c r="BT64">
        <f>BR64+BS64</f>
        <v>0</v>
      </c>
      <c r="BU64">
        <f>(1-Control!$B$10)*BR64 + BQ64*(CHOOSE(B64, Control!$B$32, Control!$C$32, Control!$D$32, Control!$E$32, Control!$F$32) + $I$7)/1e6 * $I$6</f>
        <v>0</v>
      </c>
      <c r="BV64">
        <f>BT64-BU64</f>
        <v>0</v>
      </c>
      <c r="BW64">
        <f>INDEX(BaseSeries!$C$2:$C$61, A64) * Control!$B$4 * $J$3</f>
        <v>0</v>
      </c>
      <c r="BX64">
        <f>BW64*(Control!$B$5*Control!$B$6*Control!$B$7)*$J$4</f>
        <v>0</v>
      </c>
      <c r="BY64">
        <f>BY63*(1-(1-Control!$B$13)^(1/12)) + BX64</f>
        <v>0</v>
      </c>
      <c r="BZ64">
        <f>BX64*Control!$B$8</f>
        <v>0</v>
      </c>
      <c r="CA64">
        <f>BY64*(Control!$B$9*$J$5/12)/1e6</f>
        <v>0</v>
      </c>
      <c r="CB64">
        <f>BZ64*$J$6*Control!$B$12/1e6</f>
        <v>0</v>
      </c>
      <c r="CC64">
        <f>CA64+CB64</f>
        <v>0</v>
      </c>
      <c r="CD64">
        <f>(1-Control!$B$10)*CA64 + BZ64*(CHOOSE(B64, Control!$B$32, Control!$C$32, Control!$D$32, Control!$E$32, Control!$F$32) + $J$7)/1e6 * $J$6</f>
        <v>0</v>
      </c>
      <c r="CE64">
        <f>CC64-CD64</f>
        <v>0</v>
      </c>
      <c r="CF64">
        <f>INDEX(BaseSeries!$C$2:$C$61, A64) * Control!$B$4 * $K$3</f>
        <v>0</v>
      </c>
      <c r="CG64">
        <f>CF64*(Control!$B$5*Control!$B$6*Control!$B$7)*$K$4</f>
        <v>0</v>
      </c>
      <c r="CH64">
        <f>CH63*(1-(1-Control!$B$13)^(1/12)) + CG64</f>
        <v>0</v>
      </c>
      <c r="CI64">
        <f>CG64*Control!$B$8</f>
        <v>0</v>
      </c>
      <c r="CJ64">
        <f>CH64*(Control!$B$9*$K$5/12)/1e6</f>
        <v>0</v>
      </c>
      <c r="CK64">
        <f>CI64*$K$6*Control!$B$12/1e6</f>
        <v>0</v>
      </c>
      <c r="CL64">
        <f>CJ64+CK64</f>
        <v>0</v>
      </c>
      <c r="CM64">
        <f>(1-Control!$B$10)*CJ64 + CI64*(CHOOSE(B64, Control!$B$32, Control!$C$32, Control!$D$32, Control!$E$32, Control!$F$32) + $K$7)/1e6 * $K$6</f>
        <v>0</v>
      </c>
      <c r="CN64">
        <f>CL64-CM64</f>
        <v>0</v>
      </c>
      <c r="CO64">
        <f>INDEX(BaseSeries!$C$2:$C$61, A64) * Control!$B$4 * $L$3</f>
        <v>0</v>
      </c>
      <c r="CP64">
        <f>CO64*(Control!$B$5*Control!$B$6*Control!$B$7)*$L$4</f>
        <v>0</v>
      </c>
      <c r="CQ64">
        <f>CQ63*(1-(1-Control!$B$13)^(1/12)) + CP64</f>
        <v>0</v>
      </c>
      <c r="CR64">
        <f>CP64*Control!$B$8</f>
        <v>0</v>
      </c>
      <c r="CS64">
        <f>CQ64*(Control!$B$9*$L$5/12)/1e6</f>
        <v>0</v>
      </c>
      <c r="CT64">
        <f>CR64*$L$6*Control!$B$12/1e6</f>
        <v>0</v>
      </c>
      <c r="CU64">
        <f>CS64+CT64</f>
        <v>0</v>
      </c>
      <c r="CV64">
        <f>(1-Control!$B$10)*CS64 + CR64*(CHOOSE(B64, Control!$B$32, Control!$C$32, Control!$D$32, Control!$E$32, Control!$F$32) + $L$7)/1e6 * $L$6</f>
        <v>0</v>
      </c>
      <c r="CW64">
        <f>CU64-CV64</f>
        <v>0</v>
      </c>
      <c r="CX64">
        <f>INDEX(BaseSeries!$C$2:$C$61, A64) * Control!$B$4 * $M$3</f>
        <v>0</v>
      </c>
      <c r="CY64">
        <f>CX64*(Control!$B$5*Control!$B$6*Control!$B$7)*$M$4</f>
        <v>0</v>
      </c>
      <c r="CZ64">
        <f>CZ63*(1-(1-Control!$B$13)^(1/12)) + CY64</f>
        <v>0</v>
      </c>
      <c r="DA64">
        <f>CY64*Control!$B$8</f>
        <v>0</v>
      </c>
      <c r="DB64">
        <f>CZ64*(Control!$B$9*$M$5/12)/1e6</f>
        <v>0</v>
      </c>
      <c r="DC64">
        <f>DA64*$M$6*Control!$B$12/1e6</f>
        <v>0</v>
      </c>
      <c r="DD64">
        <f>DB64+DC64</f>
        <v>0</v>
      </c>
      <c r="DE64">
        <f>(1-Control!$B$10)*DB64 + DA64*(CHOOSE(B64, Control!$B$32, Control!$C$32, Control!$D$32, Control!$E$32, Control!$F$32) + $M$7)/1e6 * $M$6</f>
        <v>0</v>
      </c>
      <c r="DF64">
        <f>DD64-DE64</f>
        <v>0</v>
      </c>
    </row>
    <row r="65" spans="1:110">
      <c r="A65">
        <v>54</v>
      </c>
      <c r="B65">
        <f>INT((A65-1)/12)+1</f>
        <v>0</v>
      </c>
      <c r="C65">
        <f>INDEX(BaseSeries!$C$2:$C$61, A65) * Control!$B$4 * $B$3</f>
        <v>0</v>
      </c>
      <c r="D65">
        <f>C65*(Control!$B$5*Control!$B$6*Control!$B$7)*$B$4</f>
        <v>0</v>
      </c>
      <c r="E65">
        <f>E64*(1-(1-Control!$B$13)^(1/12)) + D65</f>
        <v>0</v>
      </c>
      <c r="F65">
        <f>D65*Control!$B$8</f>
        <v>0</v>
      </c>
      <c r="G65">
        <f>E65*(Control!$B$9*$B$5/12)/1e6</f>
        <v>0</v>
      </c>
      <c r="H65">
        <f>F65*$B$6*Control!$B$12/1e6</f>
        <v>0</v>
      </c>
      <c r="I65">
        <f>G65+H65</f>
        <v>0</v>
      </c>
      <c r="J65">
        <f>(1-Control!$B$10)*G65 + F65*(CHOOSE(B65, Control!$B$32, Control!$C$32, Control!$D$32, Control!$E$32, Control!$F$32) + $B$7)/1e6 * $B$6</f>
        <v>0</v>
      </c>
      <c r="K65">
        <f>I65-J65</f>
        <v>0</v>
      </c>
      <c r="L65">
        <f>INDEX(BaseSeries!$C$2:$C$61, A65) * Control!$B$4 * $C$3</f>
        <v>0</v>
      </c>
      <c r="M65">
        <f>L65*(Control!$B$5*Control!$B$6*Control!$B$7)*$C$4</f>
        <v>0</v>
      </c>
      <c r="N65">
        <f>N64*(1-(1-Control!$B$13)^(1/12)) + M65</f>
        <v>0</v>
      </c>
      <c r="O65">
        <f>M65*Control!$B$8</f>
        <v>0</v>
      </c>
      <c r="P65">
        <f>N65*(Control!$B$9*$C$5/12)/1e6</f>
        <v>0</v>
      </c>
      <c r="Q65">
        <f>O65*$C$6*Control!$B$12/1e6</f>
        <v>0</v>
      </c>
      <c r="R65">
        <f>P65+Q65</f>
        <v>0</v>
      </c>
      <c r="S65">
        <f>(1-Control!$B$10)*P65 + O65*(CHOOSE(B65, Control!$B$32, Control!$C$32, Control!$D$32, Control!$E$32, Control!$F$32) + $C$7)/1e6 * $C$6</f>
        <v>0</v>
      </c>
      <c r="T65">
        <f>R65-S65</f>
        <v>0</v>
      </c>
      <c r="U65">
        <f>INDEX(BaseSeries!$C$2:$C$61, A65) * Control!$B$4 * $D$3</f>
        <v>0</v>
      </c>
      <c r="V65">
        <f>U65*(Control!$B$5*Control!$B$6*Control!$B$7)*$D$4</f>
        <v>0</v>
      </c>
      <c r="W65">
        <f>W64*(1-(1-Control!$B$13)^(1/12)) + V65</f>
        <v>0</v>
      </c>
      <c r="X65">
        <f>V65*Control!$B$8</f>
        <v>0</v>
      </c>
      <c r="Y65">
        <f>W65*(Control!$B$9*$D$5/12)/1e6</f>
        <v>0</v>
      </c>
      <c r="Z65">
        <f>X65*$D$6*Control!$B$12/1e6</f>
        <v>0</v>
      </c>
      <c r="AA65">
        <f>Y65+Z65</f>
        <v>0</v>
      </c>
      <c r="AB65">
        <f>(1-Control!$B$10)*Y65 + X65*(CHOOSE(B65, Control!$B$32, Control!$C$32, Control!$D$32, Control!$E$32, Control!$F$32) + $D$7)/1e6 * $D$6</f>
        <v>0</v>
      </c>
      <c r="AC65">
        <f>AA65-AB65</f>
        <v>0</v>
      </c>
      <c r="AD65">
        <f>INDEX(BaseSeries!$C$2:$C$61, A65) * Control!$B$4 * $E$3</f>
        <v>0</v>
      </c>
      <c r="AE65">
        <f>AD65*(Control!$B$5*Control!$B$6*Control!$B$7)*$E$4</f>
        <v>0</v>
      </c>
      <c r="AF65">
        <f>AF64*(1-(1-Control!$B$13)^(1/12)) + AE65</f>
        <v>0</v>
      </c>
      <c r="AG65">
        <f>AE65*Control!$B$8</f>
        <v>0</v>
      </c>
      <c r="AH65">
        <f>AF65*(Control!$B$9*$E$5/12)/1e6</f>
        <v>0</v>
      </c>
      <c r="AI65">
        <f>AG65*$E$6*Control!$B$12/1e6</f>
        <v>0</v>
      </c>
      <c r="AJ65">
        <f>AH65+AI65</f>
        <v>0</v>
      </c>
      <c r="AK65">
        <f>(1-Control!$B$10)*AH65 + AG65*(CHOOSE(B65, Control!$B$32, Control!$C$32, Control!$D$32, Control!$E$32, Control!$F$32) + $E$7)/1e6 * $E$6</f>
        <v>0</v>
      </c>
      <c r="AL65">
        <f>AJ65-AK65</f>
        <v>0</v>
      </c>
      <c r="AM65">
        <f>INDEX(BaseSeries!$C$2:$C$61, A65) * Control!$B$4 * $F$3</f>
        <v>0</v>
      </c>
      <c r="AN65">
        <f>AM65*(Control!$B$5*Control!$B$6*Control!$B$7)*$F$4</f>
        <v>0</v>
      </c>
      <c r="AO65">
        <f>AO64*(1-(1-Control!$B$13)^(1/12)) + AN65</f>
        <v>0</v>
      </c>
      <c r="AP65">
        <f>AN65*Control!$B$8</f>
        <v>0</v>
      </c>
      <c r="AQ65">
        <f>AO65*(Control!$B$9*$F$5/12)/1e6</f>
        <v>0</v>
      </c>
      <c r="AR65">
        <f>AP65*$F$6*Control!$B$12/1e6</f>
        <v>0</v>
      </c>
      <c r="AS65">
        <f>AQ65+AR65</f>
        <v>0</v>
      </c>
      <c r="AT65">
        <f>(1-Control!$B$10)*AQ65 + AP65*(CHOOSE(B65, Control!$B$32, Control!$C$32, Control!$D$32, Control!$E$32, Control!$F$32) + $F$7)/1e6 * $F$6</f>
        <v>0</v>
      </c>
      <c r="AU65">
        <f>AS65-AT65</f>
        <v>0</v>
      </c>
      <c r="AV65">
        <f>INDEX(BaseSeries!$C$2:$C$61, A65) * Control!$B$4 * $G$3</f>
        <v>0</v>
      </c>
      <c r="AW65">
        <f>AV65*(Control!$B$5*Control!$B$6*Control!$B$7)*$G$4</f>
        <v>0</v>
      </c>
      <c r="AX65">
        <f>AX64*(1-(1-Control!$B$13)^(1/12)) + AW65</f>
        <v>0</v>
      </c>
      <c r="AY65">
        <f>AW65*Control!$B$8</f>
        <v>0</v>
      </c>
      <c r="AZ65">
        <f>AX65*(Control!$B$9*$G$5/12)/1e6</f>
        <v>0</v>
      </c>
      <c r="BA65">
        <f>AY65*$G$6*Control!$B$12/1e6</f>
        <v>0</v>
      </c>
      <c r="BB65">
        <f>AZ65+BA65</f>
        <v>0</v>
      </c>
      <c r="BC65">
        <f>(1-Control!$B$10)*AZ65 + AY65*(CHOOSE(B65, Control!$B$32, Control!$C$32, Control!$D$32, Control!$E$32, Control!$F$32) + $G$7)/1e6 * $G$6</f>
        <v>0</v>
      </c>
      <c r="BD65">
        <f>BB65-BC65</f>
        <v>0</v>
      </c>
      <c r="BE65">
        <f>INDEX(BaseSeries!$C$2:$C$61, A65) * Control!$B$4 * $H$3</f>
        <v>0</v>
      </c>
      <c r="BF65">
        <f>BE65*(Control!$B$5*Control!$B$6*Control!$B$7)*$H$4</f>
        <v>0</v>
      </c>
      <c r="BG65">
        <f>BG64*(1-(1-Control!$B$13)^(1/12)) + BF65</f>
        <v>0</v>
      </c>
      <c r="BH65">
        <f>BF65*Control!$B$8</f>
        <v>0</v>
      </c>
      <c r="BI65">
        <f>BG65*(Control!$B$9*$H$5/12)/1e6</f>
        <v>0</v>
      </c>
      <c r="BJ65">
        <f>BH65*$H$6*Control!$B$12/1e6</f>
        <v>0</v>
      </c>
      <c r="BK65">
        <f>BI65+BJ65</f>
        <v>0</v>
      </c>
      <c r="BL65">
        <f>(1-Control!$B$10)*BI65 + BH65*(CHOOSE(B65, Control!$B$32, Control!$C$32, Control!$D$32, Control!$E$32, Control!$F$32) + $H$7)/1e6 * $H$6</f>
        <v>0</v>
      </c>
      <c r="BM65">
        <f>BK65-BL65</f>
        <v>0</v>
      </c>
      <c r="BN65">
        <f>INDEX(BaseSeries!$C$2:$C$61, A65) * Control!$B$4 * $I$3</f>
        <v>0</v>
      </c>
      <c r="BO65">
        <f>BN65*(Control!$B$5*Control!$B$6*Control!$B$7)*$I$4</f>
        <v>0</v>
      </c>
      <c r="BP65">
        <f>BP64*(1-(1-Control!$B$13)^(1/12)) + BO65</f>
        <v>0</v>
      </c>
      <c r="BQ65">
        <f>BO65*Control!$B$8</f>
        <v>0</v>
      </c>
      <c r="BR65">
        <f>BP65*(Control!$B$9*$I$5/12)/1e6</f>
        <v>0</v>
      </c>
      <c r="BS65">
        <f>BQ65*$I$6*Control!$B$12/1e6</f>
        <v>0</v>
      </c>
      <c r="BT65">
        <f>BR65+BS65</f>
        <v>0</v>
      </c>
      <c r="BU65">
        <f>(1-Control!$B$10)*BR65 + BQ65*(CHOOSE(B65, Control!$B$32, Control!$C$32, Control!$D$32, Control!$E$32, Control!$F$32) + $I$7)/1e6 * $I$6</f>
        <v>0</v>
      </c>
      <c r="BV65">
        <f>BT65-BU65</f>
        <v>0</v>
      </c>
      <c r="BW65">
        <f>INDEX(BaseSeries!$C$2:$C$61, A65) * Control!$B$4 * $J$3</f>
        <v>0</v>
      </c>
      <c r="BX65">
        <f>BW65*(Control!$B$5*Control!$B$6*Control!$B$7)*$J$4</f>
        <v>0</v>
      </c>
      <c r="BY65">
        <f>BY64*(1-(1-Control!$B$13)^(1/12)) + BX65</f>
        <v>0</v>
      </c>
      <c r="BZ65">
        <f>BX65*Control!$B$8</f>
        <v>0</v>
      </c>
      <c r="CA65">
        <f>BY65*(Control!$B$9*$J$5/12)/1e6</f>
        <v>0</v>
      </c>
      <c r="CB65">
        <f>BZ65*$J$6*Control!$B$12/1e6</f>
        <v>0</v>
      </c>
      <c r="CC65">
        <f>CA65+CB65</f>
        <v>0</v>
      </c>
      <c r="CD65">
        <f>(1-Control!$B$10)*CA65 + BZ65*(CHOOSE(B65, Control!$B$32, Control!$C$32, Control!$D$32, Control!$E$32, Control!$F$32) + $J$7)/1e6 * $J$6</f>
        <v>0</v>
      </c>
      <c r="CE65">
        <f>CC65-CD65</f>
        <v>0</v>
      </c>
      <c r="CF65">
        <f>INDEX(BaseSeries!$C$2:$C$61, A65) * Control!$B$4 * $K$3</f>
        <v>0</v>
      </c>
      <c r="CG65">
        <f>CF65*(Control!$B$5*Control!$B$6*Control!$B$7)*$K$4</f>
        <v>0</v>
      </c>
      <c r="CH65">
        <f>CH64*(1-(1-Control!$B$13)^(1/12)) + CG65</f>
        <v>0</v>
      </c>
      <c r="CI65">
        <f>CG65*Control!$B$8</f>
        <v>0</v>
      </c>
      <c r="CJ65">
        <f>CH65*(Control!$B$9*$K$5/12)/1e6</f>
        <v>0</v>
      </c>
      <c r="CK65">
        <f>CI65*$K$6*Control!$B$12/1e6</f>
        <v>0</v>
      </c>
      <c r="CL65">
        <f>CJ65+CK65</f>
        <v>0</v>
      </c>
      <c r="CM65">
        <f>(1-Control!$B$10)*CJ65 + CI65*(CHOOSE(B65, Control!$B$32, Control!$C$32, Control!$D$32, Control!$E$32, Control!$F$32) + $K$7)/1e6 * $K$6</f>
        <v>0</v>
      </c>
      <c r="CN65">
        <f>CL65-CM65</f>
        <v>0</v>
      </c>
      <c r="CO65">
        <f>INDEX(BaseSeries!$C$2:$C$61, A65) * Control!$B$4 * $L$3</f>
        <v>0</v>
      </c>
      <c r="CP65">
        <f>CO65*(Control!$B$5*Control!$B$6*Control!$B$7)*$L$4</f>
        <v>0</v>
      </c>
      <c r="CQ65">
        <f>CQ64*(1-(1-Control!$B$13)^(1/12)) + CP65</f>
        <v>0</v>
      </c>
      <c r="CR65">
        <f>CP65*Control!$B$8</f>
        <v>0</v>
      </c>
      <c r="CS65">
        <f>CQ65*(Control!$B$9*$L$5/12)/1e6</f>
        <v>0</v>
      </c>
      <c r="CT65">
        <f>CR65*$L$6*Control!$B$12/1e6</f>
        <v>0</v>
      </c>
      <c r="CU65">
        <f>CS65+CT65</f>
        <v>0</v>
      </c>
      <c r="CV65">
        <f>(1-Control!$B$10)*CS65 + CR65*(CHOOSE(B65, Control!$B$32, Control!$C$32, Control!$D$32, Control!$E$32, Control!$F$32) + $L$7)/1e6 * $L$6</f>
        <v>0</v>
      </c>
      <c r="CW65">
        <f>CU65-CV65</f>
        <v>0</v>
      </c>
      <c r="CX65">
        <f>INDEX(BaseSeries!$C$2:$C$61, A65) * Control!$B$4 * $M$3</f>
        <v>0</v>
      </c>
      <c r="CY65">
        <f>CX65*(Control!$B$5*Control!$B$6*Control!$B$7)*$M$4</f>
        <v>0</v>
      </c>
      <c r="CZ65">
        <f>CZ64*(1-(1-Control!$B$13)^(1/12)) + CY65</f>
        <v>0</v>
      </c>
      <c r="DA65">
        <f>CY65*Control!$B$8</f>
        <v>0</v>
      </c>
      <c r="DB65">
        <f>CZ65*(Control!$B$9*$M$5/12)/1e6</f>
        <v>0</v>
      </c>
      <c r="DC65">
        <f>DA65*$M$6*Control!$B$12/1e6</f>
        <v>0</v>
      </c>
      <c r="DD65">
        <f>DB65+DC65</f>
        <v>0</v>
      </c>
      <c r="DE65">
        <f>(1-Control!$B$10)*DB65 + DA65*(CHOOSE(B65, Control!$B$32, Control!$C$32, Control!$D$32, Control!$E$32, Control!$F$32) + $M$7)/1e6 * $M$6</f>
        <v>0</v>
      </c>
      <c r="DF65">
        <f>DD65-DE65</f>
        <v>0</v>
      </c>
    </row>
    <row r="66" spans="1:110">
      <c r="A66">
        <v>55</v>
      </c>
      <c r="B66">
        <f>INT((A66-1)/12)+1</f>
        <v>0</v>
      </c>
      <c r="C66">
        <f>INDEX(BaseSeries!$C$2:$C$61, A66) * Control!$B$4 * $B$3</f>
        <v>0</v>
      </c>
      <c r="D66">
        <f>C66*(Control!$B$5*Control!$B$6*Control!$B$7)*$B$4</f>
        <v>0</v>
      </c>
      <c r="E66">
        <f>E65*(1-(1-Control!$B$13)^(1/12)) + D66</f>
        <v>0</v>
      </c>
      <c r="F66">
        <f>D66*Control!$B$8</f>
        <v>0</v>
      </c>
      <c r="G66">
        <f>E66*(Control!$B$9*$B$5/12)/1e6</f>
        <v>0</v>
      </c>
      <c r="H66">
        <f>F66*$B$6*Control!$B$12/1e6</f>
        <v>0</v>
      </c>
      <c r="I66">
        <f>G66+H66</f>
        <v>0</v>
      </c>
      <c r="J66">
        <f>(1-Control!$B$10)*G66 + F66*(CHOOSE(B66, Control!$B$32, Control!$C$32, Control!$D$32, Control!$E$32, Control!$F$32) + $B$7)/1e6 * $B$6</f>
        <v>0</v>
      </c>
      <c r="K66">
        <f>I66-J66</f>
        <v>0</v>
      </c>
      <c r="L66">
        <f>INDEX(BaseSeries!$C$2:$C$61, A66) * Control!$B$4 * $C$3</f>
        <v>0</v>
      </c>
      <c r="M66">
        <f>L66*(Control!$B$5*Control!$B$6*Control!$B$7)*$C$4</f>
        <v>0</v>
      </c>
      <c r="N66">
        <f>N65*(1-(1-Control!$B$13)^(1/12)) + M66</f>
        <v>0</v>
      </c>
      <c r="O66">
        <f>M66*Control!$B$8</f>
        <v>0</v>
      </c>
      <c r="P66">
        <f>N66*(Control!$B$9*$C$5/12)/1e6</f>
        <v>0</v>
      </c>
      <c r="Q66">
        <f>O66*$C$6*Control!$B$12/1e6</f>
        <v>0</v>
      </c>
      <c r="R66">
        <f>P66+Q66</f>
        <v>0</v>
      </c>
      <c r="S66">
        <f>(1-Control!$B$10)*P66 + O66*(CHOOSE(B66, Control!$B$32, Control!$C$32, Control!$D$32, Control!$E$32, Control!$F$32) + $C$7)/1e6 * $C$6</f>
        <v>0</v>
      </c>
      <c r="T66">
        <f>R66-S66</f>
        <v>0</v>
      </c>
      <c r="U66">
        <f>INDEX(BaseSeries!$C$2:$C$61, A66) * Control!$B$4 * $D$3</f>
        <v>0</v>
      </c>
      <c r="V66">
        <f>U66*(Control!$B$5*Control!$B$6*Control!$B$7)*$D$4</f>
        <v>0</v>
      </c>
      <c r="W66">
        <f>W65*(1-(1-Control!$B$13)^(1/12)) + V66</f>
        <v>0</v>
      </c>
      <c r="X66">
        <f>V66*Control!$B$8</f>
        <v>0</v>
      </c>
      <c r="Y66">
        <f>W66*(Control!$B$9*$D$5/12)/1e6</f>
        <v>0</v>
      </c>
      <c r="Z66">
        <f>X66*$D$6*Control!$B$12/1e6</f>
        <v>0</v>
      </c>
      <c r="AA66">
        <f>Y66+Z66</f>
        <v>0</v>
      </c>
      <c r="AB66">
        <f>(1-Control!$B$10)*Y66 + X66*(CHOOSE(B66, Control!$B$32, Control!$C$32, Control!$D$32, Control!$E$32, Control!$F$32) + $D$7)/1e6 * $D$6</f>
        <v>0</v>
      </c>
      <c r="AC66">
        <f>AA66-AB66</f>
        <v>0</v>
      </c>
      <c r="AD66">
        <f>INDEX(BaseSeries!$C$2:$C$61, A66) * Control!$B$4 * $E$3</f>
        <v>0</v>
      </c>
      <c r="AE66">
        <f>AD66*(Control!$B$5*Control!$B$6*Control!$B$7)*$E$4</f>
        <v>0</v>
      </c>
      <c r="AF66">
        <f>AF65*(1-(1-Control!$B$13)^(1/12)) + AE66</f>
        <v>0</v>
      </c>
      <c r="AG66">
        <f>AE66*Control!$B$8</f>
        <v>0</v>
      </c>
      <c r="AH66">
        <f>AF66*(Control!$B$9*$E$5/12)/1e6</f>
        <v>0</v>
      </c>
      <c r="AI66">
        <f>AG66*$E$6*Control!$B$12/1e6</f>
        <v>0</v>
      </c>
      <c r="AJ66">
        <f>AH66+AI66</f>
        <v>0</v>
      </c>
      <c r="AK66">
        <f>(1-Control!$B$10)*AH66 + AG66*(CHOOSE(B66, Control!$B$32, Control!$C$32, Control!$D$32, Control!$E$32, Control!$F$32) + $E$7)/1e6 * $E$6</f>
        <v>0</v>
      </c>
      <c r="AL66">
        <f>AJ66-AK66</f>
        <v>0</v>
      </c>
      <c r="AM66">
        <f>INDEX(BaseSeries!$C$2:$C$61, A66) * Control!$B$4 * $F$3</f>
        <v>0</v>
      </c>
      <c r="AN66">
        <f>AM66*(Control!$B$5*Control!$B$6*Control!$B$7)*$F$4</f>
        <v>0</v>
      </c>
      <c r="AO66">
        <f>AO65*(1-(1-Control!$B$13)^(1/12)) + AN66</f>
        <v>0</v>
      </c>
      <c r="AP66">
        <f>AN66*Control!$B$8</f>
        <v>0</v>
      </c>
      <c r="AQ66">
        <f>AO66*(Control!$B$9*$F$5/12)/1e6</f>
        <v>0</v>
      </c>
      <c r="AR66">
        <f>AP66*$F$6*Control!$B$12/1e6</f>
        <v>0</v>
      </c>
      <c r="AS66">
        <f>AQ66+AR66</f>
        <v>0</v>
      </c>
      <c r="AT66">
        <f>(1-Control!$B$10)*AQ66 + AP66*(CHOOSE(B66, Control!$B$32, Control!$C$32, Control!$D$32, Control!$E$32, Control!$F$32) + $F$7)/1e6 * $F$6</f>
        <v>0</v>
      </c>
      <c r="AU66">
        <f>AS66-AT66</f>
        <v>0</v>
      </c>
      <c r="AV66">
        <f>INDEX(BaseSeries!$C$2:$C$61, A66) * Control!$B$4 * $G$3</f>
        <v>0</v>
      </c>
      <c r="AW66">
        <f>AV66*(Control!$B$5*Control!$B$6*Control!$B$7)*$G$4</f>
        <v>0</v>
      </c>
      <c r="AX66">
        <f>AX65*(1-(1-Control!$B$13)^(1/12)) + AW66</f>
        <v>0</v>
      </c>
      <c r="AY66">
        <f>AW66*Control!$B$8</f>
        <v>0</v>
      </c>
      <c r="AZ66">
        <f>AX66*(Control!$B$9*$G$5/12)/1e6</f>
        <v>0</v>
      </c>
      <c r="BA66">
        <f>AY66*$G$6*Control!$B$12/1e6</f>
        <v>0</v>
      </c>
      <c r="BB66">
        <f>AZ66+BA66</f>
        <v>0</v>
      </c>
      <c r="BC66">
        <f>(1-Control!$B$10)*AZ66 + AY66*(CHOOSE(B66, Control!$B$32, Control!$C$32, Control!$D$32, Control!$E$32, Control!$F$32) + $G$7)/1e6 * $G$6</f>
        <v>0</v>
      </c>
      <c r="BD66">
        <f>BB66-BC66</f>
        <v>0</v>
      </c>
      <c r="BE66">
        <f>INDEX(BaseSeries!$C$2:$C$61, A66) * Control!$B$4 * $H$3</f>
        <v>0</v>
      </c>
      <c r="BF66">
        <f>BE66*(Control!$B$5*Control!$B$6*Control!$B$7)*$H$4</f>
        <v>0</v>
      </c>
      <c r="BG66">
        <f>BG65*(1-(1-Control!$B$13)^(1/12)) + BF66</f>
        <v>0</v>
      </c>
      <c r="BH66">
        <f>BF66*Control!$B$8</f>
        <v>0</v>
      </c>
      <c r="BI66">
        <f>BG66*(Control!$B$9*$H$5/12)/1e6</f>
        <v>0</v>
      </c>
      <c r="BJ66">
        <f>BH66*$H$6*Control!$B$12/1e6</f>
        <v>0</v>
      </c>
      <c r="BK66">
        <f>BI66+BJ66</f>
        <v>0</v>
      </c>
      <c r="BL66">
        <f>(1-Control!$B$10)*BI66 + BH66*(CHOOSE(B66, Control!$B$32, Control!$C$32, Control!$D$32, Control!$E$32, Control!$F$32) + $H$7)/1e6 * $H$6</f>
        <v>0</v>
      </c>
      <c r="BM66">
        <f>BK66-BL66</f>
        <v>0</v>
      </c>
      <c r="BN66">
        <f>INDEX(BaseSeries!$C$2:$C$61, A66) * Control!$B$4 * $I$3</f>
        <v>0</v>
      </c>
      <c r="BO66">
        <f>BN66*(Control!$B$5*Control!$B$6*Control!$B$7)*$I$4</f>
        <v>0</v>
      </c>
      <c r="BP66">
        <f>BP65*(1-(1-Control!$B$13)^(1/12)) + BO66</f>
        <v>0</v>
      </c>
      <c r="BQ66">
        <f>BO66*Control!$B$8</f>
        <v>0</v>
      </c>
      <c r="BR66">
        <f>BP66*(Control!$B$9*$I$5/12)/1e6</f>
        <v>0</v>
      </c>
      <c r="BS66">
        <f>BQ66*$I$6*Control!$B$12/1e6</f>
        <v>0</v>
      </c>
      <c r="BT66">
        <f>BR66+BS66</f>
        <v>0</v>
      </c>
      <c r="BU66">
        <f>(1-Control!$B$10)*BR66 + BQ66*(CHOOSE(B66, Control!$B$32, Control!$C$32, Control!$D$32, Control!$E$32, Control!$F$32) + $I$7)/1e6 * $I$6</f>
        <v>0</v>
      </c>
      <c r="BV66">
        <f>BT66-BU66</f>
        <v>0</v>
      </c>
      <c r="BW66">
        <f>INDEX(BaseSeries!$C$2:$C$61, A66) * Control!$B$4 * $J$3</f>
        <v>0</v>
      </c>
      <c r="BX66">
        <f>BW66*(Control!$B$5*Control!$B$6*Control!$B$7)*$J$4</f>
        <v>0</v>
      </c>
      <c r="BY66">
        <f>BY65*(1-(1-Control!$B$13)^(1/12)) + BX66</f>
        <v>0</v>
      </c>
      <c r="BZ66">
        <f>BX66*Control!$B$8</f>
        <v>0</v>
      </c>
      <c r="CA66">
        <f>BY66*(Control!$B$9*$J$5/12)/1e6</f>
        <v>0</v>
      </c>
      <c r="CB66">
        <f>BZ66*$J$6*Control!$B$12/1e6</f>
        <v>0</v>
      </c>
      <c r="CC66">
        <f>CA66+CB66</f>
        <v>0</v>
      </c>
      <c r="CD66">
        <f>(1-Control!$B$10)*CA66 + BZ66*(CHOOSE(B66, Control!$B$32, Control!$C$32, Control!$D$32, Control!$E$32, Control!$F$32) + $J$7)/1e6 * $J$6</f>
        <v>0</v>
      </c>
      <c r="CE66">
        <f>CC66-CD66</f>
        <v>0</v>
      </c>
      <c r="CF66">
        <f>INDEX(BaseSeries!$C$2:$C$61, A66) * Control!$B$4 * $K$3</f>
        <v>0</v>
      </c>
      <c r="CG66">
        <f>CF66*(Control!$B$5*Control!$B$6*Control!$B$7)*$K$4</f>
        <v>0</v>
      </c>
      <c r="CH66">
        <f>CH65*(1-(1-Control!$B$13)^(1/12)) + CG66</f>
        <v>0</v>
      </c>
      <c r="CI66">
        <f>CG66*Control!$B$8</f>
        <v>0</v>
      </c>
      <c r="CJ66">
        <f>CH66*(Control!$B$9*$K$5/12)/1e6</f>
        <v>0</v>
      </c>
      <c r="CK66">
        <f>CI66*$K$6*Control!$B$12/1e6</f>
        <v>0</v>
      </c>
      <c r="CL66">
        <f>CJ66+CK66</f>
        <v>0</v>
      </c>
      <c r="CM66">
        <f>(1-Control!$B$10)*CJ66 + CI66*(CHOOSE(B66, Control!$B$32, Control!$C$32, Control!$D$32, Control!$E$32, Control!$F$32) + $K$7)/1e6 * $K$6</f>
        <v>0</v>
      </c>
      <c r="CN66">
        <f>CL66-CM66</f>
        <v>0</v>
      </c>
      <c r="CO66">
        <f>INDEX(BaseSeries!$C$2:$C$61, A66) * Control!$B$4 * $L$3</f>
        <v>0</v>
      </c>
      <c r="CP66">
        <f>CO66*(Control!$B$5*Control!$B$6*Control!$B$7)*$L$4</f>
        <v>0</v>
      </c>
      <c r="CQ66">
        <f>CQ65*(1-(1-Control!$B$13)^(1/12)) + CP66</f>
        <v>0</v>
      </c>
      <c r="CR66">
        <f>CP66*Control!$B$8</f>
        <v>0</v>
      </c>
      <c r="CS66">
        <f>CQ66*(Control!$B$9*$L$5/12)/1e6</f>
        <v>0</v>
      </c>
      <c r="CT66">
        <f>CR66*$L$6*Control!$B$12/1e6</f>
        <v>0</v>
      </c>
      <c r="CU66">
        <f>CS66+CT66</f>
        <v>0</v>
      </c>
      <c r="CV66">
        <f>(1-Control!$B$10)*CS66 + CR66*(CHOOSE(B66, Control!$B$32, Control!$C$32, Control!$D$32, Control!$E$32, Control!$F$32) + $L$7)/1e6 * $L$6</f>
        <v>0</v>
      </c>
      <c r="CW66">
        <f>CU66-CV66</f>
        <v>0</v>
      </c>
      <c r="CX66">
        <f>INDEX(BaseSeries!$C$2:$C$61, A66) * Control!$B$4 * $M$3</f>
        <v>0</v>
      </c>
      <c r="CY66">
        <f>CX66*(Control!$B$5*Control!$B$6*Control!$B$7)*$M$4</f>
        <v>0</v>
      </c>
      <c r="CZ66">
        <f>CZ65*(1-(1-Control!$B$13)^(1/12)) + CY66</f>
        <v>0</v>
      </c>
      <c r="DA66">
        <f>CY66*Control!$B$8</f>
        <v>0</v>
      </c>
      <c r="DB66">
        <f>CZ66*(Control!$B$9*$M$5/12)/1e6</f>
        <v>0</v>
      </c>
      <c r="DC66">
        <f>DA66*$M$6*Control!$B$12/1e6</f>
        <v>0</v>
      </c>
      <c r="DD66">
        <f>DB66+DC66</f>
        <v>0</v>
      </c>
      <c r="DE66">
        <f>(1-Control!$B$10)*DB66 + DA66*(CHOOSE(B66, Control!$B$32, Control!$C$32, Control!$D$32, Control!$E$32, Control!$F$32) + $M$7)/1e6 * $M$6</f>
        <v>0</v>
      </c>
      <c r="DF66">
        <f>DD66-DE66</f>
        <v>0</v>
      </c>
    </row>
    <row r="67" spans="1:110">
      <c r="A67">
        <v>56</v>
      </c>
      <c r="B67">
        <f>INT((A67-1)/12)+1</f>
        <v>0</v>
      </c>
      <c r="C67">
        <f>INDEX(BaseSeries!$C$2:$C$61, A67) * Control!$B$4 * $B$3</f>
        <v>0</v>
      </c>
      <c r="D67">
        <f>C67*(Control!$B$5*Control!$B$6*Control!$B$7)*$B$4</f>
        <v>0</v>
      </c>
      <c r="E67">
        <f>E66*(1-(1-Control!$B$13)^(1/12)) + D67</f>
        <v>0</v>
      </c>
      <c r="F67">
        <f>D67*Control!$B$8</f>
        <v>0</v>
      </c>
      <c r="G67">
        <f>E67*(Control!$B$9*$B$5/12)/1e6</f>
        <v>0</v>
      </c>
      <c r="H67">
        <f>F67*$B$6*Control!$B$12/1e6</f>
        <v>0</v>
      </c>
      <c r="I67">
        <f>G67+H67</f>
        <v>0</v>
      </c>
      <c r="J67">
        <f>(1-Control!$B$10)*G67 + F67*(CHOOSE(B67, Control!$B$32, Control!$C$32, Control!$D$32, Control!$E$32, Control!$F$32) + $B$7)/1e6 * $B$6</f>
        <v>0</v>
      </c>
      <c r="K67">
        <f>I67-J67</f>
        <v>0</v>
      </c>
      <c r="L67">
        <f>INDEX(BaseSeries!$C$2:$C$61, A67) * Control!$B$4 * $C$3</f>
        <v>0</v>
      </c>
      <c r="M67">
        <f>L67*(Control!$B$5*Control!$B$6*Control!$B$7)*$C$4</f>
        <v>0</v>
      </c>
      <c r="N67">
        <f>N66*(1-(1-Control!$B$13)^(1/12)) + M67</f>
        <v>0</v>
      </c>
      <c r="O67">
        <f>M67*Control!$B$8</f>
        <v>0</v>
      </c>
      <c r="P67">
        <f>N67*(Control!$B$9*$C$5/12)/1e6</f>
        <v>0</v>
      </c>
      <c r="Q67">
        <f>O67*$C$6*Control!$B$12/1e6</f>
        <v>0</v>
      </c>
      <c r="R67">
        <f>P67+Q67</f>
        <v>0</v>
      </c>
      <c r="S67">
        <f>(1-Control!$B$10)*P67 + O67*(CHOOSE(B67, Control!$B$32, Control!$C$32, Control!$D$32, Control!$E$32, Control!$F$32) + $C$7)/1e6 * $C$6</f>
        <v>0</v>
      </c>
      <c r="T67">
        <f>R67-S67</f>
        <v>0</v>
      </c>
      <c r="U67">
        <f>INDEX(BaseSeries!$C$2:$C$61, A67) * Control!$B$4 * $D$3</f>
        <v>0</v>
      </c>
      <c r="V67">
        <f>U67*(Control!$B$5*Control!$B$6*Control!$B$7)*$D$4</f>
        <v>0</v>
      </c>
      <c r="W67">
        <f>W66*(1-(1-Control!$B$13)^(1/12)) + V67</f>
        <v>0</v>
      </c>
      <c r="X67">
        <f>V67*Control!$B$8</f>
        <v>0</v>
      </c>
      <c r="Y67">
        <f>W67*(Control!$B$9*$D$5/12)/1e6</f>
        <v>0</v>
      </c>
      <c r="Z67">
        <f>X67*$D$6*Control!$B$12/1e6</f>
        <v>0</v>
      </c>
      <c r="AA67">
        <f>Y67+Z67</f>
        <v>0</v>
      </c>
      <c r="AB67">
        <f>(1-Control!$B$10)*Y67 + X67*(CHOOSE(B67, Control!$B$32, Control!$C$32, Control!$D$32, Control!$E$32, Control!$F$32) + $D$7)/1e6 * $D$6</f>
        <v>0</v>
      </c>
      <c r="AC67">
        <f>AA67-AB67</f>
        <v>0</v>
      </c>
      <c r="AD67">
        <f>INDEX(BaseSeries!$C$2:$C$61, A67) * Control!$B$4 * $E$3</f>
        <v>0</v>
      </c>
      <c r="AE67">
        <f>AD67*(Control!$B$5*Control!$B$6*Control!$B$7)*$E$4</f>
        <v>0</v>
      </c>
      <c r="AF67">
        <f>AF66*(1-(1-Control!$B$13)^(1/12)) + AE67</f>
        <v>0</v>
      </c>
      <c r="AG67">
        <f>AE67*Control!$B$8</f>
        <v>0</v>
      </c>
      <c r="AH67">
        <f>AF67*(Control!$B$9*$E$5/12)/1e6</f>
        <v>0</v>
      </c>
      <c r="AI67">
        <f>AG67*$E$6*Control!$B$12/1e6</f>
        <v>0</v>
      </c>
      <c r="AJ67">
        <f>AH67+AI67</f>
        <v>0</v>
      </c>
      <c r="AK67">
        <f>(1-Control!$B$10)*AH67 + AG67*(CHOOSE(B67, Control!$B$32, Control!$C$32, Control!$D$32, Control!$E$32, Control!$F$32) + $E$7)/1e6 * $E$6</f>
        <v>0</v>
      </c>
      <c r="AL67">
        <f>AJ67-AK67</f>
        <v>0</v>
      </c>
      <c r="AM67">
        <f>INDEX(BaseSeries!$C$2:$C$61, A67) * Control!$B$4 * $F$3</f>
        <v>0</v>
      </c>
      <c r="AN67">
        <f>AM67*(Control!$B$5*Control!$B$6*Control!$B$7)*$F$4</f>
        <v>0</v>
      </c>
      <c r="AO67">
        <f>AO66*(1-(1-Control!$B$13)^(1/12)) + AN67</f>
        <v>0</v>
      </c>
      <c r="AP67">
        <f>AN67*Control!$B$8</f>
        <v>0</v>
      </c>
      <c r="AQ67">
        <f>AO67*(Control!$B$9*$F$5/12)/1e6</f>
        <v>0</v>
      </c>
      <c r="AR67">
        <f>AP67*$F$6*Control!$B$12/1e6</f>
        <v>0</v>
      </c>
      <c r="AS67">
        <f>AQ67+AR67</f>
        <v>0</v>
      </c>
      <c r="AT67">
        <f>(1-Control!$B$10)*AQ67 + AP67*(CHOOSE(B67, Control!$B$32, Control!$C$32, Control!$D$32, Control!$E$32, Control!$F$32) + $F$7)/1e6 * $F$6</f>
        <v>0</v>
      </c>
      <c r="AU67">
        <f>AS67-AT67</f>
        <v>0</v>
      </c>
      <c r="AV67">
        <f>INDEX(BaseSeries!$C$2:$C$61, A67) * Control!$B$4 * $G$3</f>
        <v>0</v>
      </c>
      <c r="AW67">
        <f>AV67*(Control!$B$5*Control!$B$6*Control!$B$7)*$G$4</f>
        <v>0</v>
      </c>
      <c r="AX67">
        <f>AX66*(1-(1-Control!$B$13)^(1/12)) + AW67</f>
        <v>0</v>
      </c>
      <c r="AY67">
        <f>AW67*Control!$B$8</f>
        <v>0</v>
      </c>
      <c r="AZ67">
        <f>AX67*(Control!$B$9*$G$5/12)/1e6</f>
        <v>0</v>
      </c>
      <c r="BA67">
        <f>AY67*$G$6*Control!$B$12/1e6</f>
        <v>0</v>
      </c>
      <c r="BB67">
        <f>AZ67+BA67</f>
        <v>0</v>
      </c>
      <c r="BC67">
        <f>(1-Control!$B$10)*AZ67 + AY67*(CHOOSE(B67, Control!$B$32, Control!$C$32, Control!$D$32, Control!$E$32, Control!$F$32) + $G$7)/1e6 * $G$6</f>
        <v>0</v>
      </c>
      <c r="BD67">
        <f>BB67-BC67</f>
        <v>0</v>
      </c>
      <c r="BE67">
        <f>INDEX(BaseSeries!$C$2:$C$61, A67) * Control!$B$4 * $H$3</f>
        <v>0</v>
      </c>
      <c r="BF67">
        <f>BE67*(Control!$B$5*Control!$B$6*Control!$B$7)*$H$4</f>
        <v>0</v>
      </c>
      <c r="BG67">
        <f>BG66*(1-(1-Control!$B$13)^(1/12)) + BF67</f>
        <v>0</v>
      </c>
      <c r="BH67">
        <f>BF67*Control!$B$8</f>
        <v>0</v>
      </c>
      <c r="BI67">
        <f>BG67*(Control!$B$9*$H$5/12)/1e6</f>
        <v>0</v>
      </c>
      <c r="BJ67">
        <f>BH67*$H$6*Control!$B$12/1e6</f>
        <v>0</v>
      </c>
      <c r="BK67">
        <f>BI67+BJ67</f>
        <v>0</v>
      </c>
      <c r="BL67">
        <f>(1-Control!$B$10)*BI67 + BH67*(CHOOSE(B67, Control!$B$32, Control!$C$32, Control!$D$32, Control!$E$32, Control!$F$32) + $H$7)/1e6 * $H$6</f>
        <v>0</v>
      </c>
      <c r="BM67">
        <f>BK67-BL67</f>
        <v>0</v>
      </c>
      <c r="BN67">
        <f>INDEX(BaseSeries!$C$2:$C$61, A67) * Control!$B$4 * $I$3</f>
        <v>0</v>
      </c>
      <c r="BO67">
        <f>BN67*(Control!$B$5*Control!$B$6*Control!$B$7)*$I$4</f>
        <v>0</v>
      </c>
      <c r="BP67">
        <f>BP66*(1-(1-Control!$B$13)^(1/12)) + BO67</f>
        <v>0</v>
      </c>
      <c r="BQ67">
        <f>BO67*Control!$B$8</f>
        <v>0</v>
      </c>
      <c r="BR67">
        <f>BP67*(Control!$B$9*$I$5/12)/1e6</f>
        <v>0</v>
      </c>
      <c r="BS67">
        <f>BQ67*$I$6*Control!$B$12/1e6</f>
        <v>0</v>
      </c>
      <c r="BT67">
        <f>BR67+BS67</f>
        <v>0</v>
      </c>
      <c r="BU67">
        <f>(1-Control!$B$10)*BR67 + BQ67*(CHOOSE(B67, Control!$B$32, Control!$C$32, Control!$D$32, Control!$E$32, Control!$F$32) + $I$7)/1e6 * $I$6</f>
        <v>0</v>
      </c>
      <c r="BV67">
        <f>BT67-BU67</f>
        <v>0</v>
      </c>
      <c r="BW67">
        <f>INDEX(BaseSeries!$C$2:$C$61, A67) * Control!$B$4 * $J$3</f>
        <v>0</v>
      </c>
      <c r="BX67">
        <f>BW67*(Control!$B$5*Control!$B$6*Control!$B$7)*$J$4</f>
        <v>0</v>
      </c>
      <c r="BY67">
        <f>BY66*(1-(1-Control!$B$13)^(1/12)) + BX67</f>
        <v>0</v>
      </c>
      <c r="BZ67">
        <f>BX67*Control!$B$8</f>
        <v>0</v>
      </c>
      <c r="CA67">
        <f>BY67*(Control!$B$9*$J$5/12)/1e6</f>
        <v>0</v>
      </c>
      <c r="CB67">
        <f>BZ67*$J$6*Control!$B$12/1e6</f>
        <v>0</v>
      </c>
      <c r="CC67">
        <f>CA67+CB67</f>
        <v>0</v>
      </c>
      <c r="CD67">
        <f>(1-Control!$B$10)*CA67 + BZ67*(CHOOSE(B67, Control!$B$32, Control!$C$32, Control!$D$32, Control!$E$32, Control!$F$32) + $J$7)/1e6 * $J$6</f>
        <v>0</v>
      </c>
      <c r="CE67">
        <f>CC67-CD67</f>
        <v>0</v>
      </c>
      <c r="CF67">
        <f>INDEX(BaseSeries!$C$2:$C$61, A67) * Control!$B$4 * $K$3</f>
        <v>0</v>
      </c>
      <c r="CG67">
        <f>CF67*(Control!$B$5*Control!$B$6*Control!$B$7)*$K$4</f>
        <v>0</v>
      </c>
      <c r="CH67">
        <f>CH66*(1-(1-Control!$B$13)^(1/12)) + CG67</f>
        <v>0</v>
      </c>
      <c r="CI67">
        <f>CG67*Control!$B$8</f>
        <v>0</v>
      </c>
      <c r="CJ67">
        <f>CH67*(Control!$B$9*$K$5/12)/1e6</f>
        <v>0</v>
      </c>
      <c r="CK67">
        <f>CI67*$K$6*Control!$B$12/1e6</f>
        <v>0</v>
      </c>
      <c r="CL67">
        <f>CJ67+CK67</f>
        <v>0</v>
      </c>
      <c r="CM67">
        <f>(1-Control!$B$10)*CJ67 + CI67*(CHOOSE(B67, Control!$B$32, Control!$C$32, Control!$D$32, Control!$E$32, Control!$F$32) + $K$7)/1e6 * $K$6</f>
        <v>0</v>
      </c>
      <c r="CN67">
        <f>CL67-CM67</f>
        <v>0</v>
      </c>
      <c r="CO67">
        <f>INDEX(BaseSeries!$C$2:$C$61, A67) * Control!$B$4 * $L$3</f>
        <v>0</v>
      </c>
      <c r="CP67">
        <f>CO67*(Control!$B$5*Control!$B$6*Control!$B$7)*$L$4</f>
        <v>0</v>
      </c>
      <c r="CQ67">
        <f>CQ66*(1-(1-Control!$B$13)^(1/12)) + CP67</f>
        <v>0</v>
      </c>
      <c r="CR67">
        <f>CP67*Control!$B$8</f>
        <v>0</v>
      </c>
      <c r="CS67">
        <f>CQ67*(Control!$B$9*$L$5/12)/1e6</f>
        <v>0</v>
      </c>
      <c r="CT67">
        <f>CR67*$L$6*Control!$B$12/1e6</f>
        <v>0</v>
      </c>
      <c r="CU67">
        <f>CS67+CT67</f>
        <v>0</v>
      </c>
      <c r="CV67">
        <f>(1-Control!$B$10)*CS67 + CR67*(CHOOSE(B67, Control!$B$32, Control!$C$32, Control!$D$32, Control!$E$32, Control!$F$32) + $L$7)/1e6 * $L$6</f>
        <v>0</v>
      </c>
      <c r="CW67">
        <f>CU67-CV67</f>
        <v>0</v>
      </c>
      <c r="CX67">
        <f>INDEX(BaseSeries!$C$2:$C$61, A67) * Control!$B$4 * $M$3</f>
        <v>0</v>
      </c>
      <c r="CY67">
        <f>CX67*(Control!$B$5*Control!$B$6*Control!$B$7)*$M$4</f>
        <v>0</v>
      </c>
      <c r="CZ67">
        <f>CZ66*(1-(1-Control!$B$13)^(1/12)) + CY67</f>
        <v>0</v>
      </c>
      <c r="DA67">
        <f>CY67*Control!$B$8</f>
        <v>0</v>
      </c>
      <c r="DB67">
        <f>CZ67*(Control!$B$9*$M$5/12)/1e6</f>
        <v>0</v>
      </c>
      <c r="DC67">
        <f>DA67*$M$6*Control!$B$12/1e6</f>
        <v>0</v>
      </c>
      <c r="DD67">
        <f>DB67+DC67</f>
        <v>0</v>
      </c>
      <c r="DE67">
        <f>(1-Control!$B$10)*DB67 + DA67*(CHOOSE(B67, Control!$B$32, Control!$C$32, Control!$D$32, Control!$E$32, Control!$F$32) + $M$7)/1e6 * $M$6</f>
        <v>0</v>
      </c>
      <c r="DF67">
        <f>DD67-DE67</f>
        <v>0</v>
      </c>
    </row>
    <row r="68" spans="1:110">
      <c r="A68">
        <v>57</v>
      </c>
      <c r="B68">
        <f>INT((A68-1)/12)+1</f>
        <v>0</v>
      </c>
      <c r="C68">
        <f>INDEX(BaseSeries!$C$2:$C$61, A68) * Control!$B$4 * $B$3</f>
        <v>0</v>
      </c>
      <c r="D68">
        <f>C68*(Control!$B$5*Control!$B$6*Control!$B$7)*$B$4</f>
        <v>0</v>
      </c>
      <c r="E68">
        <f>E67*(1-(1-Control!$B$13)^(1/12)) + D68</f>
        <v>0</v>
      </c>
      <c r="F68">
        <f>D68*Control!$B$8</f>
        <v>0</v>
      </c>
      <c r="G68">
        <f>E68*(Control!$B$9*$B$5/12)/1e6</f>
        <v>0</v>
      </c>
      <c r="H68">
        <f>F68*$B$6*Control!$B$12/1e6</f>
        <v>0</v>
      </c>
      <c r="I68">
        <f>G68+H68</f>
        <v>0</v>
      </c>
      <c r="J68">
        <f>(1-Control!$B$10)*G68 + F68*(CHOOSE(B68, Control!$B$32, Control!$C$32, Control!$D$32, Control!$E$32, Control!$F$32) + $B$7)/1e6 * $B$6</f>
        <v>0</v>
      </c>
      <c r="K68">
        <f>I68-J68</f>
        <v>0</v>
      </c>
      <c r="L68">
        <f>INDEX(BaseSeries!$C$2:$C$61, A68) * Control!$B$4 * $C$3</f>
        <v>0</v>
      </c>
      <c r="M68">
        <f>L68*(Control!$B$5*Control!$B$6*Control!$B$7)*$C$4</f>
        <v>0</v>
      </c>
      <c r="N68">
        <f>N67*(1-(1-Control!$B$13)^(1/12)) + M68</f>
        <v>0</v>
      </c>
      <c r="O68">
        <f>M68*Control!$B$8</f>
        <v>0</v>
      </c>
      <c r="P68">
        <f>N68*(Control!$B$9*$C$5/12)/1e6</f>
        <v>0</v>
      </c>
      <c r="Q68">
        <f>O68*$C$6*Control!$B$12/1e6</f>
        <v>0</v>
      </c>
      <c r="R68">
        <f>P68+Q68</f>
        <v>0</v>
      </c>
      <c r="S68">
        <f>(1-Control!$B$10)*P68 + O68*(CHOOSE(B68, Control!$B$32, Control!$C$32, Control!$D$32, Control!$E$32, Control!$F$32) + $C$7)/1e6 * $C$6</f>
        <v>0</v>
      </c>
      <c r="T68">
        <f>R68-S68</f>
        <v>0</v>
      </c>
      <c r="U68">
        <f>INDEX(BaseSeries!$C$2:$C$61, A68) * Control!$B$4 * $D$3</f>
        <v>0</v>
      </c>
      <c r="V68">
        <f>U68*(Control!$B$5*Control!$B$6*Control!$B$7)*$D$4</f>
        <v>0</v>
      </c>
      <c r="W68">
        <f>W67*(1-(1-Control!$B$13)^(1/12)) + V68</f>
        <v>0</v>
      </c>
      <c r="X68">
        <f>V68*Control!$B$8</f>
        <v>0</v>
      </c>
      <c r="Y68">
        <f>W68*(Control!$B$9*$D$5/12)/1e6</f>
        <v>0</v>
      </c>
      <c r="Z68">
        <f>X68*$D$6*Control!$B$12/1e6</f>
        <v>0</v>
      </c>
      <c r="AA68">
        <f>Y68+Z68</f>
        <v>0</v>
      </c>
      <c r="AB68">
        <f>(1-Control!$B$10)*Y68 + X68*(CHOOSE(B68, Control!$B$32, Control!$C$32, Control!$D$32, Control!$E$32, Control!$F$32) + $D$7)/1e6 * $D$6</f>
        <v>0</v>
      </c>
      <c r="AC68">
        <f>AA68-AB68</f>
        <v>0</v>
      </c>
      <c r="AD68">
        <f>INDEX(BaseSeries!$C$2:$C$61, A68) * Control!$B$4 * $E$3</f>
        <v>0</v>
      </c>
      <c r="AE68">
        <f>AD68*(Control!$B$5*Control!$B$6*Control!$B$7)*$E$4</f>
        <v>0</v>
      </c>
      <c r="AF68">
        <f>AF67*(1-(1-Control!$B$13)^(1/12)) + AE68</f>
        <v>0</v>
      </c>
      <c r="AG68">
        <f>AE68*Control!$B$8</f>
        <v>0</v>
      </c>
      <c r="AH68">
        <f>AF68*(Control!$B$9*$E$5/12)/1e6</f>
        <v>0</v>
      </c>
      <c r="AI68">
        <f>AG68*$E$6*Control!$B$12/1e6</f>
        <v>0</v>
      </c>
      <c r="AJ68">
        <f>AH68+AI68</f>
        <v>0</v>
      </c>
      <c r="AK68">
        <f>(1-Control!$B$10)*AH68 + AG68*(CHOOSE(B68, Control!$B$32, Control!$C$32, Control!$D$32, Control!$E$32, Control!$F$32) + $E$7)/1e6 * $E$6</f>
        <v>0</v>
      </c>
      <c r="AL68">
        <f>AJ68-AK68</f>
        <v>0</v>
      </c>
      <c r="AM68">
        <f>INDEX(BaseSeries!$C$2:$C$61, A68) * Control!$B$4 * $F$3</f>
        <v>0</v>
      </c>
      <c r="AN68">
        <f>AM68*(Control!$B$5*Control!$B$6*Control!$B$7)*$F$4</f>
        <v>0</v>
      </c>
      <c r="AO68">
        <f>AO67*(1-(1-Control!$B$13)^(1/12)) + AN68</f>
        <v>0</v>
      </c>
      <c r="AP68">
        <f>AN68*Control!$B$8</f>
        <v>0</v>
      </c>
      <c r="AQ68">
        <f>AO68*(Control!$B$9*$F$5/12)/1e6</f>
        <v>0</v>
      </c>
      <c r="AR68">
        <f>AP68*$F$6*Control!$B$12/1e6</f>
        <v>0</v>
      </c>
      <c r="AS68">
        <f>AQ68+AR68</f>
        <v>0</v>
      </c>
      <c r="AT68">
        <f>(1-Control!$B$10)*AQ68 + AP68*(CHOOSE(B68, Control!$B$32, Control!$C$32, Control!$D$32, Control!$E$32, Control!$F$32) + $F$7)/1e6 * $F$6</f>
        <v>0</v>
      </c>
      <c r="AU68">
        <f>AS68-AT68</f>
        <v>0</v>
      </c>
      <c r="AV68">
        <f>INDEX(BaseSeries!$C$2:$C$61, A68) * Control!$B$4 * $G$3</f>
        <v>0</v>
      </c>
      <c r="AW68">
        <f>AV68*(Control!$B$5*Control!$B$6*Control!$B$7)*$G$4</f>
        <v>0</v>
      </c>
      <c r="AX68">
        <f>AX67*(1-(1-Control!$B$13)^(1/12)) + AW68</f>
        <v>0</v>
      </c>
      <c r="AY68">
        <f>AW68*Control!$B$8</f>
        <v>0</v>
      </c>
      <c r="AZ68">
        <f>AX68*(Control!$B$9*$G$5/12)/1e6</f>
        <v>0</v>
      </c>
      <c r="BA68">
        <f>AY68*$G$6*Control!$B$12/1e6</f>
        <v>0</v>
      </c>
      <c r="BB68">
        <f>AZ68+BA68</f>
        <v>0</v>
      </c>
      <c r="BC68">
        <f>(1-Control!$B$10)*AZ68 + AY68*(CHOOSE(B68, Control!$B$32, Control!$C$32, Control!$D$32, Control!$E$32, Control!$F$32) + $G$7)/1e6 * $G$6</f>
        <v>0</v>
      </c>
      <c r="BD68">
        <f>BB68-BC68</f>
        <v>0</v>
      </c>
      <c r="BE68">
        <f>INDEX(BaseSeries!$C$2:$C$61, A68) * Control!$B$4 * $H$3</f>
        <v>0</v>
      </c>
      <c r="BF68">
        <f>BE68*(Control!$B$5*Control!$B$6*Control!$B$7)*$H$4</f>
        <v>0</v>
      </c>
      <c r="BG68">
        <f>BG67*(1-(1-Control!$B$13)^(1/12)) + BF68</f>
        <v>0</v>
      </c>
      <c r="BH68">
        <f>BF68*Control!$B$8</f>
        <v>0</v>
      </c>
      <c r="BI68">
        <f>BG68*(Control!$B$9*$H$5/12)/1e6</f>
        <v>0</v>
      </c>
      <c r="BJ68">
        <f>BH68*$H$6*Control!$B$12/1e6</f>
        <v>0</v>
      </c>
      <c r="BK68">
        <f>BI68+BJ68</f>
        <v>0</v>
      </c>
      <c r="BL68">
        <f>(1-Control!$B$10)*BI68 + BH68*(CHOOSE(B68, Control!$B$32, Control!$C$32, Control!$D$32, Control!$E$32, Control!$F$32) + $H$7)/1e6 * $H$6</f>
        <v>0</v>
      </c>
      <c r="BM68">
        <f>BK68-BL68</f>
        <v>0</v>
      </c>
      <c r="BN68">
        <f>INDEX(BaseSeries!$C$2:$C$61, A68) * Control!$B$4 * $I$3</f>
        <v>0</v>
      </c>
      <c r="BO68">
        <f>BN68*(Control!$B$5*Control!$B$6*Control!$B$7)*$I$4</f>
        <v>0</v>
      </c>
      <c r="BP68">
        <f>BP67*(1-(1-Control!$B$13)^(1/12)) + BO68</f>
        <v>0</v>
      </c>
      <c r="BQ68">
        <f>BO68*Control!$B$8</f>
        <v>0</v>
      </c>
      <c r="BR68">
        <f>BP68*(Control!$B$9*$I$5/12)/1e6</f>
        <v>0</v>
      </c>
      <c r="BS68">
        <f>BQ68*$I$6*Control!$B$12/1e6</f>
        <v>0</v>
      </c>
      <c r="BT68">
        <f>BR68+BS68</f>
        <v>0</v>
      </c>
      <c r="BU68">
        <f>(1-Control!$B$10)*BR68 + BQ68*(CHOOSE(B68, Control!$B$32, Control!$C$32, Control!$D$32, Control!$E$32, Control!$F$32) + $I$7)/1e6 * $I$6</f>
        <v>0</v>
      </c>
      <c r="BV68">
        <f>BT68-BU68</f>
        <v>0</v>
      </c>
      <c r="BW68">
        <f>INDEX(BaseSeries!$C$2:$C$61, A68) * Control!$B$4 * $J$3</f>
        <v>0</v>
      </c>
      <c r="BX68">
        <f>BW68*(Control!$B$5*Control!$B$6*Control!$B$7)*$J$4</f>
        <v>0</v>
      </c>
      <c r="BY68">
        <f>BY67*(1-(1-Control!$B$13)^(1/12)) + BX68</f>
        <v>0</v>
      </c>
      <c r="BZ68">
        <f>BX68*Control!$B$8</f>
        <v>0</v>
      </c>
      <c r="CA68">
        <f>BY68*(Control!$B$9*$J$5/12)/1e6</f>
        <v>0</v>
      </c>
      <c r="CB68">
        <f>BZ68*$J$6*Control!$B$12/1e6</f>
        <v>0</v>
      </c>
      <c r="CC68">
        <f>CA68+CB68</f>
        <v>0</v>
      </c>
      <c r="CD68">
        <f>(1-Control!$B$10)*CA68 + BZ68*(CHOOSE(B68, Control!$B$32, Control!$C$32, Control!$D$32, Control!$E$32, Control!$F$32) + $J$7)/1e6 * $J$6</f>
        <v>0</v>
      </c>
      <c r="CE68">
        <f>CC68-CD68</f>
        <v>0</v>
      </c>
      <c r="CF68">
        <f>INDEX(BaseSeries!$C$2:$C$61, A68) * Control!$B$4 * $K$3</f>
        <v>0</v>
      </c>
      <c r="CG68">
        <f>CF68*(Control!$B$5*Control!$B$6*Control!$B$7)*$K$4</f>
        <v>0</v>
      </c>
      <c r="CH68">
        <f>CH67*(1-(1-Control!$B$13)^(1/12)) + CG68</f>
        <v>0</v>
      </c>
      <c r="CI68">
        <f>CG68*Control!$B$8</f>
        <v>0</v>
      </c>
      <c r="CJ68">
        <f>CH68*(Control!$B$9*$K$5/12)/1e6</f>
        <v>0</v>
      </c>
      <c r="CK68">
        <f>CI68*$K$6*Control!$B$12/1e6</f>
        <v>0</v>
      </c>
      <c r="CL68">
        <f>CJ68+CK68</f>
        <v>0</v>
      </c>
      <c r="CM68">
        <f>(1-Control!$B$10)*CJ68 + CI68*(CHOOSE(B68, Control!$B$32, Control!$C$32, Control!$D$32, Control!$E$32, Control!$F$32) + $K$7)/1e6 * $K$6</f>
        <v>0</v>
      </c>
      <c r="CN68">
        <f>CL68-CM68</f>
        <v>0</v>
      </c>
      <c r="CO68">
        <f>INDEX(BaseSeries!$C$2:$C$61, A68) * Control!$B$4 * $L$3</f>
        <v>0</v>
      </c>
      <c r="CP68">
        <f>CO68*(Control!$B$5*Control!$B$6*Control!$B$7)*$L$4</f>
        <v>0</v>
      </c>
      <c r="CQ68">
        <f>CQ67*(1-(1-Control!$B$13)^(1/12)) + CP68</f>
        <v>0</v>
      </c>
      <c r="CR68">
        <f>CP68*Control!$B$8</f>
        <v>0</v>
      </c>
      <c r="CS68">
        <f>CQ68*(Control!$B$9*$L$5/12)/1e6</f>
        <v>0</v>
      </c>
      <c r="CT68">
        <f>CR68*$L$6*Control!$B$12/1e6</f>
        <v>0</v>
      </c>
      <c r="CU68">
        <f>CS68+CT68</f>
        <v>0</v>
      </c>
      <c r="CV68">
        <f>(1-Control!$B$10)*CS68 + CR68*(CHOOSE(B68, Control!$B$32, Control!$C$32, Control!$D$32, Control!$E$32, Control!$F$32) + $L$7)/1e6 * $L$6</f>
        <v>0</v>
      </c>
      <c r="CW68">
        <f>CU68-CV68</f>
        <v>0</v>
      </c>
      <c r="CX68">
        <f>INDEX(BaseSeries!$C$2:$C$61, A68) * Control!$B$4 * $M$3</f>
        <v>0</v>
      </c>
      <c r="CY68">
        <f>CX68*(Control!$B$5*Control!$B$6*Control!$B$7)*$M$4</f>
        <v>0</v>
      </c>
      <c r="CZ68">
        <f>CZ67*(1-(1-Control!$B$13)^(1/12)) + CY68</f>
        <v>0</v>
      </c>
      <c r="DA68">
        <f>CY68*Control!$B$8</f>
        <v>0</v>
      </c>
      <c r="DB68">
        <f>CZ68*(Control!$B$9*$M$5/12)/1e6</f>
        <v>0</v>
      </c>
      <c r="DC68">
        <f>DA68*$M$6*Control!$B$12/1e6</f>
        <v>0</v>
      </c>
      <c r="DD68">
        <f>DB68+DC68</f>
        <v>0</v>
      </c>
      <c r="DE68">
        <f>(1-Control!$B$10)*DB68 + DA68*(CHOOSE(B68, Control!$B$32, Control!$C$32, Control!$D$32, Control!$E$32, Control!$F$32) + $M$7)/1e6 * $M$6</f>
        <v>0</v>
      </c>
      <c r="DF68">
        <f>DD68-DE68</f>
        <v>0</v>
      </c>
    </row>
    <row r="69" spans="1:110">
      <c r="A69">
        <v>58</v>
      </c>
      <c r="B69">
        <f>INT((A69-1)/12)+1</f>
        <v>0</v>
      </c>
      <c r="C69">
        <f>INDEX(BaseSeries!$C$2:$C$61, A69) * Control!$B$4 * $B$3</f>
        <v>0</v>
      </c>
      <c r="D69">
        <f>C69*(Control!$B$5*Control!$B$6*Control!$B$7)*$B$4</f>
        <v>0</v>
      </c>
      <c r="E69">
        <f>E68*(1-(1-Control!$B$13)^(1/12)) + D69</f>
        <v>0</v>
      </c>
      <c r="F69">
        <f>D69*Control!$B$8</f>
        <v>0</v>
      </c>
      <c r="G69">
        <f>E69*(Control!$B$9*$B$5/12)/1e6</f>
        <v>0</v>
      </c>
      <c r="H69">
        <f>F69*$B$6*Control!$B$12/1e6</f>
        <v>0</v>
      </c>
      <c r="I69">
        <f>G69+H69</f>
        <v>0</v>
      </c>
      <c r="J69">
        <f>(1-Control!$B$10)*G69 + F69*(CHOOSE(B69, Control!$B$32, Control!$C$32, Control!$D$32, Control!$E$32, Control!$F$32) + $B$7)/1e6 * $B$6</f>
        <v>0</v>
      </c>
      <c r="K69">
        <f>I69-J69</f>
        <v>0</v>
      </c>
      <c r="L69">
        <f>INDEX(BaseSeries!$C$2:$C$61, A69) * Control!$B$4 * $C$3</f>
        <v>0</v>
      </c>
      <c r="M69">
        <f>L69*(Control!$B$5*Control!$B$6*Control!$B$7)*$C$4</f>
        <v>0</v>
      </c>
      <c r="N69">
        <f>N68*(1-(1-Control!$B$13)^(1/12)) + M69</f>
        <v>0</v>
      </c>
      <c r="O69">
        <f>M69*Control!$B$8</f>
        <v>0</v>
      </c>
      <c r="P69">
        <f>N69*(Control!$B$9*$C$5/12)/1e6</f>
        <v>0</v>
      </c>
      <c r="Q69">
        <f>O69*$C$6*Control!$B$12/1e6</f>
        <v>0</v>
      </c>
      <c r="R69">
        <f>P69+Q69</f>
        <v>0</v>
      </c>
      <c r="S69">
        <f>(1-Control!$B$10)*P69 + O69*(CHOOSE(B69, Control!$B$32, Control!$C$32, Control!$D$32, Control!$E$32, Control!$F$32) + $C$7)/1e6 * $C$6</f>
        <v>0</v>
      </c>
      <c r="T69">
        <f>R69-S69</f>
        <v>0</v>
      </c>
      <c r="U69">
        <f>INDEX(BaseSeries!$C$2:$C$61, A69) * Control!$B$4 * $D$3</f>
        <v>0</v>
      </c>
      <c r="V69">
        <f>U69*(Control!$B$5*Control!$B$6*Control!$B$7)*$D$4</f>
        <v>0</v>
      </c>
      <c r="W69">
        <f>W68*(1-(1-Control!$B$13)^(1/12)) + V69</f>
        <v>0</v>
      </c>
      <c r="X69">
        <f>V69*Control!$B$8</f>
        <v>0</v>
      </c>
      <c r="Y69">
        <f>W69*(Control!$B$9*$D$5/12)/1e6</f>
        <v>0</v>
      </c>
      <c r="Z69">
        <f>X69*$D$6*Control!$B$12/1e6</f>
        <v>0</v>
      </c>
      <c r="AA69">
        <f>Y69+Z69</f>
        <v>0</v>
      </c>
      <c r="AB69">
        <f>(1-Control!$B$10)*Y69 + X69*(CHOOSE(B69, Control!$B$32, Control!$C$32, Control!$D$32, Control!$E$32, Control!$F$32) + $D$7)/1e6 * $D$6</f>
        <v>0</v>
      </c>
      <c r="AC69">
        <f>AA69-AB69</f>
        <v>0</v>
      </c>
      <c r="AD69">
        <f>INDEX(BaseSeries!$C$2:$C$61, A69) * Control!$B$4 * $E$3</f>
        <v>0</v>
      </c>
      <c r="AE69">
        <f>AD69*(Control!$B$5*Control!$B$6*Control!$B$7)*$E$4</f>
        <v>0</v>
      </c>
      <c r="AF69">
        <f>AF68*(1-(1-Control!$B$13)^(1/12)) + AE69</f>
        <v>0</v>
      </c>
      <c r="AG69">
        <f>AE69*Control!$B$8</f>
        <v>0</v>
      </c>
      <c r="AH69">
        <f>AF69*(Control!$B$9*$E$5/12)/1e6</f>
        <v>0</v>
      </c>
      <c r="AI69">
        <f>AG69*$E$6*Control!$B$12/1e6</f>
        <v>0</v>
      </c>
      <c r="AJ69">
        <f>AH69+AI69</f>
        <v>0</v>
      </c>
      <c r="AK69">
        <f>(1-Control!$B$10)*AH69 + AG69*(CHOOSE(B69, Control!$B$32, Control!$C$32, Control!$D$32, Control!$E$32, Control!$F$32) + $E$7)/1e6 * $E$6</f>
        <v>0</v>
      </c>
      <c r="AL69">
        <f>AJ69-AK69</f>
        <v>0</v>
      </c>
      <c r="AM69">
        <f>INDEX(BaseSeries!$C$2:$C$61, A69) * Control!$B$4 * $F$3</f>
        <v>0</v>
      </c>
      <c r="AN69">
        <f>AM69*(Control!$B$5*Control!$B$6*Control!$B$7)*$F$4</f>
        <v>0</v>
      </c>
      <c r="AO69">
        <f>AO68*(1-(1-Control!$B$13)^(1/12)) + AN69</f>
        <v>0</v>
      </c>
      <c r="AP69">
        <f>AN69*Control!$B$8</f>
        <v>0</v>
      </c>
      <c r="AQ69">
        <f>AO69*(Control!$B$9*$F$5/12)/1e6</f>
        <v>0</v>
      </c>
      <c r="AR69">
        <f>AP69*$F$6*Control!$B$12/1e6</f>
        <v>0</v>
      </c>
      <c r="AS69">
        <f>AQ69+AR69</f>
        <v>0</v>
      </c>
      <c r="AT69">
        <f>(1-Control!$B$10)*AQ69 + AP69*(CHOOSE(B69, Control!$B$32, Control!$C$32, Control!$D$32, Control!$E$32, Control!$F$32) + $F$7)/1e6 * $F$6</f>
        <v>0</v>
      </c>
      <c r="AU69">
        <f>AS69-AT69</f>
        <v>0</v>
      </c>
      <c r="AV69">
        <f>INDEX(BaseSeries!$C$2:$C$61, A69) * Control!$B$4 * $G$3</f>
        <v>0</v>
      </c>
      <c r="AW69">
        <f>AV69*(Control!$B$5*Control!$B$6*Control!$B$7)*$G$4</f>
        <v>0</v>
      </c>
      <c r="AX69">
        <f>AX68*(1-(1-Control!$B$13)^(1/12)) + AW69</f>
        <v>0</v>
      </c>
      <c r="AY69">
        <f>AW69*Control!$B$8</f>
        <v>0</v>
      </c>
      <c r="AZ69">
        <f>AX69*(Control!$B$9*$G$5/12)/1e6</f>
        <v>0</v>
      </c>
      <c r="BA69">
        <f>AY69*$G$6*Control!$B$12/1e6</f>
        <v>0</v>
      </c>
      <c r="BB69">
        <f>AZ69+BA69</f>
        <v>0</v>
      </c>
      <c r="BC69">
        <f>(1-Control!$B$10)*AZ69 + AY69*(CHOOSE(B69, Control!$B$32, Control!$C$32, Control!$D$32, Control!$E$32, Control!$F$32) + $G$7)/1e6 * $G$6</f>
        <v>0</v>
      </c>
      <c r="BD69">
        <f>BB69-BC69</f>
        <v>0</v>
      </c>
      <c r="BE69">
        <f>INDEX(BaseSeries!$C$2:$C$61, A69) * Control!$B$4 * $H$3</f>
        <v>0</v>
      </c>
      <c r="BF69">
        <f>BE69*(Control!$B$5*Control!$B$6*Control!$B$7)*$H$4</f>
        <v>0</v>
      </c>
      <c r="BG69">
        <f>BG68*(1-(1-Control!$B$13)^(1/12)) + BF69</f>
        <v>0</v>
      </c>
      <c r="BH69">
        <f>BF69*Control!$B$8</f>
        <v>0</v>
      </c>
      <c r="BI69">
        <f>BG69*(Control!$B$9*$H$5/12)/1e6</f>
        <v>0</v>
      </c>
      <c r="BJ69">
        <f>BH69*$H$6*Control!$B$12/1e6</f>
        <v>0</v>
      </c>
      <c r="BK69">
        <f>BI69+BJ69</f>
        <v>0</v>
      </c>
      <c r="BL69">
        <f>(1-Control!$B$10)*BI69 + BH69*(CHOOSE(B69, Control!$B$32, Control!$C$32, Control!$D$32, Control!$E$32, Control!$F$32) + $H$7)/1e6 * $H$6</f>
        <v>0</v>
      </c>
      <c r="BM69">
        <f>BK69-BL69</f>
        <v>0</v>
      </c>
      <c r="BN69">
        <f>INDEX(BaseSeries!$C$2:$C$61, A69) * Control!$B$4 * $I$3</f>
        <v>0</v>
      </c>
      <c r="BO69">
        <f>BN69*(Control!$B$5*Control!$B$6*Control!$B$7)*$I$4</f>
        <v>0</v>
      </c>
      <c r="BP69">
        <f>BP68*(1-(1-Control!$B$13)^(1/12)) + BO69</f>
        <v>0</v>
      </c>
      <c r="BQ69">
        <f>BO69*Control!$B$8</f>
        <v>0</v>
      </c>
      <c r="BR69">
        <f>BP69*(Control!$B$9*$I$5/12)/1e6</f>
        <v>0</v>
      </c>
      <c r="BS69">
        <f>BQ69*$I$6*Control!$B$12/1e6</f>
        <v>0</v>
      </c>
      <c r="BT69">
        <f>BR69+BS69</f>
        <v>0</v>
      </c>
      <c r="BU69">
        <f>(1-Control!$B$10)*BR69 + BQ69*(CHOOSE(B69, Control!$B$32, Control!$C$32, Control!$D$32, Control!$E$32, Control!$F$32) + $I$7)/1e6 * $I$6</f>
        <v>0</v>
      </c>
      <c r="BV69">
        <f>BT69-BU69</f>
        <v>0</v>
      </c>
      <c r="BW69">
        <f>INDEX(BaseSeries!$C$2:$C$61, A69) * Control!$B$4 * $J$3</f>
        <v>0</v>
      </c>
      <c r="BX69">
        <f>BW69*(Control!$B$5*Control!$B$6*Control!$B$7)*$J$4</f>
        <v>0</v>
      </c>
      <c r="BY69">
        <f>BY68*(1-(1-Control!$B$13)^(1/12)) + BX69</f>
        <v>0</v>
      </c>
      <c r="BZ69">
        <f>BX69*Control!$B$8</f>
        <v>0</v>
      </c>
      <c r="CA69">
        <f>BY69*(Control!$B$9*$J$5/12)/1e6</f>
        <v>0</v>
      </c>
      <c r="CB69">
        <f>BZ69*$J$6*Control!$B$12/1e6</f>
        <v>0</v>
      </c>
      <c r="CC69">
        <f>CA69+CB69</f>
        <v>0</v>
      </c>
      <c r="CD69">
        <f>(1-Control!$B$10)*CA69 + BZ69*(CHOOSE(B69, Control!$B$32, Control!$C$32, Control!$D$32, Control!$E$32, Control!$F$32) + $J$7)/1e6 * $J$6</f>
        <v>0</v>
      </c>
      <c r="CE69">
        <f>CC69-CD69</f>
        <v>0</v>
      </c>
      <c r="CF69">
        <f>INDEX(BaseSeries!$C$2:$C$61, A69) * Control!$B$4 * $K$3</f>
        <v>0</v>
      </c>
      <c r="CG69">
        <f>CF69*(Control!$B$5*Control!$B$6*Control!$B$7)*$K$4</f>
        <v>0</v>
      </c>
      <c r="CH69">
        <f>CH68*(1-(1-Control!$B$13)^(1/12)) + CG69</f>
        <v>0</v>
      </c>
      <c r="CI69">
        <f>CG69*Control!$B$8</f>
        <v>0</v>
      </c>
      <c r="CJ69">
        <f>CH69*(Control!$B$9*$K$5/12)/1e6</f>
        <v>0</v>
      </c>
      <c r="CK69">
        <f>CI69*$K$6*Control!$B$12/1e6</f>
        <v>0</v>
      </c>
      <c r="CL69">
        <f>CJ69+CK69</f>
        <v>0</v>
      </c>
      <c r="CM69">
        <f>(1-Control!$B$10)*CJ69 + CI69*(CHOOSE(B69, Control!$B$32, Control!$C$32, Control!$D$32, Control!$E$32, Control!$F$32) + $K$7)/1e6 * $K$6</f>
        <v>0</v>
      </c>
      <c r="CN69">
        <f>CL69-CM69</f>
        <v>0</v>
      </c>
      <c r="CO69">
        <f>INDEX(BaseSeries!$C$2:$C$61, A69) * Control!$B$4 * $L$3</f>
        <v>0</v>
      </c>
      <c r="CP69">
        <f>CO69*(Control!$B$5*Control!$B$6*Control!$B$7)*$L$4</f>
        <v>0</v>
      </c>
      <c r="CQ69">
        <f>CQ68*(1-(1-Control!$B$13)^(1/12)) + CP69</f>
        <v>0</v>
      </c>
      <c r="CR69">
        <f>CP69*Control!$B$8</f>
        <v>0</v>
      </c>
      <c r="CS69">
        <f>CQ69*(Control!$B$9*$L$5/12)/1e6</f>
        <v>0</v>
      </c>
      <c r="CT69">
        <f>CR69*$L$6*Control!$B$12/1e6</f>
        <v>0</v>
      </c>
      <c r="CU69">
        <f>CS69+CT69</f>
        <v>0</v>
      </c>
      <c r="CV69">
        <f>(1-Control!$B$10)*CS69 + CR69*(CHOOSE(B69, Control!$B$32, Control!$C$32, Control!$D$32, Control!$E$32, Control!$F$32) + $L$7)/1e6 * $L$6</f>
        <v>0</v>
      </c>
      <c r="CW69">
        <f>CU69-CV69</f>
        <v>0</v>
      </c>
      <c r="CX69">
        <f>INDEX(BaseSeries!$C$2:$C$61, A69) * Control!$B$4 * $M$3</f>
        <v>0</v>
      </c>
      <c r="CY69">
        <f>CX69*(Control!$B$5*Control!$B$6*Control!$B$7)*$M$4</f>
        <v>0</v>
      </c>
      <c r="CZ69">
        <f>CZ68*(1-(1-Control!$B$13)^(1/12)) + CY69</f>
        <v>0</v>
      </c>
      <c r="DA69">
        <f>CY69*Control!$B$8</f>
        <v>0</v>
      </c>
      <c r="DB69">
        <f>CZ69*(Control!$B$9*$M$5/12)/1e6</f>
        <v>0</v>
      </c>
      <c r="DC69">
        <f>DA69*$M$6*Control!$B$12/1e6</f>
        <v>0</v>
      </c>
      <c r="DD69">
        <f>DB69+DC69</f>
        <v>0</v>
      </c>
      <c r="DE69">
        <f>(1-Control!$B$10)*DB69 + DA69*(CHOOSE(B69, Control!$B$32, Control!$C$32, Control!$D$32, Control!$E$32, Control!$F$32) + $M$7)/1e6 * $M$6</f>
        <v>0</v>
      </c>
      <c r="DF69">
        <f>DD69-DE69</f>
        <v>0</v>
      </c>
    </row>
    <row r="70" spans="1:110">
      <c r="A70">
        <v>59</v>
      </c>
      <c r="B70">
        <f>INT((A70-1)/12)+1</f>
        <v>0</v>
      </c>
      <c r="C70">
        <f>INDEX(BaseSeries!$C$2:$C$61, A70) * Control!$B$4 * $B$3</f>
        <v>0</v>
      </c>
      <c r="D70">
        <f>C70*(Control!$B$5*Control!$B$6*Control!$B$7)*$B$4</f>
        <v>0</v>
      </c>
      <c r="E70">
        <f>E69*(1-(1-Control!$B$13)^(1/12)) + D70</f>
        <v>0</v>
      </c>
      <c r="F70">
        <f>D70*Control!$B$8</f>
        <v>0</v>
      </c>
      <c r="G70">
        <f>E70*(Control!$B$9*$B$5/12)/1e6</f>
        <v>0</v>
      </c>
      <c r="H70">
        <f>F70*$B$6*Control!$B$12/1e6</f>
        <v>0</v>
      </c>
      <c r="I70">
        <f>G70+H70</f>
        <v>0</v>
      </c>
      <c r="J70">
        <f>(1-Control!$B$10)*G70 + F70*(CHOOSE(B70, Control!$B$32, Control!$C$32, Control!$D$32, Control!$E$32, Control!$F$32) + $B$7)/1e6 * $B$6</f>
        <v>0</v>
      </c>
      <c r="K70">
        <f>I70-J70</f>
        <v>0</v>
      </c>
      <c r="L70">
        <f>INDEX(BaseSeries!$C$2:$C$61, A70) * Control!$B$4 * $C$3</f>
        <v>0</v>
      </c>
      <c r="M70">
        <f>L70*(Control!$B$5*Control!$B$6*Control!$B$7)*$C$4</f>
        <v>0</v>
      </c>
      <c r="N70">
        <f>N69*(1-(1-Control!$B$13)^(1/12)) + M70</f>
        <v>0</v>
      </c>
      <c r="O70">
        <f>M70*Control!$B$8</f>
        <v>0</v>
      </c>
      <c r="P70">
        <f>N70*(Control!$B$9*$C$5/12)/1e6</f>
        <v>0</v>
      </c>
      <c r="Q70">
        <f>O70*$C$6*Control!$B$12/1e6</f>
        <v>0</v>
      </c>
      <c r="R70">
        <f>P70+Q70</f>
        <v>0</v>
      </c>
      <c r="S70">
        <f>(1-Control!$B$10)*P70 + O70*(CHOOSE(B70, Control!$B$32, Control!$C$32, Control!$D$32, Control!$E$32, Control!$F$32) + $C$7)/1e6 * $C$6</f>
        <v>0</v>
      </c>
      <c r="T70">
        <f>R70-S70</f>
        <v>0</v>
      </c>
      <c r="U70">
        <f>INDEX(BaseSeries!$C$2:$C$61, A70) * Control!$B$4 * $D$3</f>
        <v>0</v>
      </c>
      <c r="V70">
        <f>U70*(Control!$B$5*Control!$B$6*Control!$B$7)*$D$4</f>
        <v>0</v>
      </c>
      <c r="W70">
        <f>W69*(1-(1-Control!$B$13)^(1/12)) + V70</f>
        <v>0</v>
      </c>
      <c r="X70">
        <f>V70*Control!$B$8</f>
        <v>0</v>
      </c>
      <c r="Y70">
        <f>W70*(Control!$B$9*$D$5/12)/1e6</f>
        <v>0</v>
      </c>
      <c r="Z70">
        <f>X70*$D$6*Control!$B$12/1e6</f>
        <v>0</v>
      </c>
      <c r="AA70">
        <f>Y70+Z70</f>
        <v>0</v>
      </c>
      <c r="AB70">
        <f>(1-Control!$B$10)*Y70 + X70*(CHOOSE(B70, Control!$B$32, Control!$C$32, Control!$D$32, Control!$E$32, Control!$F$32) + $D$7)/1e6 * $D$6</f>
        <v>0</v>
      </c>
      <c r="AC70">
        <f>AA70-AB70</f>
        <v>0</v>
      </c>
      <c r="AD70">
        <f>INDEX(BaseSeries!$C$2:$C$61, A70) * Control!$B$4 * $E$3</f>
        <v>0</v>
      </c>
      <c r="AE70">
        <f>AD70*(Control!$B$5*Control!$B$6*Control!$B$7)*$E$4</f>
        <v>0</v>
      </c>
      <c r="AF70">
        <f>AF69*(1-(1-Control!$B$13)^(1/12)) + AE70</f>
        <v>0</v>
      </c>
      <c r="AG70">
        <f>AE70*Control!$B$8</f>
        <v>0</v>
      </c>
      <c r="AH70">
        <f>AF70*(Control!$B$9*$E$5/12)/1e6</f>
        <v>0</v>
      </c>
      <c r="AI70">
        <f>AG70*$E$6*Control!$B$12/1e6</f>
        <v>0</v>
      </c>
      <c r="AJ70">
        <f>AH70+AI70</f>
        <v>0</v>
      </c>
      <c r="AK70">
        <f>(1-Control!$B$10)*AH70 + AG70*(CHOOSE(B70, Control!$B$32, Control!$C$32, Control!$D$32, Control!$E$32, Control!$F$32) + $E$7)/1e6 * $E$6</f>
        <v>0</v>
      </c>
      <c r="AL70">
        <f>AJ70-AK70</f>
        <v>0</v>
      </c>
      <c r="AM70">
        <f>INDEX(BaseSeries!$C$2:$C$61, A70) * Control!$B$4 * $F$3</f>
        <v>0</v>
      </c>
      <c r="AN70">
        <f>AM70*(Control!$B$5*Control!$B$6*Control!$B$7)*$F$4</f>
        <v>0</v>
      </c>
      <c r="AO70">
        <f>AO69*(1-(1-Control!$B$13)^(1/12)) + AN70</f>
        <v>0</v>
      </c>
      <c r="AP70">
        <f>AN70*Control!$B$8</f>
        <v>0</v>
      </c>
      <c r="AQ70">
        <f>AO70*(Control!$B$9*$F$5/12)/1e6</f>
        <v>0</v>
      </c>
      <c r="AR70">
        <f>AP70*$F$6*Control!$B$12/1e6</f>
        <v>0</v>
      </c>
      <c r="AS70">
        <f>AQ70+AR70</f>
        <v>0</v>
      </c>
      <c r="AT70">
        <f>(1-Control!$B$10)*AQ70 + AP70*(CHOOSE(B70, Control!$B$32, Control!$C$32, Control!$D$32, Control!$E$32, Control!$F$32) + $F$7)/1e6 * $F$6</f>
        <v>0</v>
      </c>
      <c r="AU70">
        <f>AS70-AT70</f>
        <v>0</v>
      </c>
      <c r="AV70">
        <f>INDEX(BaseSeries!$C$2:$C$61, A70) * Control!$B$4 * $G$3</f>
        <v>0</v>
      </c>
      <c r="AW70">
        <f>AV70*(Control!$B$5*Control!$B$6*Control!$B$7)*$G$4</f>
        <v>0</v>
      </c>
      <c r="AX70">
        <f>AX69*(1-(1-Control!$B$13)^(1/12)) + AW70</f>
        <v>0</v>
      </c>
      <c r="AY70">
        <f>AW70*Control!$B$8</f>
        <v>0</v>
      </c>
      <c r="AZ70">
        <f>AX70*(Control!$B$9*$G$5/12)/1e6</f>
        <v>0</v>
      </c>
      <c r="BA70">
        <f>AY70*$G$6*Control!$B$12/1e6</f>
        <v>0</v>
      </c>
      <c r="BB70">
        <f>AZ70+BA70</f>
        <v>0</v>
      </c>
      <c r="BC70">
        <f>(1-Control!$B$10)*AZ70 + AY70*(CHOOSE(B70, Control!$B$32, Control!$C$32, Control!$D$32, Control!$E$32, Control!$F$32) + $G$7)/1e6 * $G$6</f>
        <v>0</v>
      </c>
      <c r="BD70">
        <f>BB70-BC70</f>
        <v>0</v>
      </c>
      <c r="BE70">
        <f>INDEX(BaseSeries!$C$2:$C$61, A70) * Control!$B$4 * $H$3</f>
        <v>0</v>
      </c>
      <c r="BF70">
        <f>BE70*(Control!$B$5*Control!$B$6*Control!$B$7)*$H$4</f>
        <v>0</v>
      </c>
      <c r="BG70">
        <f>BG69*(1-(1-Control!$B$13)^(1/12)) + BF70</f>
        <v>0</v>
      </c>
      <c r="BH70">
        <f>BF70*Control!$B$8</f>
        <v>0</v>
      </c>
      <c r="BI70">
        <f>BG70*(Control!$B$9*$H$5/12)/1e6</f>
        <v>0</v>
      </c>
      <c r="BJ70">
        <f>BH70*$H$6*Control!$B$12/1e6</f>
        <v>0</v>
      </c>
      <c r="BK70">
        <f>BI70+BJ70</f>
        <v>0</v>
      </c>
      <c r="BL70">
        <f>(1-Control!$B$10)*BI70 + BH70*(CHOOSE(B70, Control!$B$32, Control!$C$32, Control!$D$32, Control!$E$32, Control!$F$32) + $H$7)/1e6 * $H$6</f>
        <v>0</v>
      </c>
      <c r="BM70">
        <f>BK70-BL70</f>
        <v>0</v>
      </c>
      <c r="BN70">
        <f>INDEX(BaseSeries!$C$2:$C$61, A70) * Control!$B$4 * $I$3</f>
        <v>0</v>
      </c>
      <c r="BO70">
        <f>BN70*(Control!$B$5*Control!$B$6*Control!$B$7)*$I$4</f>
        <v>0</v>
      </c>
      <c r="BP70">
        <f>BP69*(1-(1-Control!$B$13)^(1/12)) + BO70</f>
        <v>0</v>
      </c>
      <c r="BQ70">
        <f>BO70*Control!$B$8</f>
        <v>0</v>
      </c>
      <c r="BR70">
        <f>BP70*(Control!$B$9*$I$5/12)/1e6</f>
        <v>0</v>
      </c>
      <c r="BS70">
        <f>BQ70*$I$6*Control!$B$12/1e6</f>
        <v>0</v>
      </c>
      <c r="BT70">
        <f>BR70+BS70</f>
        <v>0</v>
      </c>
      <c r="BU70">
        <f>(1-Control!$B$10)*BR70 + BQ70*(CHOOSE(B70, Control!$B$32, Control!$C$32, Control!$D$32, Control!$E$32, Control!$F$32) + $I$7)/1e6 * $I$6</f>
        <v>0</v>
      </c>
      <c r="BV70">
        <f>BT70-BU70</f>
        <v>0</v>
      </c>
      <c r="BW70">
        <f>INDEX(BaseSeries!$C$2:$C$61, A70) * Control!$B$4 * $J$3</f>
        <v>0</v>
      </c>
      <c r="BX70">
        <f>BW70*(Control!$B$5*Control!$B$6*Control!$B$7)*$J$4</f>
        <v>0</v>
      </c>
      <c r="BY70">
        <f>BY69*(1-(1-Control!$B$13)^(1/12)) + BX70</f>
        <v>0</v>
      </c>
      <c r="BZ70">
        <f>BX70*Control!$B$8</f>
        <v>0</v>
      </c>
      <c r="CA70">
        <f>BY70*(Control!$B$9*$J$5/12)/1e6</f>
        <v>0</v>
      </c>
      <c r="CB70">
        <f>BZ70*$J$6*Control!$B$12/1e6</f>
        <v>0</v>
      </c>
      <c r="CC70">
        <f>CA70+CB70</f>
        <v>0</v>
      </c>
      <c r="CD70">
        <f>(1-Control!$B$10)*CA70 + BZ70*(CHOOSE(B70, Control!$B$32, Control!$C$32, Control!$D$32, Control!$E$32, Control!$F$32) + $J$7)/1e6 * $J$6</f>
        <v>0</v>
      </c>
      <c r="CE70">
        <f>CC70-CD70</f>
        <v>0</v>
      </c>
      <c r="CF70">
        <f>INDEX(BaseSeries!$C$2:$C$61, A70) * Control!$B$4 * $K$3</f>
        <v>0</v>
      </c>
      <c r="CG70">
        <f>CF70*(Control!$B$5*Control!$B$6*Control!$B$7)*$K$4</f>
        <v>0</v>
      </c>
      <c r="CH70">
        <f>CH69*(1-(1-Control!$B$13)^(1/12)) + CG70</f>
        <v>0</v>
      </c>
      <c r="CI70">
        <f>CG70*Control!$B$8</f>
        <v>0</v>
      </c>
      <c r="CJ70">
        <f>CH70*(Control!$B$9*$K$5/12)/1e6</f>
        <v>0</v>
      </c>
      <c r="CK70">
        <f>CI70*$K$6*Control!$B$12/1e6</f>
        <v>0</v>
      </c>
      <c r="CL70">
        <f>CJ70+CK70</f>
        <v>0</v>
      </c>
      <c r="CM70">
        <f>(1-Control!$B$10)*CJ70 + CI70*(CHOOSE(B70, Control!$B$32, Control!$C$32, Control!$D$32, Control!$E$32, Control!$F$32) + $K$7)/1e6 * $K$6</f>
        <v>0</v>
      </c>
      <c r="CN70">
        <f>CL70-CM70</f>
        <v>0</v>
      </c>
      <c r="CO70">
        <f>INDEX(BaseSeries!$C$2:$C$61, A70) * Control!$B$4 * $L$3</f>
        <v>0</v>
      </c>
      <c r="CP70">
        <f>CO70*(Control!$B$5*Control!$B$6*Control!$B$7)*$L$4</f>
        <v>0</v>
      </c>
      <c r="CQ70">
        <f>CQ69*(1-(1-Control!$B$13)^(1/12)) + CP70</f>
        <v>0</v>
      </c>
      <c r="CR70">
        <f>CP70*Control!$B$8</f>
        <v>0</v>
      </c>
      <c r="CS70">
        <f>CQ70*(Control!$B$9*$L$5/12)/1e6</f>
        <v>0</v>
      </c>
      <c r="CT70">
        <f>CR70*$L$6*Control!$B$12/1e6</f>
        <v>0</v>
      </c>
      <c r="CU70">
        <f>CS70+CT70</f>
        <v>0</v>
      </c>
      <c r="CV70">
        <f>(1-Control!$B$10)*CS70 + CR70*(CHOOSE(B70, Control!$B$32, Control!$C$32, Control!$D$32, Control!$E$32, Control!$F$32) + $L$7)/1e6 * $L$6</f>
        <v>0</v>
      </c>
      <c r="CW70">
        <f>CU70-CV70</f>
        <v>0</v>
      </c>
      <c r="CX70">
        <f>INDEX(BaseSeries!$C$2:$C$61, A70) * Control!$B$4 * $M$3</f>
        <v>0</v>
      </c>
      <c r="CY70">
        <f>CX70*(Control!$B$5*Control!$B$6*Control!$B$7)*$M$4</f>
        <v>0</v>
      </c>
      <c r="CZ70">
        <f>CZ69*(1-(1-Control!$B$13)^(1/12)) + CY70</f>
        <v>0</v>
      </c>
      <c r="DA70">
        <f>CY70*Control!$B$8</f>
        <v>0</v>
      </c>
      <c r="DB70">
        <f>CZ70*(Control!$B$9*$M$5/12)/1e6</f>
        <v>0</v>
      </c>
      <c r="DC70">
        <f>DA70*$M$6*Control!$B$12/1e6</f>
        <v>0</v>
      </c>
      <c r="DD70">
        <f>DB70+DC70</f>
        <v>0</v>
      </c>
      <c r="DE70">
        <f>(1-Control!$B$10)*DB70 + DA70*(CHOOSE(B70, Control!$B$32, Control!$C$32, Control!$D$32, Control!$E$32, Control!$F$32) + $M$7)/1e6 * $M$6</f>
        <v>0</v>
      </c>
      <c r="DF70">
        <f>DD70-DE70</f>
        <v>0</v>
      </c>
    </row>
    <row r="71" spans="1:110">
      <c r="A71">
        <v>60</v>
      </c>
      <c r="B71">
        <f>INT((A71-1)/12)+1</f>
        <v>0</v>
      </c>
      <c r="C71">
        <f>INDEX(BaseSeries!$C$2:$C$61, A71) * Control!$B$4 * $B$3</f>
        <v>0</v>
      </c>
      <c r="D71">
        <f>C71*(Control!$B$5*Control!$B$6*Control!$B$7)*$B$4</f>
        <v>0</v>
      </c>
      <c r="E71">
        <f>E70*(1-(1-Control!$B$13)^(1/12)) + D71</f>
        <v>0</v>
      </c>
      <c r="F71">
        <f>D71*Control!$B$8</f>
        <v>0</v>
      </c>
      <c r="G71">
        <f>E71*(Control!$B$9*$B$5/12)/1e6</f>
        <v>0</v>
      </c>
      <c r="H71">
        <f>F71*$B$6*Control!$B$12/1e6</f>
        <v>0</v>
      </c>
      <c r="I71">
        <f>G71+H71</f>
        <v>0</v>
      </c>
      <c r="J71">
        <f>(1-Control!$B$10)*G71 + F71*(CHOOSE(B71, Control!$B$32, Control!$C$32, Control!$D$32, Control!$E$32, Control!$F$32) + $B$7)/1e6 * $B$6</f>
        <v>0</v>
      </c>
      <c r="K71">
        <f>I71-J71</f>
        <v>0</v>
      </c>
      <c r="L71">
        <f>INDEX(BaseSeries!$C$2:$C$61, A71) * Control!$B$4 * $C$3</f>
        <v>0</v>
      </c>
      <c r="M71">
        <f>L71*(Control!$B$5*Control!$B$6*Control!$B$7)*$C$4</f>
        <v>0</v>
      </c>
      <c r="N71">
        <f>N70*(1-(1-Control!$B$13)^(1/12)) + M71</f>
        <v>0</v>
      </c>
      <c r="O71">
        <f>M71*Control!$B$8</f>
        <v>0</v>
      </c>
      <c r="P71">
        <f>N71*(Control!$B$9*$C$5/12)/1e6</f>
        <v>0</v>
      </c>
      <c r="Q71">
        <f>O71*$C$6*Control!$B$12/1e6</f>
        <v>0</v>
      </c>
      <c r="R71">
        <f>P71+Q71</f>
        <v>0</v>
      </c>
      <c r="S71">
        <f>(1-Control!$B$10)*P71 + O71*(CHOOSE(B71, Control!$B$32, Control!$C$32, Control!$D$32, Control!$E$32, Control!$F$32) + $C$7)/1e6 * $C$6</f>
        <v>0</v>
      </c>
      <c r="T71">
        <f>R71-S71</f>
        <v>0</v>
      </c>
      <c r="U71">
        <f>INDEX(BaseSeries!$C$2:$C$61, A71) * Control!$B$4 * $D$3</f>
        <v>0</v>
      </c>
      <c r="V71">
        <f>U71*(Control!$B$5*Control!$B$6*Control!$B$7)*$D$4</f>
        <v>0</v>
      </c>
      <c r="W71">
        <f>W70*(1-(1-Control!$B$13)^(1/12)) + V71</f>
        <v>0</v>
      </c>
      <c r="X71">
        <f>V71*Control!$B$8</f>
        <v>0</v>
      </c>
      <c r="Y71">
        <f>W71*(Control!$B$9*$D$5/12)/1e6</f>
        <v>0</v>
      </c>
      <c r="Z71">
        <f>X71*$D$6*Control!$B$12/1e6</f>
        <v>0</v>
      </c>
      <c r="AA71">
        <f>Y71+Z71</f>
        <v>0</v>
      </c>
      <c r="AB71">
        <f>(1-Control!$B$10)*Y71 + X71*(CHOOSE(B71, Control!$B$32, Control!$C$32, Control!$D$32, Control!$E$32, Control!$F$32) + $D$7)/1e6 * $D$6</f>
        <v>0</v>
      </c>
      <c r="AC71">
        <f>AA71-AB71</f>
        <v>0</v>
      </c>
      <c r="AD71">
        <f>INDEX(BaseSeries!$C$2:$C$61, A71) * Control!$B$4 * $E$3</f>
        <v>0</v>
      </c>
      <c r="AE71">
        <f>AD71*(Control!$B$5*Control!$B$6*Control!$B$7)*$E$4</f>
        <v>0</v>
      </c>
      <c r="AF71">
        <f>AF70*(1-(1-Control!$B$13)^(1/12)) + AE71</f>
        <v>0</v>
      </c>
      <c r="AG71">
        <f>AE71*Control!$B$8</f>
        <v>0</v>
      </c>
      <c r="AH71">
        <f>AF71*(Control!$B$9*$E$5/12)/1e6</f>
        <v>0</v>
      </c>
      <c r="AI71">
        <f>AG71*$E$6*Control!$B$12/1e6</f>
        <v>0</v>
      </c>
      <c r="AJ71">
        <f>AH71+AI71</f>
        <v>0</v>
      </c>
      <c r="AK71">
        <f>(1-Control!$B$10)*AH71 + AG71*(CHOOSE(B71, Control!$B$32, Control!$C$32, Control!$D$32, Control!$E$32, Control!$F$32) + $E$7)/1e6 * $E$6</f>
        <v>0</v>
      </c>
      <c r="AL71">
        <f>AJ71-AK71</f>
        <v>0</v>
      </c>
      <c r="AM71">
        <f>INDEX(BaseSeries!$C$2:$C$61, A71) * Control!$B$4 * $F$3</f>
        <v>0</v>
      </c>
      <c r="AN71">
        <f>AM71*(Control!$B$5*Control!$B$6*Control!$B$7)*$F$4</f>
        <v>0</v>
      </c>
      <c r="AO71">
        <f>AO70*(1-(1-Control!$B$13)^(1/12)) + AN71</f>
        <v>0</v>
      </c>
      <c r="AP71">
        <f>AN71*Control!$B$8</f>
        <v>0</v>
      </c>
      <c r="AQ71">
        <f>AO71*(Control!$B$9*$F$5/12)/1e6</f>
        <v>0</v>
      </c>
      <c r="AR71">
        <f>AP71*$F$6*Control!$B$12/1e6</f>
        <v>0</v>
      </c>
      <c r="AS71">
        <f>AQ71+AR71</f>
        <v>0</v>
      </c>
      <c r="AT71">
        <f>(1-Control!$B$10)*AQ71 + AP71*(CHOOSE(B71, Control!$B$32, Control!$C$32, Control!$D$32, Control!$E$32, Control!$F$32) + $F$7)/1e6 * $F$6</f>
        <v>0</v>
      </c>
      <c r="AU71">
        <f>AS71-AT71</f>
        <v>0</v>
      </c>
      <c r="AV71">
        <f>INDEX(BaseSeries!$C$2:$C$61, A71) * Control!$B$4 * $G$3</f>
        <v>0</v>
      </c>
      <c r="AW71">
        <f>AV71*(Control!$B$5*Control!$B$6*Control!$B$7)*$G$4</f>
        <v>0</v>
      </c>
      <c r="AX71">
        <f>AX70*(1-(1-Control!$B$13)^(1/12)) + AW71</f>
        <v>0</v>
      </c>
      <c r="AY71">
        <f>AW71*Control!$B$8</f>
        <v>0</v>
      </c>
      <c r="AZ71">
        <f>AX71*(Control!$B$9*$G$5/12)/1e6</f>
        <v>0</v>
      </c>
      <c r="BA71">
        <f>AY71*$G$6*Control!$B$12/1e6</f>
        <v>0</v>
      </c>
      <c r="BB71">
        <f>AZ71+BA71</f>
        <v>0</v>
      </c>
      <c r="BC71">
        <f>(1-Control!$B$10)*AZ71 + AY71*(CHOOSE(B71, Control!$B$32, Control!$C$32, Control!$D$32, Control!$E$32, Control!$F$32) + $G$7)/1e6 * $G$6</f>
        <v>0</v>
      </c>
      <c r="BD71">
        <f>BB71-BC71</f>
        <v>0</v>
      </c>
      <c r="BE71">
        <f>INDEX(BaseSeries!$C$2:$C$61, A71) * Control!$B$4 * $H$3</f>
        <v>0</v>
      </c>
      <c r="BF71">
        <f>BE71*(Control!$B$5*Control!$B$6*Control!$B$7)*$H$4</f>
        <v>0</v>
      </c>
      <c r="BG71">
        <f>BG70*(1-(1-Control!$B$13)^(1/12)) + BF71</f>
        <v>0</v>
      </c>
      <c r="BH71">
        <f>BF71*Control!$B$8</f>
        <v>0</v>
      </c>
      <c r="BI71">
        <f>BG71*(Control!$B$9*$H$5/12)/1e6</f>
        <v>0</v>
      </c>
      <c r="BJ71">
        <f>BH71*$H$6*Control!$B$12/1e6</f>
        <v>0</v>
      </c>
      <c r="BK71">
        <f>BI71+BJ71</f>
        <v>0</v>
      </c>
      <c r="BL71">
        <f>(1-Control!$B$10)*BI71 + BH71*(CHOOSE(B71, Control!$B$32, Control!$C$32, Control!$D$32, Control!$E$32, Control!$F$32) + $H$7)/1e6 * $H$6</f>
        <v>0</v>
      </c>
      <c r="BM71">
        <f>BK71-BL71</f>
        <v>0</v>
      </c>
      <c r="BN71">
        <f>INDEX(BaseSeries!$C$2:$C$61, A71) * Control!$B$4 * $I$3</f>
        <v>0</v>
      </c>
      <c r="BO71">
        <f>BN71*(Control!$B$5*Control!$B$6*Control!$B$7)*$I$4</f>
        <v>0</v>
      </c>
      <c r="BP71">
        <f>BP70*(1-(1-Control!$B$13)^(1/12)) + BO71</f>
        <v>0</v>
      </c>
      <c r="BQ71">
        <f>BO71*Control!$B$8</f>
        <v>0</v>
      </c>
      <c r="BR71">
        <f>BP71*(Control!$B$9*$I$5/12)/1e6</f>
        <v>0</v>
      </c>
      <c r="BS71">
        <f>BQ71*$I$6*Control!$B$12/1e6</f>
        <v>0</v>
      </c>
      <c r="BT71">
        <f>BR71+BS71</f>
        <v>0</v>
      </c>
      <c r="BU71">
        <f>(1-Control!$B$10)*BR71 + BQ71*(CHOOSE(B71, Control!$B$32, Control!$C$32, Control!$D$32, Control!$E$32, Control!$F$32) + $I$7)/1e6 * $I$6</f>
        <v>0</v>
      </c>
      <c r="BV71">
        <f>BT71-BU71</f>
        <v>0</v>
      </c>
      <c r="BW71">
        <f>INDEX(BaseSeries!$C$2:$C$61, A71) * Control!$B$4 * $J$3</f>
        <v>0</v>
      </c>
      <c r="BX71">
        <f>BW71*(Control!$B$5*Control!$B$6*Control!$B$7)*$J$4</f>
        <v>0</v>
      </c>
      <c r="BY71">
        <f>BY70*(1-(1-Control!$B$13)^(1/12)) + BX71</f>
        <v>0</v>
      </c>
      <c r="BZ71">
        <f>BX71*Control!$B$8</f>
        <v>0</v>
      </c>
      <c r="CA71">
        <f>BY71*(Control!$B$9*$J$5/12)/1e6</f>
        <v>0</v>
      </c>
      <c r="CB71">
        <f>BZ71*$J$6*Control!$B$12/1e6</f>
        <v>0</v>
      </c>
      <c r="CC71">
        <f>CA71+CB71</f>
        <v>0</v>
      </c>
      <c r="CD71">
        <f>(1-Control!$B$10)*CA71 + BZ71*(CHOOSE(B71, Control!$B$32, Control!$C$32, Control!$D$32, Control!$E$32, Control!$F$32) + $J$7)/1e6 * $J$6</f>
        <v>0</v>
      </c>
      <c r="CE71">
        <f>CC71-CD71</f>
        <v>0</v>
      </c>
      <c r="CF71">
        <f>INDEX(BaseSeries!$C$2:$C$61, A71) * Control!$B$4 * $K$3</f>
        <v>0</v>
      </c>
      <c r="CG71">
        <f>CF71*(Control!$B$5*Control!$B$6*Control!$B$7)*$K$4</f>
        <v>0</v>
      </c>
      <c r="CH71">
        <f>CH70*(1-(1-Control!$B$13)^(1/12)) + CG71</f>
        <v>0</v>
      </c>
      <c r="CI71">
        <f>CG71*Control!$B$8</f>
        <v>0</v>
      </c>
      <c r="CJ71">
        <f>CH71*(Control!$B$9*$K$5/12)/1e6</f>
        <v>0</v>
      </c>
      <c r="CK71">
        <f>CI71*$K$6*Control!$B$12/1e6</f>
        <v>0</v>
      </c>
      <c r="CL71">
        <f>CJ71+CK71</f>
        <v>0</v>
      </c>
      <c r="CM71">
        <f>(1-Control!$B$10)*CJ71 + CI71*(CHOOSE(B71, Control!$B$32, Control!$C$32, Control!$D$32, Control!$E$32, Control!$F$32) + $K$7)/1e6 * $K$6</f>
        <v>0</v>
      </c>
      <c r="CN71">
        <f>CL71-CM71</f>
        <v>0</v>
      </c>
      <c r="CO71">
        <f>INDEX(BaseSeries!$C$2:$C$61, A71) * Control!$B$4 * $L$3</f>
        <v>0</v>
      </c>
      <c r="CP71">
        <f>CO71*(Control!$B$5*Control!$B$6*Control!$B$7)*$L$4</f>
        <v>0</v>
      </c>
      <c r="CQ71">
        <f>CQ70*(1-(1-Control!$B$13)^(1/12)) + CP71</f>
        <v>0</v>
      </c>
      <c r="CR71">
        <f>CP71*Control!$B$8</f>
        <v>0</v>
      </c>
      <c r="CS71">
        <f>CQ71*(Control!$B$9*$L$5/12)/1e6</f>
        <v>0</v>
      </c>
      <c r="CT71">
        <f>CR71*$L$6*Control!$B$12/1e6</f>
        <v>0</v>
      </c>
      <c r="CU71">
        <f>CS71+CT71</f>
        <v>0</v>
      </c>
      <c r="CV71">
        <f>(1-Control!$B$10)*CS71 + CR71*(CHOOSE(B71, Control!$B$32, Control!$C$32, Control!$D$32, Control!$E$32, Control!$F$32) + $L$7)/1e6 * $L$6</f>
        <v>0</v>
      </c>
      <c r="CW71">
        <f>CU71-CV71</f>
        <v>0</v>
      </c>
      <c r="CX71">
        <f>INDEX(BaseSeries!$C$2:$C$61, A71) * Control!$B$4 * $M$3</f>
        <v>0</v>
      </c>
      <c r="CY71">
        <f>CX71*(Control!$B$5*Control!$B$6*Control!$B$7)*$M$4</f>
        <v>0</v>
      </c>
      <c r="CZ71">
        <f>CZ70*(1-(1-Control!$B$13)^(1/12)) + CY71</f>
        <v>0</v>
      </c>
      <c r="DA71">
        <f>CY71*Control!$B$8</f>
        <v>0</v>
      </c>
      <c r="DB71">
        <f>CZ71*(Control!$B$9*$M$5/12)/1e6</f>
        <v>0</v>
      </c>
      <c r="DC71">
        <f>DA71*$M$6*Control!$B$12/1e6</f>
        <v>0</v>
      </c>
      <c r="DD71">
        <f>DB71+DC71</f>
        <v>0</v>
      </c>
      <c r="DE71">
        <f>(1-Control!$B$10)*DB71 + DA71*(CHOOSE(B71, Control!$B$32, Control!$C$32, Control!$D$32, Control!$E$32, Control!$F$32) + $M$7)/1e6 * $M$6</f>
        <v>0</v>
      </c>
      <c r="DF71">
        <f>DD71-DE71</f>
        <v>0</v>
      </c>
    </row>
    <row r="73" spans="1:110">
      <c r="A73" s="2" t="s">
        <v>45</v>
      </c>
      <c r="B73" s="2" t="s">
        <v>98</v>
      </c>
      <c r="C73" s="2" t="s">
        <v>79</v>
      </c>
      <c r="D73" s="2" t="s">
        <v>80</v>
      </c>
      <c r="E73" s="2" t="s">
        <v>81</v>
      </c>
      <c r="F73" s="2" t="s">
        <v>82</v>
      </c>
      <c r="G73" s="2" t="s">
        <v>83</v>
      </c>
      <c r="H73" s="2" t="s">
        <v>84</v>
      </c>
      <c r="I73" s="2" t="s">
        <v>85</v>
      </c>
      <c r="J73" s="2" t="s">
        <v>86</v>
      </c>
      <c r="K73" s="2" t="s">
        <v>87</v>
      </c>
      <c r="L73" s="2" t="s">
        <v>88</v>
      </c>
      <c r="M73" s="2" t="s">
        <v>89</v>
      </c>
      <c r="N73" s="2" t="s">
        <v>90</v>
      </c>
    </row>
    <row r="74" spans="1:110">
      <c r="A74" t="s">
        <v>27</v>
      </c>
      <c r="B74">
        <f>Annual!I2</f>
        <v>0</v>
      </c>
      <c r="C74">
        <f>SUM(K12:K23) - $B$8*Control!B23</f>
        <v>0</v>
      </c>
      <c r="D74">
        <f>SUM(T12:T23) - $C$8*Control!B23</f>
        <v>0</v>
      </c>
      <c r="E74">
        <f>SUM(AC12:AC23) - $D$8*Control!B23</f>
        <v>0</v>
      </c>
      <c r="F74">
        <f>SUM(AL12:AL23) - $E$8*Control!B23</f>
        <v>0</v>
      </c>
      <c r="G74">
        <f>SUM(AU12:AU23) - $F$8*Control!B23</f>
        <v>0</v>
      </c>
      <c r="H74">
        <f>SUM(BD12:BD23) - $G$8*Control!B23</f>
        <v>0</v>
      </c>
      <c r="I74">
        <f>SUM(BM12:BM23) - $H$8*Control!B23</f>
        <v>0</v>
      </c>
      <c r="J74">
        <f>SUM(BV12:BV23) - $I$8*Control!B23</f>
        <v>0</v>
      </c>
      <c r="K74">
        <f>SUM(CE12:CE23) - $J$8*Control!B23</f>
        <v>0</v>
      </c>
      <c r="L74">
        <f>SUM(CN12:CN23) - $K$8*Control!B23</f>
        <v>0</v>
      </c>
      <c r="M74">
        <f>SUM(CW12:CW23) - $L$8*Control!B23</f>
        <v>0</v>
      </c>
      <c r="N74">
        <f>SUM(DF12:DF23) - $M$8*Control!B23</f>
        <v>0</v>
      </c>
    </row>
    <row r="75" spans="1:110">
      <c r="A75" t="s">
        <v>28</v>
      </c>
      <c r="B75">
        <f>Annual!I3</f>
        <v>0</v>
      </c>
      <c r="C75">
        <f>SUM(K24:K35) - $B$8*Control!C23</f>
        <v>0</v>
      </c>
      <c r="D75">
        <f>SUM(T24:T35) - $C$8*Control!C23</f>
        <v>0</v>
      </c>
      <c r="E75">
        <f>SUM(AC24:AC35) - $D$8*Control!C23</f>
        <v>0</v>
      </c>
      <c r="F75">
        <f>SUM(AL24:AL35) - $E$8*Control!C23</f>
        <v>0</v>
      </c>
      <c r="G75">
        <f>SUM(AU24:AU35) - $F$8*Control!C23</f>
        <v>0</v>
      </c>
      <c r="H75">
        <f>SUM(BD24:BD35) - $G$8*Control!C23</f>
        <v>0</v>
      </c>
      <c r="I75">
        <f>SUM(BM24:BM35) - $H$8*Control!C23</f>
        <v>0</v>
      </c>
      <c r="J75">
        <f>SUM(BV24:BV35) - $I$8*Control!C23</f>
        <v>0</v>
      </c>
      <c r="K75">
        <f>SUM(CE24:CE35) - $J$8*Control!C23</f>
        <v>0</v>
      </c>
      <c r="L75">
        <f>SUM(CN24:CN35) - $K$8*Control!C23</f>
        <v>0</v>
      </c>
      <c r="M75">
        <f>SUM(CW24:CW35) - $L$8*Control!C23</f>
        <v>0</v>
      </c>
      <c r="N75">
        <f>SUM(DF24:DF35) - $M$8*Control!C23</f>
        <v>0</v>
      </c>
    </row>
    <row r="76" spans="1:110">
      <c r="A76" t="s">
        <v>29</v>
      </c>
      <c r="B76">
        <f>Annual!I4</f>
        <v>0</v>
      </c>
      <c r="C76">
        <f>SUM(K36:K47) - $B$8*Control!D23</f>
        <v>0</v>
      </c>
      <c r="D76">
        <f>SUM(T36:T47) - $C$8*Control!D23</f>
        <v>0</v>
      </c>
      <c r="E76">
        <f>SUM(AC36:AC47) - $D$8*Control!D23</f>
        <v>0</v>
      </c>
      <c r="F76">
        <f>SUM(AL36:AL47) - $E$8*Control!D23</f>
        <v>0</v>
      </c>
      <c r="G76">
        <f>SUM(AU36:AU47) - $F$8*Control!D23</f>
        <v>0</v>
      </c>
      <c r="H76">
        <f>SUM(BD36:BD47) - $G$8*Control!D23</f>
        <v>0</v>
      </c>
      <c r="I76">
        <f>SUM(BM36:BM47) - $H$8*Control!D23</f>
        <v>0</v>
      </c>
      <c r="J76">
        <f>SUM(BV36:BV47) - $I$8*Control!D23</f>
        <v>0</v>
      </c>
      <c r="K76">
        <f>SUM(CE36:CE47) - $J$8*Control!D23</f>
        <v>0</v>
      </c>
      <c r="L76">
        <f>SUM(CN36:CN47) - $K$8*Control!D23</f>
        <v>0</v>
      </c>
      <c r="M76">
        <f>SUM(CW36:CW47) - $L$8*Control!D23</f>
        <v>0</v>
      </c>
      <c r="N76">
        <f>SUM(DF36:DF47) - $M$8*Control!D23</f>
        <v>0</v>
      </c>
    </row>
    <row r="77" spans="1:110">
      <c r="A77" t="s">
        <v>30</v>
      </c>
      <c r="B77">
        <f>Annual!I5</f>
        <v>0</v>
      </c>
      <c r="C77">
        <f>SUM(K48:K59) - $B$8*Control!E23</f>
        <v>0</v>
      </c>
      <c r="D77">
        <f>SUM(T48:T59) - $C$8*Control!E23</f>
        <v>0</v>
      </c>
      <c r="E77">
        <f>SUM(AC48:AC59) - $D$8*Control!E23</f>
        <v>0</v>
      </c>
      <c r="F77">
        <f>SUM(AL48:AL59) - $E$8*Control!E23</f>
        <v>0</v>
      </c>
      <c r="G77">
        <f>SUM(AU48:AU59) - $F$8*Control!E23</f>
        <v>0</v>
      </c>
      <c r="H77">
        <f>SUM(BD48:BD59) - $G$8*Control!E23</f>
        <v>0</v>
      </c>
      <c r="I77">
        <f>SUM(BM48:BM59) - $H$8*Control!E23</f>
        <v>0</v>
      </c>
      <c r="J77">
        <f>SUM(BV48:BV59) - $I$8*Control!E23</f>
        <v>0</v>
      </c>
      <c r="K77">
        <f>SUM(CE48:CE59) - $J$8*Control!E23</f>
        <v>0</v>
      </c>
      <c r="L77">
        <f>SUM(CN48:CN59) - $K$8*Control!E23</f>
        <v>0</v>
      </c>
      <c r="M77">
        <f>SUM(CW48:CW59) - $L$8*Control!E23</f>
        <v>0</v>
      </c>
      <c r="N77">
        <f>SUM(DF48:DF59) - $M$8*Control!E23</f>
        <v>0</v>
      </c>
    </row>
    <row r="78" spans="1:110">
      <c r="A78" t="s">
        <v>31</v>
      </c>
      <c r="B78">
        <f>Annual!I6</f>
        <v>0</v>
      </c>
      <c r="C78">
        <f>SUM(K60:K71) - $B$8*Control!F23</f>
        <v>0</v>
      </c>
      <c r="D78">
        <f>SUM(T60:T71) - $C$8*Control!F23</f>
        <v>0</v>
      </c>
      <c r="E78">
        <f>SUM(AC60:AC71) - $D$8*Control!F23</f>
        <v>0</v>
      </c>
      <c r="F78">
        <f>SUM(AL60:AL71) - $E$8*Control!F23</f>
        <v>0</v>
      </c>
      <c r="G78">
        <f>SUM(AU60:AU71) - $F$8*Control!F23</f>
        <v>0</v>
      </c>
      <c r="H78">
        <f>SUM(BD60:BD71) - $G$8*Control!F23</f>
        <v>0</v>
      </c>
      <c r="I78">
        <f>SUM(BM60:BM71) - $H$8*Control!F23</f>
        <v>0</v>
      </c>
      <c r="J78">
        <f>SUM(BV60:BV71) - $I$8*Control!F23</f>
        <v>0</v>
      </c>
      <c r="K78">
        <f>SUM(CE60:CE71) - $J$8*Control!F23</f>
        <v>0</v>
      </c>
      <c r="L78">
        <f>SUM(CN60:CN71) - $K$8*Control!F23</f>
        <v>0</v>
      </c>
      <c r="M78">
        <f>SUM(CW60:CW71) - $L$8*Control!F23</f>
        <v>0</v>
      </c>
      <c r="N78">
        <f>SUM(DF60:DF71) - $M$8*Control!F23</f>
        <v>0</v>
      </c>
    </row>
    <row r="80" spans="1:110">
      <c r="A80" s="2" t="s">
        <v>99</v>
      </c>
      <c r="B80">
        <f>Annual!I6</f>
        <v>0</v>
      </c>
      <c r="C80">
        <f>Sensitivity_Cases!C78</f>
        <v>0</v>
      </c>
      <c r="D80">
        <f>Sensitivity_Cases!D78</f>
        <v>0</v>
      </c>
      <c r="E80">
        <f>Sensitivity_Cases!E78</f>
        <v>0</v>
      </c>
      <c r="F80">
        <f>Sensitivity_Cases!F78</f>
        <v>0</v>
      </c>
      <c r="G80">
        <f>Sensitivity_Cases!G78</f>
        <v>0</v>
      </c>
      <c r="H80">
        <f>Sensitivity_Cases!H78</f>
        <v>0</v>
      </c>
      <c r="I80">
        <f>Sensitivity_Cases!I78</f>
        <v>0</v>
      </c>
      <c r="J80">
        <f>Sensitivity_Cases!J78</f>
        <v>0</v>
      </c>
      <c r="K80">
        <f>Sensitivity_Cases!K78</f>
        <v>0</v>
      </c>
      <c r="L80">
        <f>Sensitivity_Cases!L78</f>
        <v>0</v>
      </c>
      <c r="M80">
        <f>Sensitivity_Cases!M78</f>
        <v>0</v>
      </c>
      <c r="N80">
        <f>Sensitivity_Cases!N78</f>
        <v>0</v>
      </c>
    </row>
    <row r="81" spans="1:14">
      <c r="A81" s="2" t="s">
        <v>100</v>
      </c>
      <c r="C81">
        <f>C80 - B80</f>
        <v>0</v>
      </c>
      <c r="D81">
        <f>D80 - B80</f>
        <v>0</v>
      </c>
      <c r="E81">
        <f>E80 - B80</f>
        <v>0</v>
      </c>
      <c r="F81">
        <f>F80 - B80</f>
        <v>0</v>
      </c>
      <c r="G81">
        <f>G80 - B80</f>
        <v>0</v>
      </c>
      <c r="H81">
        <f>H80 - B80</f>
        <v>0</v>
      </c>
      <c r="I81">
        <f>I80 - B80</f>
        <v>0</v>
      </c>
      <c r="J81">
        <f>J80 - B80</f>
        <v>0</v>
      </c>
      <c r="K81">
        <f>K80 - B80</f>
        <v>0</v>
      </c>
      <c r="L81">
        <f>L80 - B80</f>
        <v>0</v>
      </c>
      <c r="M81">
        <f>M80 - B80</f>
        <v>0</v>
      </c>
      <c r="N81">
        <f>N80 - B80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2" t="s">
        <v>101</v>
      </c>
      <c r="B1" s="2" t="s">
        <v>102</v>
      </c>
    </row>
    <row r="2" spans="1:2">
      <c r="A2" t="s">
        <v>79</v>
      </c>
      <c r="B2">
        <f>Sensitivity_Cases!C81</f>
        <v>0</v>
      </c>
    </row>
    <row r="3" spans="1:2">
      <c r="A3" t="s">
        <v>80</v>
      </c>
      <c r="B3">
        <f>Sensitivity_Cases!D81</f>
        <v>0</v>
      </c>
    </row>
    <row r="4" spans="1:2">
      <c r="A4" t="s">
        <v>81</v>
      </c>
      <c r="B4">
        <f>Sensitivity_Cases!E81</f>
        <v>0</v>
      </c>
    </row>
    <row r="5" spans="1:2">
      <c r="A5" t="s">
        <v>82</v>
      </c>
      <c r="B5">
        <f>Sensitivity_Cases!F81</f>
        <v>0</v>
      </c>
    </row>
    <row r="6" spans="1:2">
      <c r="A6" t="s">
        <v>83</v>
      </c>
      <c r="B6">
        <f>Sensitivity_Cases!G81</f>
        <v>0</v>
      </c>
    </row>
    <row r="7" spans="1:2">
      <c r="A7" t="s">
        <v>84</v>
      </c>
      <c r="B7">
        <f>Sensitivity_Cases!H81</f>
        <v>0</v>
      </c>
    </row>
    <row r="8" spans="1:2">
      <c r="A8" t="s">
        <v>85</v>
      </c>
      <c r="B8">
        <f>Sensitivity_Cases!I81</f>
        <v>0</v>
      </c>
    </row>
    <row r="9" spans="1:2">
      <c r="A9" t="s">
        <v>86</v>
      </c>
      <c r="B9">
        <f>Sensitivity_Cases!J81</f>
        <v>0</v>
      </c>
    </row>
    <row r="10" spans="1:2">
      <c r="A10" t="s">
        <v>87</v>
      </c>
      <c r="B10">
        <f>Sensitivity_Cases!K81</f>
        <v>0</v>
      </c>
    </row>
    <row r="11" spans="1:2">
      <c r="A11" t="s">
        <v>88</v>
      </c>
      <c r="B11">
        <f>Sensitivity_Cases!L81</f>
        <v>0</v>
      </c>
    </row>
    <row r="12" spans="1:2">
      <c r="A12" t="s">
        <v>89</v>
      </c>
      <c r="B12">
        <f>Sensitivity_Cases!M81</f>
        <v>0</v>
      </c>
    </row>
    <row r="13" spans="1:2">
      <c r="A13" t="s">
        <v>90</v>
      </c>
      <c r="B13">
        <f>Sensitivity_Cases!N81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Control</vt:lpstr>
      <vt:lpstr>BaseSeries</vt:lpstr>
      <vt:lpstr>GTM_Monthly</vt:lpstr>
      <vt:lpstr>Annual</vt:lpstr>
      <vt:lpstr>CashFlow</vt:lpstr>
      <vt:lpstr>Sensitivity_Cases</vt:lpstr>
      <vt:lpstr>Tornado</vt:lpstr>
      <vt:lpstr>ARPA</vt:lpstr>
      <vt:lpstr>CapexShare</vt:lpstr>
      <vt:lpstr>ChurnAnn</vt:lpstr>
      <vt:lpstr>D2P</vt:lpstr>
      <vt:lpstr>DevicePrice</vt:lpstr>
      <vt:lpstr>DevicesPerDeal</vt:lpstr>
      <vt:lpstr>GMrec</vt:lpstr>
      <vt:lpstr>L2D</vt:lpstr>
      <vt:lpstr>LeadMult</vt:lpstr>
      <vt:lpstr>LeadsQoQGrowth</vt:lpstr>
      <vt:lpstr>P2Deal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2025-09-14T17:08:31Z</dcterms:created>
  <dcterms:modified xsi:type="dcterms:W3CDTF">2025-09-14T17:08:31Z</dcterms:modified>
</cp:coreProperties>
</file>