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CursoGlovo/7.modulo_excel/Practica de Excel/Tema_1_2_3/"/>
    </mc:Choice>
  </mc:AlternateContent>
  <xr:revisionPtr revIDLastSave="0" documentId="13_ncr:1_{E870AD93-56E0-FB4B-A7FD-281A3E7DF892}" xr6:coauthVersionLast="47" xr6:coauthVersionMax="47" xr10:uidLastSave="{00000000-0000-0000-0000-000000000000}"/>
  <bookViews>
    <workbookView xWindow="0" yWindow="500" windowWidth="38400" windowHeight="21100" activeTab="2" xr2:uid="{F55AA70F-0FC1-BF4F-9B3F-438ECA92FF56}"/>
  </bookViews>
  <sheets>
    <sheet name="Tema1" sheetId="1" r:id="rId1"/>
    <sheet name="Tema2" sheetId="2" r:id="rId2"/>
    <sheet name="Tema3" sheetId="5" r:id="rId3"/>
  </sheets>
  <definedNames>
    <definedName name="_xlchart.v1.0" hidden="1">Tema1!$A$2:$A$21</definedName>
    <definedName name="_xlchart.v1.1" hidden="1">Tema1!$B$1</definedName>
    <definedName name="_xlchart.v1.10" hidden="1">Tema1!$B$2:$B$21</definedName>
    <definedName name="_xlchart.v1.11" hidden="1">Tema1!$C$1</definedName>
    <definedName name="_xlchart.v1.12" hidden="1">Tema1!$C$2:$C$21</definedName>
    <definedName name="_xlchart.v1.13" hidden="1">Tema1!$B$1</definedName>
    <definedName name="_xlchart.v1.14" hidden="1">Tema1!$B$2:$B$21</definedName>
    <definedName name="_xlchart.v1.15" hidden="1">Tema1!$C$1</definedName>
    <definedName name="_xlchart.v1.16" hidden="1">Tema1!$C$2:$C$21</definedName>
    <definedName name="_xlchart.v1.17" hidden="1">Tema1!$A$2:$A$21</definedName>
    <definedName name="_xlchart.v1.18" hidden="1">Tema1!$B$1</definedName>
    <definedName name="_xlchart.v1.19" hidden="1">Tema1!$B$2:$B$21</definedName>
    <definedName name="_xlchart.v1.2" hidden="1">Tema1!$B$2:$B$21</definedName>
    <definedName name="_xlchart.v1.20" hidden="1">Tema1!$C$1</definedName>
    <definedName name="_xlchart.v1.21" hidden="1">Tema1!$C$2:$C$21</definedName>
    <definedName name="_xlchart.v1.22" hidden="1">Tema1!$B$1</definedName>
    <definedName name="_xlchart.v1.23" hidden="1">Tema1!$B$2:$B$21</definedName>
    <definedName name="_xlchart.v1.24" hidden="1">Tema1!$C$1</definedName>
    <definedName name="_xlchart.v1.25" hidden="1">Tema1!$C$2:$C$21</definedName>
    <definedName name="_xlchart.v1.26" hidden="1">Tema1!$D$1</definedName>
    <definedName name="_xlchart.v1.27" hidden="1">Tema1!$D$2:$D$21</definedName>
    <definedName name="_xlchart.v1.3" hidden="1">Tema1!$C$1</definedName>
    <definedName name="_xlchart.v1.4" hidden="1">Tema1!$C$2:$C$21</definedName>
    <definedName name="_xlchart.v1.5" hidden="1">Tema1!$C$1</definedName>
    <definedName name="_xlchart.v1.6" hidden="1">Tema1!$C$2:$C$21</definedName>
    <definedName name="_xlchart.v1.7" hidden="1">Tema1!$D$1</definedName>
    <definedName name="_xlchart.v1.8" hidden="1">Tema1!$D$2:$D$21</definedName>
    <definedName name="_xlchart.v1.9" hidden="1">Tema1!$B$1</definedName>
    <definedName name="max_edades">Tema1!$B$25</definedName>
    <definedName name="max_puntajes">Tema1!$C$25</definedName>
    <definedName name="max_tiempo">Tema1!$D$25</definedName>
    <definedName name="min_edades">Tema1!$B$26</definedName>
    <definedName name="min_puntajes">Tema1!$C$26</definedName>
    <definedName name="min_tiempo">Tema1!$D$26</definedName>
    <definedName name="modalidad_examen">Tema1!$E$2:$E$21</definedName>
    <definedName name="promedio_edades">Tema1!$B$24</definedName>
    <definedName name="promedio_puntajes">Tema1!$C$24</definedName>
    <definedName name="promedio_tiempo">Tema1!$D$24</definedName>
    <definedName name="rango_edades">Tema1!$B$2:$B$21</definedName>
    <definedName name="rango_expediente">Tema1!$F$2:$F$21</definedName>
    <definedName name="rango_nombres">Tema1!$A$2:$A$21</definedName>
    <definedName name="rango_puntajes">Tema1!$C$2:$C$21</definedName>
    <definedName name="suma_edades">Tema1!$B$23</definedName>
    <definedName name="suma_puntajes">Tema1!$C$23</definedName>
    <definedName name="suma_tiempo">Tema1!$D$23</definedName>
    <definedName name="tiempo_examen">Tema1!$D$2:$D$21</definedName>
  </definedNames>
  <calcPr calcId="191029"/>
  <pivotCaches>
    <pivotCache cacheId="3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A10" i="2"/>
  <c r="A20" i="2"/>
  <c r="A19" i="2"/>
  <c r="B10" i="2"/>
  <c r="B18" i="2"/>
  <c r="B17" i="2"/>
  <c r="B13" i="2"/>
  <c r="B14" i="2"/>
  <c r="B15" i="2"/>
  <c r="B16" i="2"/>
  <c r="B4" i="2"/>
  <c r="C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3" i="1"/>
  <c r="D24" i="1"/>
  <c r="D25" i="1"/>
  <c r="D26" i="1"/>
  <c r="C23" i="1"/>
  <c r="B9" i="2"/>
  <c r="C26" i="1"/>
  <c r="C25" i="1"/>
  <c r="B23" i="1" l="1"/>
  <c r="B7" i="2"/>
  <c r="B5" i="2"/>
  <c r="B8" i="2"/>
  <c r="B12" i="2"/>
  <c r="B6" i="2"/>
  <c r="B26" i="1"/>
  <c r="B25" i="1"/>
  <c r="B24" i="1"/>
  <c r="B11" i="2" s="1"/>
</calcChain>
</file>

<file path=xl/sharedStrings.xml><?xml version="1.0" encoding="utf-8"?>
<sst xmlns="http://schemas.openxmlformats.org/spreadsheetml/2006/main" count="100" uniqueCount="57">
  <si>
    <t>María</t>
  </si>
  <si>
    <t xml:space="preserve">Marta Pérez </t>
  </si>
  <si>
    <t>Daniel Martínez</t>
  </si>
  <si>
    <t>Manuel Martín</t>
  </si>
  <si>
    <t>María López</t>
  </si>
  <si>
    <t>Luis Pérez</t>
  </si>
  <si>
    <t>Carmen González</t>
  </si>
  <si>
    <t>Laura García</t>
  </si>
  <si>
    <t>Manuel López</t>
  </si>
  <si>
    <t>Sergio Fernández</t>
  </si>
  <si>
    <t>María González</t>
  </si>
  <si>
    <t>Sergio Rodríguez</t>
  </si>
  <si>
    <t>Paula Martín</t>
  </si>
  <si>
    <t>Carlos García</t>
  </si>
  <si>
    <t>Javier López</t>
  </si>
  <si>
    <t>Pedro González</t>
  </si>
  <si>
    <t>Carmen Fernández</t>
  </si>
  <si>
    <t>Manuel Fernández</t>
  </si>
  <si>
    <t>Javier Martín</t>
  </si>
  <si>
    <t>José Gómez</t>
  </si>
  <si>
    <t>Alejandro Sánchez</t>
  </si>
  <si>
    <t>Suma</t>
  </si>
  <si>
    <t>Promedio</t>
  </si>
  <si>
    <t>Máximo</t>
  </si>
  <si>
    <t xml:space="preserve">Mínimo </t>
  </si>
  <si>
    <t xml:space="preserve">Número de personas mayores de 30 </t>
  </si>
  <si>
    <t>Número de personas menores de 30</t>
  </si>
  <si>
    <t xml:space="preserve">Número de personas mayores de edad </t>
  </si>
  <si>
    <t>Número de personas entre 20 y 30 años</t>
  </si>
  <si>
    <t>Número de personas con puntajes menores a 600 puntos</t>
  </si>
  <si>
    <t>Número de personas con edades mayores que el promedio</t>
  </si>
  <si>
    <t>Numero de personas mayores de edad con puntajes mayores de 500</t>
  </si>
  <si>
    <t>Numero de personas que NO tienen edad y puntaje registrado</t>
  </si>
  <si>
    <t>Edad</t>
  </si>
  <si>
    <t xml:space="preserve">Puntaje (sobre 1000 puntos) </t>
  </si>
  <si>
    <t>Nombre</t>
  </si>
  <si>
    <t>Apartado 1. Analizar datos</t>
  </si>
  <si>
    <t>Apartados 2 y 3</t>
  </si>
  <si>
    <t>Sentencia</t>
  </si>
  <si>
    <t>Resultado</t>
  </si>
  <si>
    <t>Etiquetas de fila</t>
  </si>
  <si>
    <t>Total general</t>
  </si>
  <si>
    <t>(Todas)</t>
  </si>
  <si>
    <t>Etiquetas de columna</t>
  </si>
  <si>
    <t xml:space="preserve">Suma de Puntaje (sobre 1000 puntos) </t>
  </si>
  <si>
    <t>Calificación en Expediente</t>
  </si>
  <si>
    <t>Tiempo en completar examen(en minutos)</t>
  </si>
  <si>
    <t>Modalidad del Examen</t>
  </si>
  <si>
    <t>Online</t>
  </si>
  <si>
    <t>Presencial</t>
  </si>
  <si>
    <t>Número de personas que hicieron su examen Online</t>
  </si>
  <si>
    <t>Numero de personas que hicieron el examen Presencial y suspendieron</t>
  </si>
  <si>
    <t>Numero de personas que hicieron el examen Online y suspendieron</t>
  </si>
  <si>
    <t>Numero de personas aprobadas</t>
  </si>
  <si>
    <t>Numero de personas que terminaron el examen por debajo del tiempo promedio</t>
  </si>
  <si>
    <t>Numero de personas que terminaron el examen por debajo del tiempo promedio y suspendieron</t>
  </si>
  <si>
    <t>Antonio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</si>
</sst>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5"/>
      <color theme="1"/>
      <name val="Aptos Display"/>
      <scheme val="major"/>
    </font>
    <font>
      <sz val="15"/>
      <color rgb="FF0D0D0D"/>
      <name val="Aptos Display"/>
      <scheme val="major"/>
    </font>
    <font>
      <b/>
      <sz val="15"/>
      <color theme="1"/>
      <name val="Aptos Display"/>
      <scheme val="major"/>
    </font>
    <font>
      <b/>
      <sz val="18"/>
      <color theme="1"/>
      <name val="Aptos Narrow (Cuerpo)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4" borderId="0" xfId="0" applyFill="1"/>
    <xf numFmtId="1" fontId="1" fillId="0" borderId="2" xfId="0" applyNumberFormat="1" applyFont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Display"/>
        <scheme val="maj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D0D0D"/>
        <name val="Aptos Display"/>
        <scheme val="maj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Dispersión (Edad/Puntaje)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Tema1!$C$1</c:f>
              <c:strCache>
                <c:ptCount val="1"/>
                <c:pt idx="0">
                  <c:v>Puntaje (sobre 1000 puntos)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Tema1!$B$2:$B$21</c:f>
              <c:numCache>
                <c:formatCode>0</c:formatCode>
                <c:ptCount val="20"/>
                <c:pt idx="0">
                  <c:v>31</c:v>
                </c:pt>
                <c:pt idx="1">
                  <c:v>27</c:v>
                </c:pt>
                <c:pt idx="2">
                  <c:v>65</c:v>
                </c:pt>
                <c:pt idx="3">
                  <c:v>46</c:v>
                </c:pt>
                <c:pt idx="4">
                  <c:v>47</c:v>
                </c:pt>
                <c:pt idx="5">
                  <c:v>22</c:v>
                </c:pt>
                <c:pt idx="6">
                  <c:v>41</c:v>
                </c:pt>
                <c:pt idx="7">
                  <c:v>70</c:v>
                </c:pt>
                <c:pt idx="8">
                  <c:v>21</c:v>
                </c:pt>
                <c:pt idx="9">
                  <c:v>65</c:v>
                </c:pt>
                <c:pt idx="10">
                  <c:v>22</c:v>
                </c:pt>
                <c:pt idx="11">
                  <c:v>79</c:v>
                </c:pt>
                <c:pt idx="12">
                  <c:v>12</c:v>
                </c:pt>
                <c:pt idx="13">
                  <c:v>17</c:v>
                </c:pt>
                <c:pt idx="14">
                  <c:v>16</c:v>
                </c:pt>
                <c:pt idx="15">
                  <c:v>11</c:v>
                </c:pt>
                <c:pt idx="16">
                  <c:v>80</c:v>
                </c:pt>
                <c:pt idx="17">
                  <c:v>24</c:v>
                </c:pt>
                <c:pt idx="18">
                  <c:v>21</c:v>
                </c:pt>
                <c:pt idx="19">
                  <c:v>16</c:v>
                </c:pt>
              </c:numCache>
            </c:numRef>
          </c:xVal>
          <c:yVal>
            <c:numRef>
              <c:f>Tema1!$C$2:$C$21</c:f>
              <c:numCache>
                <c:formatCode>0</c:formatCode>
                <c:ptCount val="20"/>
                <c:pt idx="0">
                  <c:v>642</c:v>
                </c:pt>
                <c:pt idx="1">
                  <c:v>420</c:v>
                </c:pt>
                <c:pt idx="2">
                  <c:v>700</c:v>
                </c:pt>
                <c:pt idx="3">
                  <c:v>747</c:v>
                </c:pt>
                <c:pt idx="4">
                  <c:v>500</c:v>
                </c:pt>
                <c:pt idx="5">
                  <c:v>438</c:v>
                </c:pt>
                <c:pt idx="6">
                  <c:v>420</c:v>
                </c:pt>
                <c:pt idx="7">
                  <c:v>781</c:v>
                </c:pt>
                <c:pt idx="8">
                  <c:v>400</c:v>
                </c:pt>
                <c:pt idx="9">
                  <c:v>653</c:v>
                </c:pt>
                <c:pt idx="10">
                  <c:v>456</c:v>
                </c:pt>
                <c:pt idx="11">
                  <c:v>942</c:v>
                </c:pt>
                <c:pt idx="12">
                  <c:v>137</c:v>
                </c:pt>
                <c:pt idx="13">
                  <c:v>668</c:v>
                </c:pt>
                <c:pt idx="14">
                  <c:v>686</c:v>
                </c:pt>
                <c:pt idx="15">
                  <c:v>352</c:v>
                </c:pt>
                <c:pt idx="16">
                  <c:v>992</c:v>
                </c:pt>
                <c:pt idx="17">
                  <c:v>505</c:v>
                </c:pt>
                <c:pt idx="18">
                  <c:v>512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AA48-913E-5E8D57A5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68832"/>
        <c:axId val="1747888352"/>
      </c:scatterChart>
      <c:valAx>
        <c:axId val="17477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747888352"/>
        <c:crosses val="autoZero"/>
        <c:crossBetween val="midCat"/>
      </c:valAx>
      <c:valAx>
        <c:axId val="17478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7477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Análisis de la relación entre Edad  y Puntaje por Participante</a:t>
            </a:r>
            <a:endParaRPr lang="es-ES_trad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5732353663815799"/>
          <c:y val="1.7621145374449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Tema1!$B$1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Tema1!$A$2:$A$21</c:f>
              <c:strCache>
                <c:ptCount val="20"/>
                <c:pt idx="0">
                  <c:v>Marta Pérez </c:v>
                </c:pt>
                <c:pt idx="1">
                  <c:v>Daniel Martínez</c:v>
                </c:pt>
                <c:pt idx="2">
                  <c:v>Manuel Martín</c:v>
                </c:pt>
                <c:pt idx="3">
                  <c:v>Alejandro Sánchez</c:v>
                </c:pt>
                <c:pt idx="4">
                  <c:v>María López</c:v>
                </c:pt>
                <c:pt idx="5">
                  <c:v>Luis Pérez</c:v>
                </c:pt>
                <c:pt idx="6">
                  <c:v>Carmen González</c:v>
                </c:pt>
                <c:pt idx="7">
                  <c:v>Sergio Rodríguez</c:v>
                </c:pt>
                <c:pt idx="8">
                  <c:v>Paula Martín</c:v>
                </c:pt>
                <c:pt idx="9">
                  <c:v>Laura García</c:v>
                </c:pt>
                <c:pt idx="10">
                  <c:v>Manuel López</c:v>
                </c:pt>
                <c:pt idx="11">
                  <c:v>Sergio Fernández</c:v>
                </c:pt>
                <c:pt idx="12">
                  <c:v>María González</c:v>
                </c:pt>
                <c:pt idx="13">
                  <c:v>Carlos García</c:v>
                </c:pt>
                <c:pt idx="14">
                  <c:v>Javier López</c:v>
                </c:pt>
                <c:pt idx="15">
                  <c:v>Carmen Fernández</c:v>
                </c:pt>
                <c:pt idx="16">
                  <c:v>Pedro González</c:v>
                </c:pt>
                <c:pt idx="17">
                  <c:v>Manuel Fernández</c:v>
                </c:pt>
                <c:pt idx="18">
                  <c:v>Javier Martín</c:v>
                </c:pt>
                <c:pt idx="19">
                  <c:v>José Gómez</c:v>
                </c:pt>
              </c:strCache>
            </c:strRef>
          </c:cat>
          <c:val>
            <c:numRef>
              <c:f>Tema1!$B$2:$B$21</c:f>
              <c:numCache>
                <c:formatCode>0</c:formatCode>
                <c:ptCount val="20"/>
                <c:pt idx="0">
                  <c:v>31</c:v>
                </c:pt>
                <c:pt idx="1">
                  <c:v>27</c:v>
                </c:pt>
                <c:pt idx="2">
                  <c:v>65</c:v>
                </c:pt>
                <c:pt idx="3">
                  <c:v>46</c:v>
                </c:pt>
                <c:pt idx="4">
                  <c:v>47</c:v>
                </c:pt>
                <c:pt idx="5">
                  <c:v>22</c:v>
                </c:pt>
                <c:pt idx="6">
                  <c:v>41</c:v>
                </c:pt>
                <c:pt idx="7">
                  <c:v>70</c:v>
                </c:pt>
                <c:pt idx="8">
                  <c:v>21</c:v>
                </c:pt>
                <c:pt idx="9">
                  <c:v>65</c:v>
                </c:pt>
                <c:pt idx="10">
                  <c:v>22</c:v>
                </c:pt>
                <c:pt idx="11">
                  <c:v>79</c:v>
                </c:pt>
                <c:pt idx="12">
                  <c:v>12</c:v>
                </c:pt>
                <c:pt idx="13">
                  <c:v>17</c:v>
                </c:pt>
                <c:pt idx="14">
                  <c:v>16</c:v>
                </c:pt>
                <c:pt idx="15">
                  <c:v>11</c:v>
                </c:pt>
                <c:pt idx="16">
                  <c:v>80</c:v>
                </c:pt>
                <c:pt idx="17">
                  <c:v>24</c:v>
                </c:pt>
                <c:pt idx="18">
                  <c:v>21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5-8142-B580-4CC0871FD0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344240832"/>
        <c:axId val="1344100544"/>
      </c:barChart>
      <c:lineChart>
        <c:grouping val="standard"/>
        <c:varyColors val="0"/>
        <c:ser>
          <c:idx val="1"/>
          <c:order val="1"/>
          <c:tx>
            <c:strRef>
              <c:f>Tema1!$C$1</c:f>
              <c:strCache>
                <c:ptCount val="1"/>
                <c:pt idx="0">
                  <c:v>Puntaje (sobre 1000 puntos)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Tema1!$A$2:$A$21</c:f>
              <c:strCache>
                <c:ptCount val="20"/>
                <c:pt idx="0">
                  <c:v>Marta Pérez </c:v>
                </c:pt>
                <c:pt idx="1">
                  <c:v>Daniel Martínez</c:v>
                </c:pt>
                <c:pt idx="2">
                  <c:v>Manuel Martín</c:v>
                </c:pt>
                <c:pt idx="3">
                  <c:v>Alejandro Sánchez</c:v>
                </c:pt>
                <c:pt idx="4">
                  <c:v>María López</c:v>
                </c:pt>
                <c:pt idx="5">
                  <c:v>Luis Pérez</c:v>
                </c:pt>
                <c:pt idx="6">
                  <c:v>Carmen González</c:v>
                </c:pt>
                <c:pt idx="7">
                  <c:v>Sergio Rodríguez</c:v>
                </c:pt>
                <c:pt idx="8">
                  <c:v>Paula Martín</c:v>
                </c:pt>
                <c:pt idx="9">
                  <c:v>Laura García</c:v>
                </c:pt>
                <c:pt idx="10">
                  <c:v>Manuel López</c:v>
                </c:pt>
                <c:pt idx="11">
                  <c:v>Sergio Fernández</c:v>
                </c:pt>
                <c:pt idx="12">
                  <c:v>María González</c:v>
                </c:pt>
                <c:pt idx="13">
                  <c:v>Carlos García</c:v>
                </c:pt>
                <c:pt idx="14">
                  <c:v>Javier López</c:v>
                </c:pt>
                <c:pt idx="15">
                  <c:v>Carmen Fernández</c:v>
                </c:pt>
                <c:pt idx="16">
                  <c:v>Pedro González</c:v>
                </c:pt>
                <c:pt idx="17">
                  <c:v>Manuel Fernández</c:v>
                </c:pt>
                <c:pt idx="18">
                  <c:v>Javier Martín</c:v>
                </c:pt>
                <c:pt idx="19">
                  <c:v>José Gómez</c:v>
                </c:pt>
              </c:strCache>
            </c:strRef>
          </c:cat>
          <c:val>
            <c:numRef>
              <c:f>Tema1!$C$2:$C$21</c:f>
              <c:numCache>
                <c:formatCode>0</c:formatCode>
                <c:ptCount val="20"/>
                <c:pt idx="0">
                  <c:v>642</c:v>
                </c:pt>
                <c:pt idx="1">
                  <c:v>420</c:v>
                </c:pt>
                <c:pt idx="2">
                  <c:v>700</c:v>
                </c:pt>
                <c:pt idx="3">
                  <c:v>747</c:v>
                </c:pt>
                <c:pt idx="4">
                  <c:v>500</c:v>
                </c:pt>
                <c:pt idx="5">
                  <c:v>438</c:v>
                </c:pt>
                <c:pt idx="6">
                  <c:v>420</c:v>
                </c:pt>
                <c:pt idx="7">
                  <c:v>781</c:v>
                </c:pt>
                <c:pt idx="8">
                  <c:v>400</c:v>
                </c:pt>
                <c:pt idx="9">
                  <c:v>653</c:v>
                </c:pt>
                <c:pt idx="10">
                  <c:v>456</c:v>
                </c:pt>
                <c:pt idx="11">
                  <c:v>942</c:v>
                </c:pt>
                <c:pt idx="12">
                  <c:v>137</c:v>
                </c:pt>
                <c:pt idx="13">
                  <c:v>668</c:v>
                </c:pt>
                <c:pt idx="14">
                  <c:v>686</c:v>
                </c:pt>
                <c:pt idx="15">
                  <c:v>352</c:v>
                </c:pt>
                <c:pt idx="16">
                  <c:v>992</c:v>
                </c:pt>
                <c:pt idx="17">
                  <c:v>505</c:v>
                </c:pt>
                <c:pt idx="18">
                  <c:v>512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5-8142-B580-4CC0871FD0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726992"/>
        <c:axId val="1351441440"/>
      </c:lineChart>
      <c:catAx>
        <c:axId val="13442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Participante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44100544"/>
        <c:crosses val="autoZero"/>
        <c:auto val="1"/>
        <c:lblAlgn val="ctr"/>
        <c:lblOffset val="100"/>
        <c:noMultiLvlLbl val="0"/>
      </c:catAx>
      <c:valAx>
        <c:axId val="13441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44240832"/>
        <c:crosses val="autoZero"/>
        <c:crossBetween val="between"/>
      </c:valAx>
      <c:valAx>
        <c:axId val="1351441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50726992"/>
        <c:crosses val="max"/>
        <c:crossBetween val="between"/>
      </c:valAx>
      <c:catAx>
        <c:axId val="135072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1441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Análisis de la relación entre Puntaje y Tiempo de Examen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Tema1!$C$1</c:f>
              <c:strCache>
                <c:ptCount val="1"/>
                <c:pt idx="0">
                  <c:v>Puntaje (sobre 1000 puntos)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Tema1!$C$2:$C$21</c:f>
              <c:numCache>
                <c:formatCode>0</c:formatCode>
                <c:ptCount val="20"/>
                <c:pt idx="0">
                  <c:v>642</c:v>
                </c:pt>
                <c:pt idx="1">
                  <c:v>420</c:v>
                </c:pt>
                <c:pt idx="2">
                  <c:v>700</c:v>
                </c:pt>
                <c:pt idx="3">
                  <c:v>747</c:v>
                </c:pt>
                <c:pt idx="4">
                  <c:v>500</c:v>
                </c:pt>
                <c:pt idx="5">
                  <c:v>438</c:v>
                </c:pt>
                <c:pt idx="6">
                  <c:v>420</c:v>
                </c:pt>
                <c:pt idx="7">
                  <c:v>781</c:v>
                </c:pt>
                <c:pt idx="8">
                  <c:v>400</c:v>
                </c:pt>
                <c:pt idx="9">
                  <c:v>653</c:v>
                </c:pt>
                <c:pt idx="10">
                  <c:v>456</c:v>
                </c:pt>
                <c:pt idx="11">
                  <c:v>942</c:v>
                </c:pt>
                <c:pt idx="12">
                  <c:v>137</c:v>
                </c:pt>
                <c:pt idx="13">
                  <c:v>668</c:v>
                </c:pt>
                <c:pt idx="14">
                  <c:v>686</c:v>
                </c:pt>
                <c:pt idx="15">
                  <c:v>352</c:v>
                </c:pt>
                <c:pt idx="16">
                  <c:v>992</c:v>
                </c:pt>
                <c:pt idx="17">
                  <c:v>505</c:v>
                </c:pt>
                <c:pt idx="18">
                  <c:v>512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AD4B-9074-A022B6DA88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4521584"/>
        <c:axId val="1358835872"/>
      </c:barChart>
      <c:lineChart>
        <c:grouping val="standard"/>
        <c:varyColors val="0"/>
        <c:ser>
          <c:idx val="1"/>
          <c:order val="1"/>
          <c:tx>
            <c:strRef>
              <c:f>Tema1!$D$1</c:f>
              <c:strCache>
                <c:ptCount val="1"/>
                <c:pt idx="0">
                  <c:v>Tiempo en completar examen(en minutos)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B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Tema1!$D$2:$D$21</c:f>
              <c:numCache>
                <c:formatCode>0</c:formatCode>
                <c:ptCount val="20"/>
                <c:pt idx="0">
                  <c:v>120</c:v>
                </c:pt>
                <c:pt idx="1">
                  <c:v>113</c:v>
                </c:pt>
                <c:pt idx="2">
                  <c:v>150</c:v>
                </c:pt>
                <c:pt idx="3">
                  <c:v>110</c:v>
                </c:pt>
                <c:pt idx="4">
                  <c:v>152</c:v>
                </c:pt>
                <c:pt idx="5">
                  <c:v>122</c:v>
                </c:pt>
                <c:pt idx="6">
                  <c:v>113</c:v>
                </c:pt>
                <c:pt idx="7">
                  <c:v>100</c:v>
                </c:pt>
                <c:pt idx="8">
                  <c:v>150</c:v>
                </c:pt>
                <c:pt idx="9">
                  <c:v>133</c:v>
                </c:pt>
                <c:pt idx="10">
                  <c:v>111</c:v>
                </c:pt>
                <c:pt idx="11">
                  <c:v>113</c:v>
                </c:pt>
                <c:pt idx="12">
                  <c:v>120</c:v>
                </c:pt>
                <c:pt idx="13">
                  <c:v>127</c:v>
                </c:pt>
                <c:pt idx="14">
                  <c:v>124</c:v>
                </c:pt>
                <c:pt idx="15">
                  <c:v>155</c:v>
                </c:pt>
                <c:pt idx="16">
                  <c:v>100</c:v>
                </c:pt>
                <c:pt idx="17">
                  <c:v>120</c:v>
                </c:pt>
                <c:pt idx="18">
                  <c:v>145</c:v>
                </c:pt>
                <c:pt idx="1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4-AD4B-9074-A022B6DA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72272"/>
        <c:axId val="1396622416"/>
      </c:lineChart>
      <c:catAx>
        <c:axId val="13945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58835872"/>
        <c:crosses val="autoZero"/>
        <c:auto val="1"/>
        <c:lblAlgn val="ctr"/>
        <c:lblOffset val="100"/>
        <c:noMultiLvlLbl val="0"/>
      </c:catAx>
      <c:valAx>
        <c:axId val="13588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94521584"/>
        <c:crosses val="autoZero"/>
        <c:crossBetween val="between"/>
      </c:valAx>
      <c:valAx>
        <c:axId val="1396622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95872272"/>
        <c:crosses val="max"/>
        <c:crossBetween val="between"/>
      </c:valAx>
      <c:catAx>
        <c:axId val="139587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662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Boxplot (Edad - Puntaje)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Boxplot (Edad - Puntaje)</a:t>
          </a:r>
        </a:p>
      </cx:txPr>
    </cx:title>
    <cx:plotArea>
      <cx:plotAreaRegion>
        <cx:series layoutId="boxWhisker" uniqueId="{C52D0805-C444-CA48-B412-101E77A85831}">
          <cx:tx>
            <cx:txData>
              <cx:f>_xlchart.v1.13</cx:f>
              <cx:v>Edad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9D485F0-C214-9A4E-A79A-E0519B64F1D8}">
          <cx:tx>
            <cx:txData>
              <cx:f>_xlchart.v1.15</cx:f>
              <cx:v>Puntaje (sobre 1000 puntos) 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22</xdr:row>
      <xdr:rowOff>241300</xdr:rowOff>
    </xdr:from>
    <xdr:to>
      <xdr:col>10</xdr:col>
      <xdr:colOff>228600</xdr:colOff>
      <xdr:row>40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F843FB-43B6-0D11-6D5D-C81310530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5829300"/>
          <a:ext cx="7620000" cy="3746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1</xdr:row>
      <xdr:rowOff>114300</xdr:rowOff>
    </xdr:from>
    <xdr:to>
      <xdr:col>13</xdr:col>
      <xdr:colOff>711200</xdr:colOff>
      <xdr:row>11</xdr:row>
      <xdr:rowOff>54749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929AA1-0332-E7E9-5113-622474D1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4200" y="419100"/>
          <a:ext cx="7772400" cy="242964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3</xdr:col>
      <xdr:colOff>457200</xdr:colOff>
      <xdr:row>42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8EDFBB-02F3-664C-8A09-67E188AE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12700</xdr:rowOff>
    </xdr:from>
    <xdr:to>
      <xdr:col>3</xdr:col>
      <xdr:colOff>495300</xdr:colOff>
      <xdr:row>73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C73292-3A61-574E-9E69-46AED7D4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50800</xdr:rowOff>
    </xdr:from>
    <xdr:to>
      <xdr:col>3</xdr:col>
      <xdr:colOff>495300</xdr:colOff>
      <xdr:row>95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CDDF84E-0A7A-754E-92F7-0062181EE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12800"/>
              <a:ext cx="8483600" cy="420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98</xdr:row>
      <xdr:rowOff>190500</xdr:rowOff>
    </xdr:from>
    <xdr:to>
      <xdr:col>3</xdr:col>
      <xdr:colOff>774700</xdr:colOff>
      <xdr:row>125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903FA8-5C73-CB44-836D-7351E764C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1358900</xdr:colOff>
      <xdr:row>0</xdr:row>
      <xdr:rowOff>88900</xdr:rowOff>
    </xdr:from>
    <xdr:to>
      <xdr:col>6</xdr:col>
      <xdr:colOff>2959100</xdr:colOff>
      <xdr:row>15</xdr:row>
      <xdr:rowOff>2323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76F979-4D6E-E016-B4E3-0FEDADC49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88900"/>
          <a:ext cx="7772400" cy="29614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6.774948379629" createdVersion="8" refreshedVersion="8" minRefreshableVersion="3" recordCount="20" xr:uid="{B674D225-38F3-0A4C-B561-10042C48D7F6}">
  <cacheSource type="worksheet">
    <worksheetSource name="Tabla1"/>
  </cacheSource>
  <cacheFields count="6">
    <cacheField name="Nombre" numFmtId="0">
      <sharedItems count="20">
        <s v="Marta Pérez "/>
        <s v="Daniel Martínez"/>
        <s v="Manuel Martín"/>
        <s v="Alejandro Sánchez"/>
        <s v="María López"/>
        <s v="Luis Pérez"/>
        <s v="Carmen González"/>
        <s v="Sergio Rodríguez"/>
        <s v="Paula Martín"/>
        <s v="Laura García"/>
        <s v="Manuel López"/>
        <s v="Sergio Fernández"/>
        <s v="María González"/>
        <s v="Carlos García"/>
        <s v="Javier López"/>
        <s v="Carmen Fernández"/>
        <s v="Pedro González"/>
        <s v="Manuel Fernández"/>
        <s v="Javier Martín"/>
        <s v="José Gómez"/>
      </sharedItems>
    </cacheField>
    <cacheField name="Edad" numFmtId="1">
      <sharedItems containsSemiMixedTypes="0" containsString="0" containsNumber="1" containsInteger="1" minValue="11" maxValue="80" count="16">
        <n v="31"/>
        <n v="27"/>
        <n v="65"/>
        <n v="46"/>
        <n v="47"/>
        <n v="22"/>
        <n v="41"/>
        <n v="70"/>
        <n v="21"/>
        <n v="79"/>
        <n v="12"/>
        <n v="17"/>
        <n v="16"/>
        <n v="11"/>
        <n v="80"/>
        <n v="24"/>
      </sharedItems>
    </cacheField>
    <cacheField name="Puntaje (sobre 1000 puntos) " numFmtId="1">
      <sharedItems containsSemiMixedTypes="0" containsString="0" containsNumber="1" containsInteger="1" minValue="137" maxValue="992"/>
    </cacheField>
    <cacheField name="Tiempo en completar examen(en minutos)" numFmtId="1">
      <sharedItems containsSemiMixedTypes="0" containsString="0" containsNumber="1" containsInteger="1" minValue="100" maxValue="156"/>
    </cacheField>
    <cacheField name="Modalidad del Examen" numFmtId="1">
      <sharedItems count="2">
        <s v="Online"/>
        <s v="Presencial"/>
      </sharedItems>
    </cacheField>
    <cacheField name="Calificación en Expedien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42"/>
    <n v="120"/>
    <x v="0"/>
    <s v="APROBADO"/>
  </r>
  <r>
    <x v="1"/>
    <x v="1"/>
    <n v="420"/>
    <n v="113"/>
    <x v="0"/>
    <s v="SUSPENSO"/>
  </r>
  <r>
    <x v="2"/>
    <x v="2"/>
    <n v="700"/>
    <n v="150"/>
    <x v="1"/>
    <s v="APROBADO"/>
  </r>
  <r>
    <x v="3"/>
    <x v="3"/>
    <n v="747"/>
    <n v="110"/>
    <x v="0"/>
    <s v="APROBADO"/>
  </r>
  <r>
    <x v="4"/>
    <x v="4"/>
    <n v="500"/>
    <n v="152"/>
    <x v="1"/>
    <s v="APROBADO"/>
  </r>
  <r>
    <x v="5"/>
    <x v="5"/>
    <n v="438"/>
    <n v="122"/>
    <x v="0"/>
    <s v="SUSPENSO"/>
  </r>
  <r>
    <x v="6"/>
    <x v="6"/>
    <n v="420"/>
    <n v="113"/>
    <x v="0"/>
    <s v="SUSPENSO"/>
  </r>
  <r>
    <x v="7"/>
    <x v="7"/>
    <n v="781"/>
    <n v="100"/>
    <x v="0"/>
    <s v="APROBADO"/>
  </r>
  <r>
    <x v="8"/>
    <x v="8"/>
    <n v="400"/>
    <n v="150"/>
    <x v="1"/>
    <s v="SUSPENSO"/>
  </r>
  <r>
    <x v="9"/>
    <x v="2"/>
    <n v="653"/>
    <n v="133"/>
    <x v="1"/>
    <s v="APROBADO"/>
  </r>
  <r>
    <x v="10"/>
    <x v="5"/>
    <n v="456"/>
    <n v="111"/>
    <x v="0"/>
    <s v="SUSPENSO"/>
  </r>
  <r>
    <x v="11"/>
    <x v="9"/>
    <n v="942"/>
    <n v="113"/>
    <x v="0"/>
    <s v="APROBADO"/>
  </r>
  <r>
    <x v="12"/>
    <x v="10"/>
    <n v="137"/>
    <n v="120"/>
    <x v="0"/>
    <s v="SUSPENSO"/>
  </r>
  <r>
    <x v="13"/>
    <x v="11"/>
    <n v="668"/>
    <n v="127"/>
    <x v="1"/>
    <s v="APROBADO"/>
  </r>
  <r>
    <x v="14"/>
    <x v="12"/>
    <n v="686"/>
    <n v="124"/>
    <x v="0"/>
    <s v="APROBADO"/>
  </r>
  <r>
    <x v="15"/>
    <x v="13"/>
    <n v="352"/>
    <n v="155"/>
    <x v="1"/>
    <s v="SUSPENSO"/>
  </r>
  <r>
    <x v="16"/>
    <x v="14"/>
    <n v="992"/>
    <n v="100"/>
    <x v="0"/>
    <s v="APROBADO"/>
  </r>
  <r>
    <x v="17"/>
    <x v="15"/>
    <n v="505"/>
    <n v="120"/>
    <x v="0"/>
    <s v="APROBADO"/>
  </r>
  <r>
    <x v="18"/>
    <x v="8"/>
    <n v="512"/>
    <n v="145"/>
    <x v="1"/>
    <s v="APROBADO"/>
  </r>
  <r>
    <x v="19"/>
    <x v="12"/>
    <n v="200"/>
    <n v="156"/>
    <x v="1"/>
    <s v="SUSPEN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CBFDE-21C0-B344-B685-4AC16602C2C1}" name="TablaDiná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26" firstHeaderRow="1" firstDataRow="2" firstDataCol="1" rowPageCount="1" colPageCount="1"/>
  <pivotFields count="6">
    <pivotField axis="axisRow" showAll="0">
      <items count="21">
        <item x="3"/>
        <item x="13"/>
        <item x="15"/>
        <item x="6"/>
        <item x="1"/>
        <item x="14"/>
        <item x="18"/>
        <item x="19"/>
        <item x="9"/>
        <item x="5"/>
        <item x="17"/>
        <item x="10"/>
        <item x="2"/>
        <item x="12"/>
        <item x="4"/>
        <item x="0"/>
        <item x="8"/>
        <item x="16"/>
        <item x="11"/>
        <item x="7"/>
        <item t="default"/>
      </items>
    </pivotField>
    <pivotField axis="axisPage" numFmtId="1" showAll="0">
      <items count="17">
        <item x="13"/>
        <item x="10"/>
        <item x="12"/>
        <item x="11"/>
        <item x="8"/>
        <item x="5"/>
        <item x="15"/>
        <item x="1"/>
        <item x="0"/>
        <item x="6"/>
        <item x="3"/>
        <item x="4"/>
        <item x="2"/>
        <item x="7"/>
        <item x="9"/>
        <item x="14"/>
        <item t="default"/>
      </items>
    </pivotField>
    <pivotField dataField="1" numFmtId="1" showAll="0"/>
    <pivotField numFmtId="1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a de Puntaje (sobre 1000 puntos)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6833A-7FE3-A647-BD10-26747040CB53}" name="Tabla1" displayName="Tabla1" ref="A1:F21" totalsRowShown="0" headerRowDxfId="8" dataDxfId="9" headerRowBorderDxfId="17" tableBorderDxfId="18" totalsRowBorderDxfId="16">
  <autoFilter ref="A1:F21" xr:uid="{FCA6833A-7FE3-A647-BD10-26747040CB53}"/>
  <tableColumns count="6">
    <tableColumn id="1" xr3:uid="{B4F75F60-A55E-D545-9D64-92C15841FDB0}" name="Nombre" dataDxfId="15"/>
    <tableColumn id="2" xr3:uid="{4034E8BF-DD89-8649-8460-A48FAEE2C93D}" name="Edad" dataDxfId="14"/>
    <tableColumn id="3" xr3:uid="{98B6B0CE-E91F-974C-BB3C-D2569E59BFF5}" name="Puntaje (sobre 1000 puntos) " dataDxfId="13"/>
    <tableColumn id="4" xr3:uid="{C71849A5-C45D-3A42-8370-396CDDA7EFDE}" name="Tiempo en completar examen(en minutos)" dataDxfId="12"/>
    <tableColumn id="5" xr3:uid="{9381FF63-4B3F-D047-BE28-98215A3984E9}" name="Modalidad del Examen" dataDxfId="11"/>
    <tableColumn id="6" xr3:uid="{37FDDEA8-F1D3-B148-A59C-93FF467CAACE}" name="Calificación en Expediente" dataDxfId="10">
      <calculatedColumnFormula>IF(C2&gt;=500, "APROBADO","SUSPENSO")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BCD8-3E94-454D-819E-FCBA0E754590}">
  <dimension ref="A1:F26"/>
  <sheetViews>
    <sheetView workbookViewId="0">
      <selection activeCell="L36" sqref="L36"/>
    </sheetView>
  </sheetViews>
  <sheetFormatPr baseColWidth="10" defaultRowHeight="16" x14ac:dyDescent="0.2"/>
  <cols>
    <col min="1" max="1" width="20.6640625" bestFit="1" customWidth="1"/>
    <col min="2" max="2" width="15.83203125" bestFit="1" customWidth="1"/>
    <col min="3" max="3" width="34.1640625" customWidth="1"/>
    <col min="4" max="4" width="49.1640625" customWidth="1"/>
    <col min="5" max="5" width="27.83203125" customWidth="1"/>
    <col min="6" max="6" width="32.33203125" customWidth="1"/>
  </cols>
  <sheetData>
    <row r="1" spans="1:6" ht="20" x14ac:dyDescent="0.25">
      <c r="A1" s="20" t="s">
        <v>35</v>
      </c>
      <c r="B1" s="21" t="s">
        <v>33</v>
      </c>
      <c r="C1" s="21" t="s">
        <v>34</v>
      </c>
      <c r="D1" s="21" t="s">
        <v>46</v>
      </c>
      <c r="E1" s="21" t="s">
        <v>47</v>
      </c>
      <c r="F1" s="22" t="s">
        <v>45</v>
      </c>
    </row>
    <row r="2" spans="1:6" ht="20" x14ac:dyDescent="0.25">
      <c r="A2" s="18" t="s">
        <v>1</v>
      </c>
      <c r="B2" s="4">
        <v>31</v>
      </c>
      <c r="C2" s="4">
        <v>642</v>
      </c>
      <c r="D2" s="4">
        <v>120</v>
      </c>
      <c r="E2" s="4" t="s">
        <v>48</v>
      </c>
      <c r="F2" s="19" t="str">
        <f>IF(C2&gt;=500, "APROBADO","SUSPENSO")</f>
        <v>APROBADO</v>
      </c>
    </row>
    <row r="3" spans="1:6" ht="20" x14ac:dyDescent="0.25">
      <c r="A3" s="18" t="s">
        <v>2</v>
      </c>
      <c r="B3" s="4">
        <v>27</v>
      </c>
      <c r="C3" s="4">
        <v>420</v>
      </c>
      <c r="D3" s="4">
        <v>113</v>
      </c>
      <c r="E3" s="4" t="s">
        <v>48</v>
      </c>
      <c r="F3" s="19" t="str">
        <f t="shared" ref="F3:F21" si="0">IF(C3&gt;=500, "APROBADO","SUSPENSO")</f>
        <v>SUSPENSO</v>
      </c>
    </row>
    <row r="4" spans="1:6" ht="20" x14ac:dyDescent="0.25">
      <c r="A4" s="18" t="s">
        <v>3</v>
      </c>
      <c r="B4" s="4">
        <v>65</v>
      </c>
      <c r="C4" s="4">
        <v>700</v>
      </c>
      <c r="D4" s="4">
        <v>150</v>
      </c>
      <c r="E4" s="4" t="s">
        <v>49</v>
      </c>
      <c r="F4" s="19" t="str">
        <f t="shared" si="0"/>
        <v>APROBADO</v>
      </c>
    </row>
    <row r="5" spans="1:6" ht="20" x14ac:dyDescent="0.25">
      <c r="A5" s="18" t="s">
        <v>20</v>
      </c>
      <c r="B5" s="4">
        <v>46</v>
      </c>
      <c r="C5" s="4">
        <v>747</v>
      </c>
      <c r="D5" s="4">
        <v>110</v>
      </c>
      <c r="E5" s="4" t="s">
        <v>48</v>
      </c>
      <c r="F5" s="19" t="str">
        <f t="shared" si="0"/>
        <v>APROBADO</v>
      </c>
    </row>
    <row r="6" spans="1:6" ht="20" x14ac:dyDescent="0.25">
      <c r="A6" s="18" t="s">
        <v>4</v>
      </c>
      <c r="B6" s="4">
        <v>47</v>
      </c>
      <c r="C6" s="4">
        <v>500</v>
      </c>
      <c r="D6" s="4">
        <v>152</v>
      </c>
      <c r="E6" s="4" t="s">
        <v>49</v>
      </c>
      <c r="F6" s="19" t="str">
        <f t="shared" si="0"/>
        <v>APROBADO</v>
      </c>
    </row>
    <row r="7" spans="1:6" ht="20" x14ac:dyDescent="0.25">
      <c r="A7" s="18" t="s">
        <v>5</v>
      </c>
      <c r="B7" s="4">
        <v>22</v>
      </c>
      <c r="C7" s="4">
        <v>438</v>
      </c>
      <c r="D7" s="4">
        <v>122</v>
      </c>
      <c r="E7" s="4" t="s">
        <v>48</v>
      </c>
      <c r="F7" s="19" t="str">
        <f t="shared" si="0"/>
        <v>SUSPENSO</v>
      </c>
    </row>
    <row r="8" spans="1:6" ht="20" x14ac:dyDescent="0.25">
      <c r="A8" s="18" t="s">
        <v>6</v>
      </c>
      <c r="B8" s="4">
        <v>41</v>
      </c>
      <c r="C8" s="4">
        <v>420</v>
      </c>
      <c r="D8" s="4">
        <v>113</v>
      </c>
      <c r="E8" s="4" t="s">
        <v>48</v>
      </c>
      <c r="F8" s="19" t="str">
        <f t="shared" si="0"/>
        <v>SUSPENSO</v>
      </c>
    </row>
    <row r="9" spans="1:6" ht="20" x14ac:dyDescent="0.25">
      <c r="A9" s="18" t="s">
        <v>11</v>
      </c>
      <c r="B9" s="4">
        <v>70</v>
      </c>
      <c r="C9" s="4">
        <v>781</v>
      </c>
      <c r="D9" s="4">
        <v>100</v>
      </c>
      <c r="E9" s="4" t="s">
        <v>48</v>
      </c>
      <c r="F9" s="19" t="str">
        <f t="shared" si="0"/>
        <v>APROBADO</v>
      </c>
    </row>
    <row r="10" spans="1:6" ht="20" x14ac:dyDescent="0.25">
      <c r="A10" s="18" t="s">
        <v>12</v>
      </c>
      <c r="B10" s="4">
        <v>21</v>
      </c>
      <c r="C10" s="4">
        <v>400</v>
      </c>
      <c r="D10" s="4">
        <v>150</v>
      </c>
      <c r="E10" s="4" t="s">
        <v>49</v>
      </c>
      <c r="F10" s="19" t="str">
        <f t="shared" si="0"/>
        <v>SUSPENSO</v>
      </c>
    </row>
    <row r="11" spans="1:6" ht="20" x14ac:dyDescent="0.25">
      <c r="A11" s="18" t="s">
        <v>7</v>
      </c>
      <c r="B11" s="4">
        <v>65</v>
      </c>
      <c r="C11" s="4">
        <v>653</v>
      </c>
      <c r="D11" s="4">
        <v>133</v>
      </c>
      <c r="E11" s="4" t="s">
        <v>49</v>
      </c>
      <c r="F11" s="19" t="str">
        <f t="shared" si="0"/>
        <v>APROBADO</v>
      </c>
    </row>
    <row r="12" spans="1:6" ht="20" x14ac:dyDescent="0.25">
      <c r="A12" s="18" t="s">
        <v>8</v>
      </c>
      <c r="B12" s="4">
        <v>22</v>
      </c>
      <c r="C12" s="4">
        <v>456</v>
      </c>
      <c r="D12" s="4">
        <v>111</v>
      </c>
      <c r="E12" s="4" t="s">
        <v>48</v>
      </c>
      <c r="F12" s="19" t="str">
        <f t="shared" si="0"/>
        <v>SUSPENSO</v>
      </c>
    </row>
    <row r="13" spans="1:6" ht="20" x14ac:dyDescent="0.25">
      <c r="A13" s="18" t="s">
        <v>9</v>
      </c>
      <c r="B13" s="4">
        <v>79</v>
      </c>
      <c r="C13" s="4">
        <v>942</v>
      </c>
      <c r="D13" s="4">
        <v>113</v>
      </c>
      <c r="E13" s="4" t="s">
        <v>48</v>
      </c>
      <c r="F13" s="19" t="str">
        <f t="shared" si="0"/>
        <v>APROBADO</v>
      </c>
    </row>
    <row r="14" spans="1:6" ht="20" x14ac:dyDescent="0.25">
      <c r="A14" s="18" t="s">
        <v>10</v>
      </c>
      <c r="B14" s="4">
        <v>12</v>
      </c>
      <c r="C14" s="4">
        <v>137</v>
      </c>
      <c r="D14" s="4">
        <v>120</v>
      </c>
      <c r="E14" s="4" t="s">
        <v>48</v>
      </c>
      <c r="F14" s="19" t="str">
        <f t="shared" si="0"/>
        <v>SUSPENSO</v>
      </c>
    </row>
    <row r="15" spans="1:6" ht="20" x14ac:dyDescent="0.25">
      <c r="A15" s="18" t="s">
        <v>13</v>
      </c>
      <c r="B15" s="4">
        <v>17</v>
      </c>
      <c r="C15" s="4">
        <v>668</v>
      </c>
      <c r="D15" s="4">
        <v>127</v>
      </c>
      <c r="E15" s="4" t="s">
        <v>49</v>
      </c>
      <c r="F15" s="19" t="str">
        <f t="shared" si="0"/>
        <v>APROBADO</v>
      </c>
    </row>
    <row r="16" spans="1:6" ht="20" x14ac:dyDescent="0.25">
      <c r="A16" s="18" t="s">
        <v>14</v>
      </c>
      <c r="B16" s="4">
        <v>16</v>
      </c>
      <c r="C16" s="4">
        <v>686</v>
      </c>
      <c r="D16" s="4">
        <v>124</v>
      </c>
      <c r="E16" s="4" t="s">
        <v>48</v>
      </c>
      <c r="F16" s="19" t="str">
        <f t="shared" si="0"/>
        <v>APROBADO</v>
      </c>
    </row>
    <row r="17" spans="1:6" ht="20" x14ac:dyDescent="0.25">
      <c r="A17" s="18" t="s">
        <v>16</v>
      </c>
      <c r="B17" s="4">
        <v>11</v>
      </c>
      <c r="C17" s="4">
        <v>352</v>
      </c>
      <c r="D17" s="4">
        <v>155</v>
      </c>
      <c r="E17" s="4" t="s">
        <v>49</v>
      </c>
      <c r="F17" s="19" t="str">
        <f t="shared" si="0"/>
        <v>SUSPENSO</v>
      </c>
    </row>
    <row r="18" spans="1:6" ht="20" x14ac:dyDescent="0.25">
      <c r="A18" s="18" t="s">
        <v>15</v>
      </c>
      <c r="B18" s="4">
        <v>80</v>
      </c>
      <c r="C18" s="4">
        <v>992</v>
      </c>
      <c r="D18" s="4">
        <v>100</v>
      </c>
      <c r="E18" s="4" t="s">
        <v>48</v>
      </c>
      <c r="F18" s="19" t="str">
        <f t="shared" si="0"/>
        <v>APROBADO</v>
      </c>
    </row>
    <row r="19" spans="1:6" ht="20" x14ac:dyDescent="0.25">
      <c r="A19" s="18" t="s">
        <v>17</v>
      </c>
      <c r="B19" s="4">
        <v>24</v>
      </c>
      <c r="C19" s="4">
        <v>505</v>
      </c>
      <c r="D19" s="4">
        <v>120</v>
      </c>
      <c r="E19" s="4" t="s">
        <v>48</v>
      </c>
      <c r="F19" s="19" t="str">
        <f t="shared" si="0"/>
        <v>APROBADO</v>
      </c>
    </row>
    <row r="20" spans="1:6" ht="20" x14ac:dyDescent="0.25">
      <c r="A20" s="18" t="s">
        <v>18</v>
      </c>
      <c r="B20" s="4">
        <v>21</v>
      </c>
      <c r="C20" s="4">
        <v>512</v>
      </c>
      <c r="D20" s="4">
        <v>145</v>
      </c>
      <c r="E20" s="4" t="s">
        <v>49</v>
      </c>
      <c r="F20" s="19" t="str">
        <f t="shared" si="0"/>
        <v>APROBADO</v>
      </c>
    </row>
    <row r="21" spans="1:6" ht="20" x14ac:dyDescent="0.25">
      <c r="A21" s="23" t="s">
        <v>19</v>
      </c>
      <c r="B21" s="7">
        <v>16</v>
      </c>
      <c r="C21" s="7">
        <v>200</v>
      </c>
      <c r="D21" s="7">
        <v>156</v>
      </c>
      <c r="E21" s="7" t="s">
        <v>49</v>
      </c>
      <c r="F21" s="24" t="str">
        <f t="shared" si="0"/>
        <v>SUSPENSO</v>
      </c>
    </row>
    <row r="22" spans="1:6" ht="20" x14ac:dyDescent="0.25">
      <c r="A22" s="5"/>
      <c r="B22" s="8"/>
      <c r="C22" s="8"/>
      <c r="D22" s="8"/>
      <c r="E22" s="8"/>
    </row>
    <row r="23" spans="1:6" ht="20" x14ac:dyDescent="0.25">
      <c r="A23" s="2" t="s">
        <v>21</v>
      </c>
      <c r="B23" s="4">
        <f>SUM(B2:B21)</f>
        <v>733</v>
      </c>
      <c r="C23" s="4">
        <f>SUM(C2:C21)</f>
        <v>11151</v>
      </c>
      <c r="D23" s="4">
        <f>SUM(D2:D21)</f>
        <v>2534</v>
      </c>
      <c r="E23" s="16"/>
    </row>
    <row r="24" spans="1:6" ht="20" x14ac:dyDescent="0.25">
      <c r="A24" s="2" t="s">
        <v>22</v>
      </c>
      <c r="B24" s="3">
        <f>AVERAGE(B2:B21)</f>
        <v>36.65</v>
      </c>
      <c r="C24" s="3">
        <f>AVERAGE(C2:C21)</f>
        <v>557.54999999999995</v>
      </c>
      <c r="D24" s="3">
        <f>AVERAGE(D2:D21)</f>
        <v>126.7</v>
      </c>
      <c r="E24" s="17"/>
    </row>
    <row r="25" spans="1:6" ht="20" x14ac:dyDescent="0.25">
      <c r="A25" s="2" t="s">
        <v>23</v>
      </c>
      <c r="B25" s="4">
        <f xml:space="preserve"> MAX(B2:B21)</f>
        <v>80</v>
      </c>
      <c r="C25" s="4">
        <f xml:space="preserve"> MAX(C2:C21)</f>
        <v>992</v>
      </c>
      <c r="D25" s="4">
        <f xml:space="preserve"> MAX(D2:D21)</f>
        <v>156</v>
      </c>
      <c r="E25" s="16"/>
    </row>
    <row r="26" spans="1:6" ht="20" x14ac:dyDescent="0.25">
      <c r="A26" s="2" t="s">
        <v>24</v>
      </c>
      <c r="B26" s="4">
        <f>MIN(B2:B21)</f>
        <v>11</v>
      </c>
      <c r="C26" s="4">
        <f>MIN(C2:C21)</f>
        <v>137</v>
      </c>
      <c r="D26" s="4">
        <f>MIN(D2:D21)</f>
        <v>100</v>
      </c>
      <c r="E26" s="16"/>
    </row>
  </sheetData>
  <conditionalFormatting sqref="A2:A26">
    <cfRule type="duplicateValues" dxfId="7" priority="5"/>
    <cfRule type="duplicateValues" dxfId="6" priority="6"/>
  </conditionalFormatting>
  <conditionalFormatting sqref="E2:E21">
    <cfRule type="aboveAverage" dxfId="5" priority="4"/>
  </conditionalFormatting>
  <conditionalFormatting sqref="F2:F21">
    <cfRule type="containsText" dxfId="4" priority="3" stopIfTrue="1" operator="containsText" text="SUSPENSO">
      <formula>NOT(ISERROR(SEARCH("SUSPENSO",F2)))</formula>
    </cfRule>
  </conditionalFormatting>
  <conditionalFormatting sqref="E2:E21">
    <cfRule type="aboveAverage" dxfId="3" priority="2" aboveAverage="0"/>
  </conditionalFormatting>
  <conditionalFormatting sqref="D2:D21">
    <cfRule type="aboveAverage" dxfId="2" priority="1" aboveAverage="0"/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6C98-0789-EE4E-B70C-137D0A2C8754}">
  <dimension ref="A1:D399"/>
  <sheetViews>
    <sheetView workbookViewId="0">
      <selection activeCell="B21" sqref="B21"/>
    </sheetView>
  </sheetViews>
  <sheetFormatPr baseColWidth="10" defaultRowHeight="16" x14ac:dyDescent="0.2"/>
  <cols>
    <col min="1" max="1" width="101.33203125" bestFit="1" customWidth="1"/>
    <col min="2" max="2" width="25.33203125" bestFit="1" customWidth="1"/>
    <col min="3" max="3" width="11.83203125" customWidth="1"/>
    <col min="4" max="4" width="14.33203125" bestFit="1" customWidth="1"/>
  </cols>
  <sheetData>
    <row r="1" spans="1:4" ht="24" x14ac:dyDescent="0.3">
      <c r="A1" s="10" t="s">
        <v>36</v>
      </c>
      <c r="B1" s="9"/>
      <c r="C1" s="9"/>
      <c r="D1" s="9"/>
    </row>
    <row r="3" spans="1:4" ht="20" x14ac:dyDescent="0.25">
      <c r="A3" s="11" t="s">
        <v>38</v>
      </c>
      <c r="B3" s="12" t="s">
        <v>39</v>
      </c>
      <c r="C3" s="28"/>
    </row>
    <row r="4" spans="1:4" ht="20" x14ac:dyDescent="0.25">
      <c r="A4" s="26" t="s">
        <v>32</v>
      </c>
      <c r="B4" s="1">
        <f>COUNTIFS(rango_edades, "", rango_puntajes, "")</f>
        <v>0</v>
      </c>
      <c r="C4" s="29"/>
    </row>
    <row r="5" spans="1:4" ht="20" x14ac:dyDescent="0.25">
      <c r="A5" s="26" t="s">
        <v>25</v>
      </c>
      <c r="B5" s="1">
        <f>COUNTIF(rango_edades,"&gt;30")</f>
        <v>9</v>
      </c>
      <c r="C5" s="29"/>
    </row>
    <row r="6" spans="1:4" ht="20" x14ac:dyDescent="0.25">
      <c r="A6" s="26" t="s">
        <v>26</v>
      </c>
      <c r="B6" s="1">
        <f>COUNTIF(rango_edades,"&lt;30")</f>
        <v>11</v>
      </c>
      <c r="C6" s="29"/>
    </row>
    <row r="7" spans="1:4" ht="20" x14ac:dyDescent="0.25">
      <c r="A7" s="26" t="s">
        <v>27</v>
      </c>
      <c r="B7" s="1">
        <f>COUNTIF(rango_edades,"&gt;17")</f>
        <v>15</v>
      </c>
      <c r="C7" s="29"/>
    </row>
    <row r="8" spans="1:4" ht="20" x14ac:dyDescent="0.25">
      <c r="A8" s="26" t="s">
        <v>28</v>
      </c>
      <c r="B8" s="1">
        <f>COUNTIFS(rango_edades, "&gt;19", rango_edades, "&lt;31")</f>
        <v>6</v>
      </c>
      <c r="C8" s="29"/>
    </row>
    <row r="9" spans="1:4" ht="20" x14ac:dyDescent="0.25">
      <c r="A9" s="27" t="s">
        <v>29</v>
      </c>
      <c r="B9" s="1">
        <f>COUNTIF(rango_puntajes, "&lt;600")</f>
        <v>11</v>
      </c>
      <c r="C9" s="29"/>
    </row>
    <row r="10" spans="1:4" ht="20" x14ac:dyDescent="0.25">
      <c r="A10" s="27" t="str">
        <f>"Número de personas llamadas "&amp;D10</f>
        <v>Número de personas llamadas María</v>
      </c>
      <c r="B10" s="1">
        <f>COUNTIF(rango_nombres,  "*"&amp;D10&amp;"*")</f>
        <v>2</v>
      </c>
      <c r="C10" s="29"/>
      <c r="D10" s="25" t="s">
        <v>0</v>
      </c>
    </row>
    <row r="11" spans="1:4" ht="20" x14ac:dyDescent="0.25">
      <c r="A11" s="27" t="s">
        <v>30</v>
      </c>
      <c r="B11" s="1">
        <f>COUNTIF(rango_edades, "&gt;"&amp;promedio_edades)</f>
        <v>8</v>
      </c>
      <c r="C11" s="29"/>
    </row>
    <row r="12" spans="1:4" ht="20" x14ac:dyDescent="0.25">
      <c r="A12" s="27" t="s">
        <v>31</v>
      </c>
      <c r="B12" s="1">
        <f>COUNTIFS(rango_edades,"&gt;17",rango_puntajes, "&gt;500")</f>
        <v>9</v>
      </c>
      <c r="C12" s="29"/>
    </row>
    <row r="13" spans="1:4" ht="20" x14ac:dyDescent="0.25">
      <c r="A13" s="27" t="s">
        <v>50</v>
      </c>
      <c r="B13" s="1">
        <f>COUNTIF(modalidad_examen,"Online")</f>
        <v>12</v>
      </c>
      <c r="C13" s="29"/>
    </row>
    <row r="14" spans="1:4" ht="20" x14ac:dyDescent="0.25">
      <c r="A14" s="26" t="s">
        <v>51</v>
      </c>
      <c r="B14" s="1">
        <f>COUNTIFS(modalidad_examen,"Presencial",rango_expediente,"SUSPENSO")</f>
        <v>3</v>
      </c>
      <c r="C14" s="29"/>
    </row>
    <row r="15" spans="1:4" ht="20" x14ac:dyDescent="0.25">
      <c r="A15" s="26" t="s">
        <v>52</v>
      </c>
      <c r="B15" s="1">
        <f>COUNTIFS(modalidad_examen,"Online",rango_expediente,"SUSPENSO")</f>
        <v>5</v>
      </c>
      <c r="C15" s="29"/>
    </row>
    <row r="16" spans="1:4" ht="20" x14ac:dyDescent="0.25">
      <c r="A16" s="26" t="s">
        <v>53</v>
      </c>
      <c r="B16" s="1">
        <f>COUNTIF(rango_expediente,"APROBADO")</f>
        <v>12</v>
      </c>
      <c r="C16" s="29"/>
    </row>
    <row r="17" spans="1:4" ht="20" x14ac:dyDescent="0.25">
      <c r="A17" s="26" t="s">
        <v>54</v>
      </c>
      <c r="B17" s="1">
        <f>COUNTIF(tiempo_examen,"&gt;"&amp;promedio_tiempo)</f>
        <v>8</v>
      </c>
      <c r="C17" s="29"/>
    </row>
    <row r="18" spans="1:4" ht="20" x14ac:dyDescent="0.25">
      <c r="A18" s="26" t="s">
        <v>55</v>
      </c>
      <c r="B18" s="1">
        <f>COUNTIFS(tiempo_examen,"&gt;"&amp;promedio_tiempo,rango_expediente,"SUSPENSO")</f>
        <v>3</v>
      </c>
      <c r="C18" s="29"/>
    </row>
    <row r="19" spans="1:4" ht="20" x14ac:dyDescent="0.25">
      <c r="A19" s="27" t="str">
        <f>"Buscar el puntaje de "&amp;D19</f>
        <v>Buscar el puntaje de Antonio Delgado</v>
      </c>
      <c r="B19" s="1" t="str">
        <f>IFERROR(VLOOKUP(D19,Tabla1[], 3, FALSE), "Nombre no encontrado")</f>
        <v>Nombre no encontrado</v>
      </c>
      <c r="C19" s="29"/>
      <c r="D19" s="25" t="s">
        <v>56</v>
      </c>
    </row>
    <row r="20" spans="1:4" ht="20" x14ac:dyDescent="0.25">
      <c r="A20" s="27" t="str">
        <f>"Buscar el puntaje de "&amp;D20</f>
        <v>Buscar el puntaje de Sergio Rodríguez</v>
      </c>
      <c r="B20" s="1">
        <f>IFERROR(VLOOKUP(D20,Tabla1[], 3, FALSE), "Nombre no encontrado")</f>
        <v>781</v>
      </c>
      <c r="C20" s="29"/>
      <c r="D20" s="25" t="s">
        <v>11</v>
      </c>
    </row>
    <row r="25" spans="1:4" ht="24" x14ac:dyDescent="0.3">
      <c r="A25" s="10" t="s">
        <v>37</v>
      </c>
      <c r="B25" s="9"/>
      <c r="C25" s="9"/>
      <c r="D25" s="9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  <row r="41" spans="1:4" x14ac:dyDescent="0.2">
      <c r="A41" s="6"/>
      <c r="B41" s="6"/>
      <c r="C41" s="6"/>
      <c r="D41" s="6"/>
    </row>
    <row r="42" spans="1:4" x14ac:dyDescent="0.2">
      <c r="A42" s="6"/>
      <c r="B42" s="6"/>
      <c r="C42" s="6"/>
      <c r="D42" s="6"/>
    </row>
    <row r="43" spans="1:4" x14ac:dyDescent="0.2">
      <c r="A43" s="6"/>
      <c r="B43" s="6"/>
      <c r="C43" s="6"/>
      <c r="D43" s="6"/>
    </row>
    <row r="44" spans="1:4" x14ac:dyDescent="0.2">
      <c r="A44" s="6"/>
      <c r="B44" s="6"/>
      <c r="C44" s="6"/>
      <c r="D44" s="6"/>
    </row>
    <row r="45" spans="1:4" x14ac:dyDescent="0.2">
      <c r="A45" s="6"/>
      <c r="B45" s="6"/>
      <c r="C45" s="6"/>
      <c r="D45" s="6"/>
    </row>
    <row r="46" spans="1:4" x14ac:dyDescent="0.2">
      <c r="A46" s="6"/>
      <c r="B46" s="6"/>
      <c r="C46" s="6"/>
      <c r="D46" s="6"/>
    </row>
    <row r="47" spans="1:4" x14ac:dyDescent="0.2">
      <c r="A47" s="6"/>
      <c r="B47" s="6"/>
      <c r="C47" s="6"/>
      <c r="D47" s="6"/>
    </row>
    <row r="48" spans="1:4" x14ac:dyDescent="0.2">
      <c r="A48" s="6"/>
      <c r="B48" s="6"/>
      <c r="C48" s="6"/>
      <c r="D48" s="6"/>
    </row>
    <row r="49" spans="1:4" x14ac:dyDescent="0.2">
      <c r="A49" s="6"/>
      <c r="B49" s="6"/>
      <c r="C49" s="6"/>
      <c r="D49" s="6"/>
    </row>
    <row r="50" spans="1:4" x14ac:dyDescent="0.2">
      <c r="A50" s="6"/>
      <c r="B50" s="6"/>
      <c r="C50" s="6"/>
      <c r="D50" s="6"/>
    </row>
    <row r="51" spans="1:4" x14ac:dyDescent="0.2">
      <c r="A51" s="6"/>
      <c r="B51" s="6"/>
      <c r="C51" s="6"/>
      <c r="D51" s="6"/>
    </row>
    <row r="52" spans="1:4" x14ac:dyDescent="0.2">
      <c r="A52" s="6"/>
      <c r="B52" s="6"/>
      <c r="C52" s="6"/>
      <c r="D52" s="6"/>
    </row>
    <row r="53" spans="1:4" x14ac:dyDescent="0.2">
      <c r="A53" s="6"/>
      <c r="B53" s="6"/>
      <c r="C53" s="6"/>
      <c r="D53" s="6"/>
    </row>
    <row r="54" spans="1:4" x14ac:dyDescent="0.2">
      <c r="A54" s="6"/>
      <c r="B54" s="6"/>
      <c r="C54" s="6"/>
      <c r="D54" s="6"/>
    </row>
    <row r="55" spans="1:4" x14ac:dyDescent="0.2">
      <c r="A55" s="6"/>
      <c r="B55" s="6"/>
      <c r="C55" s="6"/>
      <c r="D55" s="6"/>
    </row>
    <row r="56" spans="1:4" x14ac:dyDescent="0.2">
      <c r="A56" s="6"/>
      <c r="B56" s="6"/>
      <c r="C56" s="6"/>
      <c r="D56" s="6"/>
    </row>
    <row r="57" spans="1:4" x14ac:dyDescent="0.2">
      <c r="A57" s="6"/>
      <c r="B57" s="6"/>
      <c r="C57" s="6"/>
      <c r="D57" s="6"/>
    </row>
    <row r="58" spans="1:4" x14ac:dyDescent="0.2">
      <c r="A58" s="6"/>
      <c r="B58" s="6"/>
      <c r="C58" s="6"/>
      <c r="D58" s="6"/>
    </row>
    <row r="59" spans="1:4" x14ac:dyDescent="0.2">
      <c r="A59" s="6"/>
      <c r="B59" s="6"/>
      <c r="C59" s="6"/>
      <c r="D59" s="6"/>
    </row>
    <row r="60" spans="1:4" x14ac:dyDescent="0.2">
      <c r="A60" s="6"/>
      <c r="B60" s="6"/>
      <c r="C60" s="6"/>
      <c r="D60" s="6"/>
    </row>
    <row r="61" spans="1:4" x14ac:dyDescent="0.2">
      <c r="A61" s="6"/>
      <c r="B61" s="6"/>
      <c r="C61" s="6"/>
      <c r="D61" s="6"/>
    </row>
    <row r="62" spans="1:4" x14ac:dyDescent="0.2">
      <c r="A62" s="6"/>
      <c r="B62" s="6"/>
      <c r="C62" s="6"/>
      <c r="D62" s="6"/>
    </row>
    <row r="63" spans="1:4" x14ac:dyDescent="0.2">
      <c r="A63" s="6"/>
      <c r="B63" s="6"/>
      <c r="C63" s="6"/>
      <c r="D63" s="6"/>
    </row>
    <row r="64" spans="1:4" x14ac:dyDescent="0.2">
      <c r="A64" s="6"/>
      <c r="B64" s="6"/>
      <c r="C64" s="6"/>
      <c r="D64" s="6"/>
    </row>
    <row r="65" spans="1:4" x14ac:dyDescent="0.2">
      <c r="A65" s="6"/>
      <c r="B65" s="6"/>
      <c r="C65" s="6"/>
      <c r="D65" s="6"/>
    </row>
    <row r="66" spans="1:4" x14ac:dyDescent="0.2">
      <c r="A66" s="6"/>
      <c r="B66" s="6"/>
      <c r="C66" s="6"/>
      <c r="D66" s="6"/>
    </row>
    <row r="67" spans="1:4" x14ac:dyDescent="0.2">
      <c r="A67" s="6"/>
      <c r="B67" s="6"/>
      <c r="C67" s="6"/>
      <c r="D67" s="6"/>
    </row>
    <row r="68" spans="1:4" x14ac:dyDescent="0.2">
      <c r="A68" s="6"/>
      <c r="B68" s="6"/>
      <c r="C68" s="6"/>
      <c r="D68" s="6"/>
    </row>
    <row r="69" spans="1:4" x14ac:dyDescent="0.2">
      <c r="A69" s="6"/>
      <c r="B69" s="6"/>
      <c r="C69" s="6"/>
      <c r="D69" s="6"/>
    </row>
    <row r="70" spans="1:4" x14ac:dyDescent="0.2">
      <c r="A70" s="6"/>
      <c r="B70" s="6"/>
      <c r="C70" s="6"/>
      <c r="D70" s="6"/>
    </row>
    <row r="71" spans="1:4" x14ac:dyDescent="0.2">
      <c r="A71" s="6"/>
      <c r="B71" s="6"/>
      <c r="C71" s="6"/>
      <c r="D71" s="6"/>
    </row>
    <row r="72" spans="1:4" x14ac:dyDescent="0.2">
      <c r="A72" s="6"/>
      <c r="B72" s="6"/>
      <c r="C72" s="6"/>
      <c r="D72" s="6"/>
    </row>
    <row r="73" spans="1:4" x14ac:dyDescent="0.2">
      <c r="A73" s="6"/>
      <c r="B73" s="6"/>
      <c r="C73" s="6"/>
      <c r="D73" s="6"/>
    </row>
    <row r="74" spans="1:4" x14ac:dyDescent="0.2">
      <c r="A74" s="6"/>
      <c r="B74" s="6"/>
      <c r="C74" s="6"/>
      <c r="D74" s="6"/>
    </row>
    <row r="75" spans="1:4" x14ac:dyDescent="0.2">
      <c r="A75" s="6"/>
      <c r="B75" s="6"/>
      <c r="C75" s="6"/>
      <c r="D75" s="6"/>
    </row>
    <row r="76" spans="1:4" x14ac:dyDescent="0.2">
      <c r="A76" s="6"/>
      <c r="B76" s="6"/>
      <c r="C76" s="6"/>
      <c r="D76" s="6"/>
    </row>
    <row r="77" spans="1:4" x14ac:dyDescent="0.2">
      <c r="A77" s="6"/>
      <c r="B77" s="6"/>
      <c r="C77" s="6"/>
      <c r="D77" s="6"/>
    </row>
    <row r="78" spans="1:4" x14ac:dyDescent="0.2">
      <c r="A78" s="6"/>
      <c r="B78" s="6"/>
      <c r="C78" s="6"/>
      <c r="D78" s="6"/>
    </row>
    <row r="79" spans="1:4" x14ac:dyDescent="0.2">
      <c r="A79" s="6"/>
      <c r="B79" s="6"/>
      <c r="C79" s="6"/>
      <c r="D79" s="6"/>
    </row>
    <row r="80" spans="1:4" x14ac:dyDescent="0.2">
      <c r="A80" s="6"/>
      <c r="B80" s="6"/>
      <c r="C80" s="6"/>
      <c r="D80" s="6"/>
    </row>
    <row r="81" spans="1:4" x14ac:dyDescent="0.2">
      <c r="A81" s="6"/>
      <c r="B81" s="6"/>
      <c r="C81" s="6"/>
      <c r="D81" s="6"/>
    </row>
    <row r="82" spans="1:4" x14ac:dyDescent="0.2">
      <c r="A82" s="6"/>
      <c r="B82" s="6"/>
      <c r="C82" s="6"/>
      <c r="D82" s="6"/>
    </row>
    <row r="83" spans="1:4" x14ac:dyDescent="0.2">
      <c r="A83" s="6"/>
      <c r="B83" s="6"/>
      <c r="C83" s="6"/>
      <c r="D83" s="6"/>
    </row>
    <row r="84" spans="1:4" x14ac:dyDescent="0.2">
      <c r="A84" s="6"/>
      <c r="B84" s="6"/>
      <c r="C84" s="6"/>
      <c r="D84" s="6"/>
    </row>
    <row r="85" spans="1:4" x14ac:dyDescent="0.2">
      <c r="A85" s="6"/>
      <c r="B85" s="6"/>
      <c r="C85" s="6"/>
      <c r="D85" s="6"/>
    </row>
    <row r="86" spans="1:4" x14ac:dyDescent="0.2">
      <c r="A86" s="6"/>
      <c r="B86" s="6"/>
      <c r="C86" s="6"/>
      <c r="D86" s="6"/>
    </row>
    <row r="87" spans="1:4" x14ac:dyDescent="0.2">
      <c r="A87" s="6"/>
      <c r="B87" s="6"/>
      <c r="C87" s="6"/>
      <c r="D87" s="6"/>
    </row>
    <row r="88" spans="1:4" x14ac:dyDescent="0.2">
      <c r="A88" s="6"/>
      <c r="B88" s="6"/>
      <c r="C88" s="6"/>
      <c r="D88" s="6"/>
    </row>
    <row r="89" spans="1:4" x14ac:dyDescent="0.2">
      <c r="A89" s="6"/>
      <c r="B89" s="6"/>
      <c r="C89" s="6"/>
      <c r="D89" s="6"/>
    </row>
    <row r="90" spans="1:4" x14ac:dyDescent="0.2">
      <c r="A90" s="6"/>
      <c r="B90" s="6"/>
      <c r="C90" s="6"/>
      <c r="D90" s="6"/>
    </row>
    <row r="91" spans="1:4" x14ac:dyDescent="0.2">
      <c r="A91" s="6"/>
      <c r="B91" s="6"/>
      <c r="C91" s="6"/>
      <c r="D91" s="6"/>
    </row>
    <row r="92" spans="1:4" x14ac:dyDescent="0.2">
      <c r="A92" s="6"/>
      <c r="B92" s="6"/>
      <c r="C92" s="6"/>
      <c r="D92" s="6"/>
    </row>
    <row r="93" spans="1:4" x14ac:dyDescent="0.2">
      <c r="A93" s="6"/>
      <c r="B93" s="6"/>
      <c r="C93" s="6"/>
      <c r="D93" s="6"/>
    </row>
    <row r="94" spans="1:4" x14ac:dyDescent="0.2">
      <c r="A94" s="6"/>
      <c r="B94" s="6"/>
      <c r="C94" s="6"/>
      <c r="D94" s="6"/>
    </row>
    <row r="95" spans="1:4" x14ac:dyDescent="0.2">
      <c r="A95" s="6"/>
      <c r="B95" s="6"/>
      <c r="C95" s="6"/>
      <c r="D95" s="6"/>
    </row>
    <row r="96" spans="1:4" x14ac:dyDescent="0.2">
      <c r="A96" s="6"/>
      <c r="B96" s="6"/>
      <c r="C96" s="6"/>
      <c r="D96" s="6"/>
    </row>
    <row r="97" spans="1:4" x14ac:dyDescent="0.2">
      <c r="A97" s="6"/>
      <c r="B97" s="6"/>
      <c r="C97" s="6"/>
      <c r="D97" s="6"/>
    </row>
    <row r="98" spans="1:4" x14ac:dyDescent="0.2">
      <c r="A98" s="6"/>
      <c r="B98" s="6"/>
      <c r="C98" s="6"/>
      <c r="D98" s="6"/>
    </row>
    <row r="99" spans="1:4" x14ac:dyDescent="0.2">
      <c r="A99" s="6"/>
      <c r="B99" s="6"/>
      <c r="C99" s="6"/>
      <c r="D99" s="6"/>
    </row>
    <row r="100" spans="1:4" x14ac:dyDescent="0.2">
      <c r="A100" s="6"/>
      <c r="B100" s="6"/>
      <c r="C100" s="6"/>
      <c r="D100" s="6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x14ac:dyDescent="0.2">
      <c r="A103" s="6"/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6"/>
    </row>
    <row r="128" spans="1:4" x14ac:dyDescent="0.2">
      <c r="A128" s="6"/>
      <c r="B128" s="6"/>
      <c r="C128" s="6"/>
      <c r="D128" s="6"/>
    </row>
    <row r="129" spans="1:4" x14ac:dyDescent="0.2">
      <c r="A129" s="6"/>
      <c r="B129" s="6"/>
      <c r="C129" s="6"/>
      <c r="D129" s="6"/>
    </row>
    <row r="130" spans="1:4" x14ac:dyDescent="0.2">
      <c r="A130" s="6"/>
      <c r="B130" s="6"/>
      <c r="C130" s="6"/>
      <c r="D130" s="6"/>
    </row>
    <row r="131" spans="1:4" x14ac:dyDescent="0.2">
      <c r="A131" s="6"/>
      <c r="B131" s="6"/>
      <c r="C131" s="6"/>
      <c r="D131" s="6"/>
    </row>
    <row r="132" spans="1:4" x14ac:dyDescent="0.2">
      <c r="A132" s="6"/>
      <c r="B132" s="6"/>
      <c r="C132" s="6"/>
      <c r="D132" s="6"/>
    </row>
    <row r="133" spans="1:4" x14ac:dyDescent="0.2">
      <c r="A133" s="6"/>
      <c r="B133" s="6"/>
      <c r="C133" s="6"/>
      <c r="D133" s="6"/>
    </row>
    <row r="134" spans="1:4" x14ac:dyDescent="0.2">
      <c r="A134" s="6"/>
      <c r="B134" s="6"/>
      <c r="C134" s="6"/>
      <c r="D134" s="6"/>
    </row>
    <row r="135" spans="1:4" x14ac:dyDescent="0.2">
      <c r="A135" s="6"/>
      <c r="B135" s="6"/>
      <c r="C135" s="6"/>
      <c r="D135" s="6"/>
    </row>
    <row r="136" spans="1:4" x14ac:dyDescent="0.2">
      <c r="A136" s="6"/>
      <c r="B136" s="6"/>
      <c r="C136" s="6"/>
      <c r="D136" s="6"/>
    </row>
    <row r="137" spans="1:4" x14ac:dyDescent="0.2">
      <c r="A137" s="6"/>
      <c r="B137" s="6"/>
      <c r="C137" s="6"/>
      <c r="D137" s="6"/>
    </row>
    <row r="138" spans="1:4" x14ac:dyDescent="0.2">
      <c r="A138" s="6"/>
      <c r="B138" s="6"/>
      <c r="C138" s="6"/>
      <c r="D138" s="6"/>
    </row>
    <row r="139" spans="1:4" x14ac:dyDescent="0.2">
      <c r="A139" s="6"/>
      <c r="B139" s="6"/>
      <c r="C139" s="6"/>
      <c r="D139" s="6"/>
    </row>
    <row r="140" spans="1:4" x14ac:dyDescent="0.2">
      <c r="A140" s="6"/>
      <c r="B140" s="6"/>
      <c r="C140" s="6"/>
      <c r="D140" s="6"/>
    </row>
    <row r="141" spans="1:4" x14ac:dyDescent="0.2">
      <c r="A141" s="6"/>
      <c r="B141" s="6"/>
      <c r="C141" s="6"/>
      <c r="D141" s="6"/>
    </row>
    <row r="142" spans="1:4" x14ac:dyDescent="0.2">
      <c r="A142" s="6"/>
      <c r="B142" s="6"/>
      <c r="C142" s="6"/>
      <c r="D142" s="6"/>
    </row>
    <row r="143" spans="1:4" x14ac:dyDescent="0.2">
      <c r="A143" s="6"/>
      <c r="B143" s="6"/>
      <c r="C143" s="6"/>
      <c r="D143" s="6"/>
    </row>
    <row r="144" spans="1:4" x14ac:dyDescent="0.2">
      <c r="A144" s="6"/>
      <c r="B144" s="6"/>
      <c r="C144" s="6"/>
      <c r="D144" s="6"/>
    </row>
    <row r="145" spans="1:4" x14ac:dyDescent="0.2">
      <c r="A145" s="6"/>
      <c r="B145" s="6"/>
      <c r="C145" s="6"/>
      <c r="D145" s="6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x14ac:dyDescent="0.2">
      <c r="A148" s="6"/>
      <c r="B148" s="6"/>
      <c r="C148" s="6"/>
      <c r="D148" s="6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x14ac:dyDescent="0.2">
      <c r="A153" s="6"/>
      <c r="B153" s="6"/>
      <c r="C153" s="6"/>
      <c r="D153" s="6"/>
    </row>
    <row r="154" spans="1:4" x14ac:dyDescent="0.2">
      <c r="A154" s="6"/>
      <c r="B154" s="6"/>
      <c r="C154" s="6"/>
      <c r="D154" s="6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x14ac:dyDescent="0.2">
      <c r="A157" s="6"/>
      <c r="B157" s="6"/>
      <c r="C157" s="6"/>
      <c r="D157" s="6"/>
    </row>
    <row r="158" spans="1:4" x14ac:dyDescent="0.2">
      <c r="A158" s="6"/>
      <c r="B158" s="6"/>
      <c r="C158" s="6"/>
      <c r="D158" s="6"/>
    </row>
    <row r="159" spans="1:4" x14ac:dyDescent="0.2">
      <c r="A159" s="6"/>
      <c r="B159" s="6"/>
      <c r="C159" s="6"/>
      <c r="D159" s="6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x14ac:dyDescent="0.2">
      <c r="A164" s="6"/>
      <c r="B164" s="6"/>
      <c r="C164" s="6"/>
      <c r="D164" s="6"/>
    </row>
    <row r="165" spans="1:4" x14ac:dyDescent="0.2">
      <c r="A165" s="6"/>
      <c r="B165" s="6"/>
      <c r="C165" s="6"/>
      <c r="D165" s="6"/>
    </row>
    <row r="166" spans="1:4" x14ac:dyDescent="0.2">
      <c r="A166" s="6"/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6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x14ac:dyDescent="0.2">
      <c r="A193" s="6"/>
      <c r="B193" s="6"/>
      <c r="C193" s="6"/>
      <c r="D193" s="6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x14ac:dyDescent="0.2">
      <c r="A198" s="6"/>
      <c r="B198" s="6"/>
      <c r="C198" s="6"/>
      <c r="D198" s="6"/>
    </row>
    <row r="199" spans="1:4" x14ac:dyDescent="0.2">
      <c r="A199" s="6"/>
      <c r="B199" s="6"/>
      <c r="C199" s="6"/>
      <c r="D199" s="6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x14ac:dyDescent="0.2">
      <c r="A202" s="6"/>
      <c r="B202" s="6"/>
      <c r="C202" s="6"/>
      <c r="D202" s="6"/>
    </row>
    <row r="203" spans="1:4" x14ac:dyDescent="0.2">
      <c r="A203" s="6"/>
      <c r="B203" s="6"/>
      <c r="C203" s="6"/>
      <c r="D203" s="6"/>
    </row>
    <row r="204" spans="1:4" x14ac:dyDescent="0.2">
      <c r="A204" s="6"/>
      <c r="B204" s="6"/>
      <c r="C204" s="6"/>
      <c r="D204" s="6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x14ac:dyDescent="0.2">
      <c r="A209" s="6"/>
      <c r="B209" s="6"/>
      <c r="C209" s="6"/>
      <c r="D209" s="6"/>
    </row>
    <row r="210" spans="1:4" x14ac:dyDescent="0.2">
      <c r="A210" s="6"/>
      <c r="B210" s="6"/>
      <c r="C210" s="6"/>
      <c r="D210" s="6"/>
    </row>
    <row r="211" spans="1:4" x14ac:dyDescent="0.2">
      <c r="A211" s="6"/>
      <c r="B211" s="6"/>
      <c r="C211" s="6"/>
      <c r="D211" s="6"/>
    </row>
    <row r="212" spans="1:4" x14ac:dyDescent="0.2">
      <c r="A212" s="6"/>
      <c r="B212" s="6"/>
      <c r="C212" s="6"/>
      <c r="D212" s="6"/>
    </row>
    <row r="213" spans="1:4" x14ac:dyDescent="0.2">
      <c r="A213" s="6"/>
      <c r="B213" s="6"/>
      <c r="C213" s="6"/>
      <c r="D213" s="6"/>
    </row>
    <row r="214" spans="1:4" x14ac:dyDescent="0.2">
      <c r="A214" s="6"/>
      <c r="B214" s="6"/>
      <c r="C214" s="6"/>
      <c r="D214" s="6"/>
    </row>
    <row r="215" spans="1:4" x14ac:dyDescent="0.2">
      <c r="A215" s="6"/>
      <c r="B215" s="6"/>
      <c r="C215" s="6"/>
      <c r="D215" s="6"/>
    </row>
    <row r="216" spans="1:4" x14ac:dyDescent="0.2">
      <c r="A216" s="6"/>
      <c r="B216" s="6"/>
      <c r="C216" s="6"/>
      <c r="D216" s="6"/>
    </row>
    <row r="217" spans="1:4" x14ac:dyDescent="0.2">
      <c r="A217" s="6"/>
      <c r="B217" s="6"/>
      <c r="C217" s="6"/>
      <c r="D217" s="6"/>
    </row>
    <row r="218" spans="1:4" x14ac:dyDescent="0.2">
      <c r="A218" s="6"/>
      <c r="B218" s="6"/>
      <c r="C218" s="6"/>
      <c r="D218" s="6"/>
    </row>
    <row r="219" spans="1:4" x14ac:dyDescent="0.2">
      <c r="A219" s="6"/>
      <c r="B219" s="6"/>
      <c r="C219" s="6"/>
      <c r="D219" s="6"/>
    </row>
    <row r="220" spans="1:4" x14ac:dyDescent="0.2">
      <c r="A220" s="6"/>
      <c r="B220" s="6"/>
      <c r="C220" s="6"/>
      <c r="D220" s="6"/>
    </row>
    <row r="221" spans="1:4" x14ac:dyDescent="0.2">
      <c r="A221" s="6"/>
      <c r="B221" s="6"/>
      <c r="C221" s="6"/>
      <c r="D221" s="6"/>
    </row>
    <row r="222" spans="1:4" x14ac:dyDescent="0.2">
      <c r="A222" s="6"/>
      <c r="B222" s="6"/>
      <c r="C222" s="6"/>
      <c r="D222" s="6"/>
    </row>
    <row r="223" spans="1:4" x14ac:dyDescent="0.2">
      <c r="A223" s="6"/>
      <c r="B223" s="6"/>
      <c r="C223" s="6"/>
      <c r="D223" s="6"/>
    </row>
    <row r="224" spans="1:4" x14ac:dyDescent="0.2">
      <c r="A224" s="6"/>
      <c r="B224" s="6"/>
      <c r="C224" s="6"/>
      <c r="D224" s="6"/>
    </row>
    <row r="225" spans="1:4" x14ac:dyDescent="0.2">
      <c r="A225" s="6"/>
      <c r="B225" s="6"/>
      <c r="C225" s="6"/>
      <c r="D225" s="6"/>
    </row>
    <row r="226" spans="1:4" x14ac:dyDescent="0.2">
      <c r="A226" s="6"/>
      <c r="B226" s="6"/>
      <c r="C226" s="6"/>
      <c r="D226" s="6"/>
    </row>
    <row r="227" spans="1:4" x14ac:dyDescent="0.2">
      <c r="A227" s="6"/>
      <c r="B227" s="6"/>
      <c r="C227" s="6"/>
      <c r="D227" s="6"/>
    </row>
    <row r="228" spans="1:4" x14ac:dyDescent="0.2">
      <c r="A228" s="6"/>
      <c r="B228" s="6"/>
      <c r="C228" s="6"/>
      <c r="D228" s="6"/>
    </row>
    <row r="229" spans="1:4" x14ac:dyDescent="0.2">
      <c r="A229" s="6"/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6"/>
    </row>
    <row r="254" spans="1:4" x14ac:dyDescent="0.2">
      <c r="A254" s="6"/>
      <c r="B254" s="6"/>
      <c r="C254" s="6"/>
      <c r="D254" s="6"/>
    </row>
    <row r="255" spans="1:4" x14ac:dyDescent="0.2">
      <c r="A255" s="6"/>
      <c r="B255" s="6"/>
      <c r="C255" s="6"/>
      <c r="D255" s="6"/>
    </row>
    <row r="256" spans="1:4" x14ac:dyDescent="0.2">
      <c r="A256" s="6"/>
      <c r="B256" s="6"/>
      <c r="C256" s="6"/>
      <c r="D256" s="6"/>
    </row>
    <row r="257" spans="1:4" x14ac:dyDescent="0.2">
      <c r="A257" s="6"/>
      <c r="B257" s="6"/>
      <c r="C257" s="6"/>
      <c r="D257" s="6"/>
    </row>
    <row r="258" spans="1:4" x14ac:dyDescent="0.2">
      <c r="A258" s="6"/>
      <c r="B258" s="6"/>
      <c r="C258" s="6"/>
      <c r="D258" s="6"/>
    </row>
    <row r="259" spans="1:4" x14ac:dyDescent="0.2">
      <c r="A259" s="6"/>
      <c r="B259" s="6"/>
      <c r="C259" s="6"/>
      <c r="D259" s="6"/>
    </row>
    <row r="260" spans="1:4" x14ac:dyDescent="0.2">
      <c r="A260" s="6"/>
      <c r="B260" s="6"/>
      <c r="C260" s="6"/>
      <c r="D260" s="6"/>
    </row>
    <row r="261" spans="1:4" x14ac:dyDescent="0.2">
      <c r="A261" s="6"/>
      <c r="B261" s="6"/>
      <c r="C261" s="6"/>
      <c r="D261" s="6"/>
    </row>
    <row r="262" spans="1:4" x14ac:dyDescent="0.2">
      <c r="A262" s="6"/>
      <c r="B262" s="6"/>
      <c r="C262" s="6"/>
      <c r="D262" s="6"/>
    </row>
    <row r="263" spans="1:4" x14ac:dyDescent="0.2">
      <c r="A263" s="6"/>
      <c r="B263" s="6"/>
      <c r="C263" s="6"/>
      <c r="D263" s="6"/>
    </row>
    <row r="264" spans="1:4" x14ac:dyDescent="0.2">
      <c r="A264" s="6"/>
      <c r="B264" s="6"/>
      <c r="C264" s="6"/>
      <c r="D264" s="6"/>
    </row>
    <row r="265" spans="1:4" x14ac:dyDescent="0.2">
      <c r="A265" s="6"/>
      <c r="B265" s="6"/>
      <c r="C265" s="6"/>
      <c r="D265" s="6"/>
    </row>
    <row r="266" spans="1:4" x14ac:dyDescent="0.2">
      <c r="A266" s="6"/>
      <c r="B266" s="6"/>
      <c r="C266" s="6"/>
      <c r="D266" s="6"/>
    </row>
    <row r="267" spans="1:4" x14ac:dyDescent="0.2">
      <c r="A267" s="6"/>
      <c r="B267" s="6"/>
      <c r="C267" s="6"/>
      <c r="D267" s="6"/>
    </row>
    <row r="268" spans="1:4" x14ac:dyDescent="0.2">
      <c r="A268" s="6"/>
      <c r="B268" s="6"/>
      <c r="C268" s="6"/>
      <c r="D268" s="6"/>
    </row>
    <row r="269" spans="1:4" x14ac:dyDescent="0.2">
      <c r="A269" s="6"/>
      <c r="B269" s="6"/>
      <c r="C269" s="6"/>
      <c r="D269" s="6"/>
    </row>
    <row r="270" spans="1:4" x14ac:dyDescent="0.2">
      <c r="A270" s="6"/>
      <c r="B270" s="6"/>
      <c r="C270" s="6"/>
      <c r="D270" s="6"/>
    </row>
    <row r="271" spans="1:4" x14ac:dyDescent="0.2">
      <c r="A271" s="6"/>
      <c r="B271" s="6"/>
      <c r="C271" s="6"/>
      <c r="D271" s="6"/>
    </row>
    <row r="272" spans="1:4" x14ac:dyDescent="0.2">
      <c r="A272" s="6"/>
      <c r="B272" s="6"/>
      <c r="C272" s="6"/>
      <c r="D272" s="6"/>
    </row>
    <row r="273" spans="1:4" x14ac:dyDescent="0.2">
      <c r="A273" s="6"/>
      <c r="B273" s="6"/>
      <c r="C273" s="6"/>
      <c r="D273" s="6"/>
    </row>
    <row r="274" spans="1:4" x14ac:dyDescent="0.2">
      <c r="A274" s="6"/>
      <c r="B274" s="6"/>
      <c r="C274" s="6"/>
      <c r="D274" s="6"/>
    </row>
    <row r="275" spans="1:4" x14ac:dyDescent="0.2">
      <c r="A275" s="6"/>
      <c r="B275" s="6"/>
      <c r="C275" s="6"/>
      <c r="D275" s="6"/>
    </row>
    <row r="276" spans="1:4" x14ac:dyDescent="0.2">
      <c r="A276" s="6"/>
      <c r="B276" s="6"/>
      <c r="C276" s="6"/>
      <c r="D276" s="6"/>
    </row>
    <row r="277" spans="1:4" x14ac:dyDescent="0.2">
      <c r="A277" s="6"/>
      <c r="B277" s="6"/>
      <c r="C277" s="6"/>
      <c r="D277" s="6"/>
    </row>
    <row r="278" spans="1:4" x14ac:dyDescent="0.2">
      <c r="A278" s="6"/>
      <c r="B278" s="6"/>
      <c r="C278" s="6"/>
      <c r="D278" s="6"/>
    </row>
    <row r="279" spans="1:4" x14ac:dyDescent="0.2">
      <c r="A279" s="6"/>
      <c r="B279" s="6"/>
      <c r="C279" s="6"/>
      <c r="D279" s="6"/>
    </row>
    <row r="280" spans="1:4" x14ac:dyDescent="0.2">
      <c r="A280" s="6"/>
      <c r="B280" s="6"/>
      <c r="C280" s="6"/>
      <c r="D280" s="6"/>
    </row>
    <row r="281" spans="1:4" x14ac:dyDescent="0.2">
      <c r="A281" s="6"/>
      <c r="B281" s="6"/>
      <c r="C281" s="6"/>
      <c r="D281" s="6"/>
    </row>
    <row r="282" spans="1:4" x14ac:dyDescent="0.2">
      <c r="A282" s="6"/>
      <c r="B282" s="6"/>
      <c r="C282" s="6"/>
      <c r="D282" s="6"/>
    </row>
    <row r="283" spans="1:4" x14ac:dyDescent="0.2">
      <c r="A283" s="6"/>
      <c r="B283" s="6"/>
      <c r="C283" s="6"/>
      <c r="D283" s="6"/>
    </row>
    <row r="284" spans="1:4" x14ac:dyDescent="0.2">
      <c r="A284" s="6"/>
      <c r="B284" s="6"/>
      <c r="C284" s="6"/>
      <c r="D284" s="6"/>
    </row>
    <row r="285" spans="1:4" x14ac:dyDescent="0.2">
      <c r="A285" s="6"/>
      <c r="B285" s="6"/>
      <c r="C285" s="6"/>
      <c r="D285" s="6"/>
    </row>
    <row r="286" spans="1:4" x14ac:dyDescent="0.2">
      <c r="A286" s="6"/>
      <c r="B286" s="6"/>
      <c r="C286" s="6"/>
      <c r="D286" s="6"/>
    </row>
    <row r="287" spans="1:4" x14ac:dyDescent="0.2">
      <c r="A287" s="6"/>
      <c r="B287" s="6"/>
      <c r="C287" s="6"/>
      <c r="D287" s="6"/>
    </row>
    <row r="288" spans="1:4" x14ac:dyDescent="0.2">
      <c r="A288" s="6"/>
      <c r="B288" s="6"/>
      <c r="C288" s="6"/>
      <c r="D288" s="6"/>
    </row>
    <row r="289" spans="1:4" x14ac:dyDescent="0.2">
      <c r="A289" s="6"/>
      <c r="B289" s="6"/>
      <c r="C289" s="6"/>
      <c r="D289" s="6"/>
    </row>
    <row r="290" spans="1:4" x14ac:dyDescent="0.2">
      <c r="A290" s="6"/>
      <c r="B290" s="6"/>
      <c r="C290" s="6"/>
      <c r="D290" s="6"/>
    </row>
    <row r="291" spans="1:4" x14ac:dyDescent="0.2">
      <c r="A291" s="6"/>
      <c r="B291" s="6"/>
      <c r="C291" s="6"/>
      <c r="D291" s="6"/>
    </row>
    <row r="292" spans="1:4" x14ac:dyDescent="0.2">
      <c r="A292" s="6"/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6"/>
    </row>
    <row r="317" spans="1:4" x14ac:dyDescent="0.2">
      <c r="A317" s="6"/>
      <c r="B317" s="6"/>
      <c r="C317" s="6"/>
      <c r="D317" s="6"/>
    </row>
    <row r="318" spans="1:4" x14ac:dyDescent="0.2">
      <c r="A318" s="6"/>
      <c r="B318" s="6"/>
      <c r="C318" s="6"/>
      <c r="D318" s="6"/>
    </row>
    <row r="319" spans="1:4" x14ac:dyDescent="0.2">
      <c r="A319" s="6"/>
      <c r="B319" s="6"/>
      <c r="C319" s="6"/>
      <c r="D319" s="6"/>
    </row>
    <row r="320" spans="1:4" x14ac:dyDescent="0.2">
      <c r="A320" s="6"/>
      <c r="B320" s="6"/>
      <c r="C320" s="6"/>
      <c r="D320" s="6"/>
    </row>
    <row r="321" spans="1:4" x14ac:dyDescent="0.2">
      <c r="A321" s="6"/>
      <c r="B321" s="6"/>
      <c r="C321" s="6"/>
      <c r="D321" s="6"/>
    </row>
    <row r="322" spans="1:4" x14ac:dyDescent="0.2">
      <c r="A322" s="6"/>
      <c r="B322" s="6"/>
      <c r="C322" s="6"/>
      <c r="D322" s="6"/>
    </row>
    <row r="323" spans="1:4" x14ac:dyDescent="0.2">
      <c r="A323" s="6"/>
      <c r="B323" s="6"/>
      <c r="C323" s="6"/>
      <c r="D323" s="6"/>
    </row>
    <row r="324" spans="1:4" x14ac:dyDescent="0.2">
      <c r="A324" s="6"/>
      <c r="B324" s="6"/>
      <c r="C324" s="6"/>
      <c r="D324" s="6"/>
    </row>
    <row r="325" spans="1:4" x14ac:dyDescent="0.2">
      <c r="A325" s="6"/>
      <c r="B325" s="6"/>
      <c r="C325" s="6"/>
      <c r="D325" s="6"/>
    </row>
    <row r="326" spans="1:4" x14ac:dyDescent="0.2">
      <c r="A326" s="6"/>
      <c r="B326" s="6"/>
      <c r="C326" s="6"/>
      <c r="D326" s="6"/>
    </row>
    <row r="327" spans="1:4" x14ac:dyDescent="0.2">
      <c r="A327" s="6"/>
      <c r="B327" s="6"/>
      <c r="C327" s="6"/>
      <c r="D327" s="6"/>
    </row>
    <row r="328" spans="1:4" x14ac:dyDescent="0.2">
      <c r="A328" s="6"/>
      <c r="B328" s="6"/>
      <c r="C328" s="6"/>
      <c r="D328" s="6"/>
    </row>
    <row r="329" spans="1:4" x14ac:dyDescent="0.2">
      <c r="A329" s="6"/>
      <c r="B329" s="6"/>
      <c r="C329" s="6"/>
      <c r="D329" s="6"/>
    </row>
    <row r="330" spans="1:4" x14ac:dyDescent="0.2">
      <c r="A330" s="6"/>
      <c r="B330" s="6"/>
      <c r="C330" s="6"/>
      <c r="D330" s="6"/>
    </row>
    <row r="331" spans="1:4" x14ac:dyDescent="0.2">
      <c r="A331" s="6"/>
      <c r="B331" s="6"/>
      <c r="C331" s="6"/>
      <c r="D331" s="6"/>
    </row>
    <row r="332" spans="1:4" x14ac:dyDescent="0.2">
      <c r="A332" s="6"/>
      <c r="B332" s="6"/>
      <c r="C332" s="6"/>
      <c r="D332" s="6"/>
    </row>
    <row r="333" spans="1:4" x14ac:dyDescent="0.2">
      <c r="A333" s="6"/>
      <c r="B333" s="6"/>
      <c r="C333" s="6"/>
      <c r="D333" s="6"/>
    </row>
    <row r="334" spans="1:4" x14ac:dyDescent="0.2">
      <c r="A334" s="6"/>
      <c r="B334" s="6"/>
      <c r="C334" s="6"/>
      <c r="D334" s="6"/>
    </row>
    <row r="335" spans="1:4" x14ac:dyDescent="0.2">
      <c r="A335" s="6"/>
      <c r="B335" s="6"/>
      <c r="C335" s="6"/>
      <c r="D335" s="6"/>
    </row>
    <row r="336" spans="1:4" x14ac:dyDescent="0.2">
      <c r="A336" s="6"/>
      <c r="B336" s="6"/>
      <c r="C336" s="6"/>
      <c r="D336" s="6"/>
    </row>
    <row r="337" spans="1:4" x14ac:dyDescent="0.2">
      <c r="A337" s="6"/>
      <c r="B337" s="6"/>
      <c r="C337" s="6"/>
      <c r="D337" s="6"/>
    </row>
    <row r="338" spans="1:4" x14ac:dyDescent="0.2">
      <c r="A338" s="6"/>
      <c r="B338" s="6"/>
      <c r="C338" s="6"/>
      <c r="D338" s="6"/>
    </row>
    <row r="339" spans="1:4" x14ac:dyDescent="0.2">
      <c r="A339" s="6"/>
      <c r="B339" s="6"/>
      <c r="C339" s="6"/>
      <c r="D339" s="6"/>
    </row>
    <row r="340" spans="1:4" x14ac:dyDescent="0.2">
      <c r="A340" s="6"/>
      <c r="B340" s="6"/>
      <c r="C340" s="6"/>
      <c r="D340" s="6"/>
    </row>
    <row r="341" spans="1:4" x14ac:dyDescent="0.2">
      <c r="A341" s="6"/>
      <c r="B341" s="6"/>
      <c r="C341" s="6"/>
      <c r="D341" s="6"/>
    </row>
    <row r="342" spans="1:4" x14ac:dyDescent="0.2">
      <c r="A342" s="6"/>
      <c r="B342" s="6"/>
      <c r="C342" s="6"/>
      <c r="D342" s="6"/>
    </row>
    <row r="343" spans="1:4" x14ac:dyDescent="0.2">
      <c r="A343" s="6"/>
      <c r="B343" s="6"/>
      <c r="C343" s="6"/>
      <c r="D343" s="6"/>
    </row>
    <row r="344" spans="1:4" x14ac:dyDescent="0.2">
      <c r="A344" s="6"/>
      <c r="B344" s="6"/>
      <c r="C344" s="6"/>
      <c r="D344" s="6"/>
    </row>
    <row r="345" spans="1:4" x14ac:dyDescent="0.2">
      <c r="A345" s="6"/>
      <c r="B345" s="6"/>
      <c r="C345" s="6"/>
      <c r="D345" s="6"/>
    </row>
    <row r="346" spans="1:4" x14ac:dyDescent="0.2">
      <c r="A346" s="6"/>
      <c r="B346" s="6"/>
      <c r="C346" s="6"/>
      <c r="D346" s="6"/>
    </row>
    <row r="347" spans="1:4" x14ac:dyDescent="0.2">
      <c r="A347" s="6"/>
      <c r="B347" s="6"/>
      <c r="C347" s="6"/>
      <c r="D347" s="6"/>
    </row>
    <row r="348" spans="1:4" x14ac:dyDescent="0.2">
      <c r="A348" s="6"/>
      <c r="B348" s="6"/>
      <c r="C348" s="6"/>
      <c r="D348" s="6"/>
    </row>
    <row r="349" spans="1:4" x14ac:dyDescent="0.2">
      <c r="A349" s="6"/>
      <c r="B349" s="6"/>
      <c r="C349" s="6"/>
      <c r="D349" s="6"/>
    </row>
    <row r="350" spans="1:4" x14ac:dyDescent="0.2">
      <c r="A350" s="6"/>
      <c r="B350" s="6"/>
      <c r="C350" s="6"/>
      <c r="D350" s="6"/>
    </row>
    <row r="351" spans="1:4" x14ac:dyDescent="0.2">
      <c r="A351" s="6"/>
      <c r="B351" s="6"/>
      <c r="C351" s="6"/>
      <c r="D351" s="6"/>
    </row>
    <row r="352" spans="1:4" x14ac:dyDescent="0.2">
      <c r="A352" s="6"/>
      <c r="B352" s="6"/>
      <c r="C352" s="6"/>
      <c r="D352" s="6"/>
    </row>
    <row r="353" spans="1:4" x14ac:dyDescent="0.2">
      <c r="A353" s="6"/>
      <c r="B353" s="6"/>
      <c r="C353" s="6"/>
      <c r="D353" s="6"/>
    </row>
    <row r="354" spans="1:4" x14ac:dyDescent="0.2">
      <c r="A354" s="6"/>
      <c r="B354" s="6"/>
      <c r="C354" s="6"/>
      <c r="D354" s="6"/>
    </row>
    <row r="355" spans="1:4" x14ac:dyDescent="0.2">
      <c r="A355" s="6"/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6"/>
    </row>
    <row r="380" spans="1:4" x14ac:dyDescent="0.2">
      <c r="A380" s="6"/>
      <c r="B380" s="6"/>
      <c r="C380" s="6"/>
      <c r="D380" s="6"/>
    </row>
    <row r="381" spans="1:4" x14ac:dyDescent="0.2">
      <c r="A381" s="6"/>
      <c r="B381" s="6"/>
      <c r="C381" s="6"/>
      <c r="D381" s="6"/>
    </row>
    <row r="382" spans="1:4" x14ac:dyDescent="0.2">
      <c r="A382" s="6"/>
      <c r="B382" s="6"/>
      <c r="C382" s="6"/>
      <c r="D382" s="6"/>
    </row>
    <row r="383" spans="1:4" x14ac:dyDescent="0.2">
      <c r="A383" s="6"/>
      <c r="B383" s="6"/>
      <c r="C383" s="6"/>
      <c r="D383" s="6"/>
    </row>
    <row r="384" spans="1:4" x14ac:dyDescent="0.2">
      <c r="A384" s="6"/>
      <c r="B384" s="6"/>
      <c r="C384" s="6"/>
      <c r="D384" s="6"/>
    </row>
    <row r="385" spans="1:4" x14ac:dyDescent="0.2">
      <c r="A385" s="6"/>
      <c r="B385" s="6"/>
      <c r="C385" s="6"/>
      <c r="D385" s="6"/>
    </row>
    <row r="386" spans="1:4" x14ac:dyDescent="0.2">
      <c r="A386" s="6"/>
      <c r="B386" s="6"/>
      <c r="C386" s="6"/>
      <c r="D386" s="6"/>
    </row>
    <row r="387" spans="1:4" x14ac:dyDescent="0.2">
      <c r="A387" s="6"/>
      <c r="B387" s="6"/>
      <c r="C387" s="6"/>
      <c r="D387" s="6"/>
    </row>
    <row r="388" spans="1:4" x14ac:dyDescent="0.2">
      <c r="A388" s="6"/>
      <c r="B388" s="6"/>
      <c r="C388" s="6"/>
      <c r="D388" s="6"/>
    </row>
    <row r="389" spans="1:4" x14ac:dyDescent="0.2">
      <c r="A389" s="6"/>
      <c r="B389" s="6"/>
      <c r="C389" s="6"/>
      <c r="D389" s="6"/>
    </row>
    <row r="390" spans="1:4" x14ac:dyDescent="0.2">
      <c r="A390" s="6"/>
      <c r="B390" s="6"/>
      <c r="C390" s="6"/>
      <c r="D390" s="6"/>
    </row>
    <row r="391" spans="1:4" x14ac:dyDescent="0.2">
      <c r="A391" s="6"/>
      <c r="B391" s="6"/>
      <c r="C391" s="6"/>
      <c r="D391" s="6"/>
    </row>
    <row r="392" spans="1:4" x14ac:dyDescent="0.2">
      <c r="A392" s="6"/>
      <c r="B392" s="6"/>
      <c r="C392" s="6"/>
      <c r="D392" s="6"/>
    </row>
    <row r="393" spans="1:4" x14ac:dyDescent="0.2">
      <c r="A393" s="6"/>
      <c r="B393" s="6"/>
      <c r="C393" s="6"/>
      <c r="D393" s="6"/>
    </row>
    <row r="394" spans="1:4" x14ac:dyDescent="0.2">
      <c r="A394" s="6"/>
      <c r="B394" s="6"/>
      <c r="C394" s="6"/>
      <c r="D394" s="6"/>
    </row>
    <row r="395" spans="1:4" x14ac:dyDescent="0.2">
      <c r="A395" s="6"/>
      <c r="B395" s="6"/>
      <c r="C395" s="6"/>
      <c r="D395" s="6"/>
    </row>
    <row r="396" spans="1:4" x14ac:dyDescent="0.2">
      <c r="A396" s="6"/>
      <c r="B396" s="6"/>
      <c r="C396" s="6"/>
      <c r="D396" s="6"/>
    </row>
    <row r="397" spans="1:4" x14ac:dyDescent="0.2">
      <c r="A397" s="6"/>
      <c r="B397" s="6"/>
      <c r="C397" s="6"/>
      <c r="D397" s="6"/>
    </row>
    <row r="398" spans="1:4" x14ac:dyDescent="0.2">
      <c r="A398" s="6"/>
      <c r="B398" s="6"/>
      <c r="C398" s="6"/>
      <c r="D398" s="6"/>
    </row>
    <row r="399" spans="1:4" x14ac:dyDescent="0.2">
      <c r="A399" s="6"/>
      <c r="B399" s="6"/>
      <c r="C399" s="6"/>
      <c r="D399" s="6"/>
    </row>
  </sheetData>
  <mergeCells count="2">
    <mergeCell ref="A1:D1"/>
    <mergeCell ref="A25:D25"/>
  </mergeCells>
  <conditionalFormatting sqref="A3:A20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7D2C-709A-174A-82DA-D013DFA3E51F}">
  <dimension ref="A2:D26"/>
  <sheetViews>
    <sheetView tabSelected="1" workbookViewId="0">
      <selection activeCell="B4" sqref="B4"/>
    </sheetView>
  </sheetViews>
  <sheetFormatPr baseColWidth="10" defaultRowHeight="16" x14ac:dyDescent="0.2"/>
  <cols>
    <col min="1" max="1" width="32.5" bestFit="1" customWidth="1"/>
    <col min="2" max="2" width="21.5" bestFit="1" customWidth="1"/>
    <col min="3" max="3" width="10" bestFit="1" customWidth="1"/>
    <col min="4" max="4" width="11.6640625" bestFit="1" customWidth="1"/>
    <col min="5" max="5" width="44" bestFit="1" customWidth="1"/>
    <col min="6" max="6" width="37" bestFit="1" customWidth="1"/>
    <col min="7" max="7" width="48.5" bestFit="1" customWidth="1"/>
  </cols>
  <sheetData>
    <row r="2" spans="1:4" x14ac:dyDescent="0.2">
      <c r="A2" s="13" t="s">
        <v>33</v>
      </c>
      <c r="B2" t="s">
        <v>42</v>
      </c>
    </row>
    <row r="4" spans="1:4" x14ac:dyDescent="0.2">
      <c r="A4" s="13" t="s">
        <v>44</v>
      </c>
      <c r="B4" s="13" t="s">
        <v>43</v>
      </c>
    </row>
    <row r="5" spans="1:4" x14ac:dyDescent="0.2">
      <c r="A5" s="13" t="s">
        <v>40</v>
      </c>
      <c r="B5" t="s">
        <v>48</v>
      </c>
      <c r="C5" t="s">
        <v>49</v>
      </c>
      <c r="D5" t="s">
        <v>41</v>
      </c>
    </row>
    <row r="6" spans="1:4" x14ac:dyDescent="0.2">
      <c r="A6" s="14" t="s">
        <v>20</v>
      </c>
      <c r="B6" s="15">
        <v>747</v>
      </c>
      <c r="C6" s="15"/>
      <c r="D6" s="15">
        <v>747</v>
      </c>
    </row>
    <row r="7" spans="1:4" x14ac:dyDescent="0.2">
      <c r="A7" s="14" t="s">
        <v>13</v>
      </c>
      <c r="B7" s="15"/>
      <c r="C7" s="15">
        <v>668</v>
      </c>
      <c r="D7" s="15">
        <v>668</v>
      </c>
    </row>
    <row r="8" spans="1:4" x14ac:dyDescent="0.2">
      <c r="A8" s="14" t="s">
        <v>16</v>
      </c>
      <c r="B8" s="15"/>
      <c r="C8" s="15">
        <v>352</v>
      </c>
      <c r="D8" s="15">
        <v>352</v>
      </c>
    </row>
    <row r="9" spans="1:4" x14ac:dyDescent="0.2">
      <c r="A9" s="14" t="s">
        <v>6</v>
      </c>
      <c r="B9" s="15">
        <v>420</v>
      </c>
      <c r="C9" s="15"/>
      <c r="D9" s="15">
        <v>420</v>
      </c>
    </row>
    <row r="10" spans="1:4" x14ac:dyDescent="0.2">
      <c r="A10" s="14" t="s">
        <v>2</v>
      </c>
      <c r="B10" s="15">
        <v>420</v>
      </c>
      <c r="C10" s="15"/>
      <c r="D10" s="15">
        <v>420</v>
      </c>
    </row>
    <row r="11" spans="1:4" x14ac:dyDescent="0.2">
      <c r="A11" s="14" t="s">
        <v>14</v>
      </c>
      <c r="B11" s="15">
        <v>686</v>
      </c>
      <c r="C11" s="15"/>
      <c r="D11" s="15">
        <v>686</v>
      </c>
    </row>
    <row r="12" spans="1:4" x14ac:dyDescent="0.2">
      <c r="A12" s="14" t="s">
        <v>18</v>
      </c>
      <c r="B12" s="15"/>
      <c r="C12" s="15">
        <v>512</v>
      </c>
      <c r="D12" s="15">
        <v>512</v>
      </c>
    </row>
    <row r="13" spans="1:4" x14ac:dyDescent="0.2">
      <c r="A13" s="14" t="s">
        <v>19</v>
      </c>
      <c r="B13" s="15"/>
      <c r="C13" s="15">
        <v>200</v>
      </c>
      <c r="D13" s="15">
        <v>200</v>
      </c>
    </row>
    <row r="14" spans="1:4" x14ac:dyDescent="0.2">
      <c r="A14" s="14" t="s">
        <v>7</v>
      </c>
      <c r="B14" s="15"/>
      <c r="C14" s="15">
        <v>653</v>
      </c>
      <c r="D14" s="15">
        <v>653</v>
      </c>
    </row>
    <row r="15" spans="1:4" x14ac:dyDescent="0.2">
      <c r="A15" s="14" t="s">
        <v>5</v>
      </c>
      <c r="B15" s="15">
        <v>438</v>
      </c>
      <c r="C15" s="15"/>
      <c r="D15" s="15">
        <v>438</v>
      </c>
    </row>
    <row r="16" spans="1:4" x14ac:dyDescent="0.2">
      <c r="A16" s="14" t="s">
        <v>17</v>
      </c>
      <c r="B16" s="15">
        <v>505</v>
      </c>
      <c r="C16" s="15"/>
      <c r="D16" s="15">
        <v>505</v>
      </c>
    </row>
    <row r="17" spans="1:4" x14ac:dyDescent="0.2">
      <c r="A17" s="14" t="s">
        <v>8</v>
      </c>
      <c r="B17" s="15">
        <v>456</v>
      </c>
      <c r="C17" s="15"/>
      <c r="D17" s="15">
        <v>456</v>
      </c>
    </row>
    <row r="18" spans="1:4" x14ac:dyDescent="0.2">
      <c r="A18" s="14" t="s">
        <v>3</v>
      </c>
      <c r="B18" s="15"/>
      <c r="C18" s="15">
        <v>700</v>
      </c>
      <c r="D18" s="15">
        <v>700</v>
      </c>
    </row>
    <row r="19" spans="1:4" x14ac:dyDescent="0.2">
      <c r="A19" s="14" t="s">
        <v>10</v>
      </c>
      <c r="B19" s="15">
        <v>137</v>
      </c>
      <c r="C19" s="15"/>
      <c r="D19" s="15">
        <v>137</v>
      </c>
    </row>
    <row r="20" spans="1:4" x14ac:dyDescent="0.2">
      <c r="A20" s="14" t="s">
        <v>4</v>
      </c>
      <c r="B20" s="15"/>
      <c r="C20" s="15">
        <v>500</v>
      </c>
      <c r="D20" s="15">
        <v>500</v>
      </c>
    </row>
    <row r="21" spans="1:4" x14ac:dyDescent="0.2">
      <c r="A21" s="14" t="s">
        <v>1</v>
      </c>
      <c r="B21" s="15">
        <v>642</v>
      </c>
      <c r="C21" s="15"/>
      <c r="D21" s="15">
        <v>642</v>
      </c>
    </row>
    <row r="22" spans="1:4" x14ac:dyDescent="0.2">
      <c r="A22" s="14" t="s">
        <v>12</v>
      </c>
      <c r="B22" s="15"/>
      <c r="C22" s="15">
        <v>400</v>
      </c>
      <c r="D22" s="15">
        <v>400</v>
      </c>
    </row>
    <row r="23" spans="1:4" x14ac:dyDescent="0.2">
      <c r="A23" s="14" t="s">
        <v>15</v>
      </c>
      <c r="B23" s="15">
        <v>992</v>
      </c>
      <c r="C23" s="15"/>
      <c r="D23" s="15">
        <v>992</v>
      </c>
    </row>
    <row r="24" spans="1:4" x14ac:dyDescent="0.2">
      <c r="A24" s="14" t="s">
        <v>9</v>
      </c>
      <c r="B24" s="15">
        <v>942</v>
      </c>
      <c r="C24" s="15"/>
      <c r="D24" s="15">
        <v>942</v>
      </c>
    </row>
    <row r="25" spans="1:4" x14ac:dyDescent="0.2">
      <c r="A25" s="14" t="s">
        <v>11</v>
      </c>
      <c r="B25" s="15">
        <v>781</v>
      </c>
      <c r="C25" s="15"/>
      <c r="D25" s="15">
        <v>781</v>
      </c>
    </row>
    <row r="26" spans="1:4" x14ac:dyDescent="0.2">
      <c r="A26" s="14" t="s">
        <v>41</v>
      </c>
      <c r="B26" s="15">
        <v>7166</v>
      </c>
      <c r="C26" s="15">
        <v>3985</v>
      </c>
      <c r="D26" s="15">
        <v>11151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Tema1</vt:lpstr>
      <vt:lpstr>Tema2</vt:lpstr>
      <vt:lpstr>Tema3</vt:lpstr>
      <vt:lpstr>max_edades</vt:lpstr>
      <vt:lpstr>max_puntajes</vt:lpstr>
      <vt:lpstr>max_tiempo</vt:lpstr>
      <vt:lpstr>min_edades</vt:lpstr>
      <vt:lpstr>min_puntajes</vt:lpstr>
      <vt:lpstr>min_tiempo</vt:lpstr>
      <vt:lpstr>modalidad_examen</vt:lpstr>
      <vt:lpstr>promedio_edades</vt:lpstr>
      <vt:lpstr>promedio_puntajes</vt:lpstr>
      <vt:lpstr>promedio_tiempo</vt:lpstr>
      <vt:lpstr>rango_edades</vt:lpstr>
      <vt:lpstr>rango_expediente</vt:lpstr>
      <vt:lpstr>rango_nombres</vt:lpstr>
      <vt:lpstr>rango_puntajes</vt:lpstr>
      <vt:lpstr>suma_edades</vt:lpstr>
      <vt:lpstr>suma_puntajes</vt:lpstr>
      <vt:lpstr>suma_tiempo</vt:lpstr>
      <vt:lpstr>tiempo_examen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2024-03-14T16:15:31Z</dcterms:created>
  <dcterms:modified xsi:type="dcterms:W3CDTF">2024-03-15T17:39:00Z</dcterms:modified>
</cp:coreProperties>
</file>