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r347\DADOS\"/>
    </mc:Choice>
  </mc:AlternateContent>
  <xr:revisionPtr revIDLastSave="0" documentId="13_ncr:1_{D99836BE-57F1-4F3E-8479-0278EF74548D}" xr6:coauthVersionLast="32" xr6:coauthVersionMax="32" xr10:uidLastSave="{00000000-0000-0000-0000-000000000000}"/>
  <bookViews>
    <workbookView xWindow="360" yWindow="156" windowWidth="10512" windowHeight="9540" xr2:uid="{00000000-000D-0000-FFFF-FFFF00000000}"/>
  </bookViews>
  <sheets>
    <sheet name="Plan1" sheetId="1" r:id="rId1"/>
    <sheet name="Mann-Kendall trend tests_HID" sheetId="3" state="hidden" r:id="rId2"/>
    <sheet name="Mann-Kendall trend tests" sheetId="2" r:id="rId3"/>
  </sheets>
  <externalReferences>
    <externalReference r:id="rId4"/>
  </externalReferences>
  <calcPr calcId="179017" concurrentCalc="0"/>
</workbook>
</file>

<file path=xl/calcChain.xml><?xml version="1.0" encoding="utf-8"?>
<calcChain xmlns="http://schemas.openxmlformats.org/spreadsheetml/2006/main">
  <c r="E2" i="1" l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</calcChain>
</file>

<file path=xl/sharedStrings.xml><?xml version="1.0" encoding="utf-8"?>
<sst xmlns="http://schemas.openxmlformats.org/spreadsheetml/2006/main" count="42" uniqueCount="40">
  <si>
    <t xml:space="preserve"> Cod</t>
  </si>
  <si>
    <t xml:space="preserve"> Year</t>
  </si>
  <si>
    <t xml:space="preserve"> Maximum streamflow</t>
  </si>
  <si>
    <t>Time series: Workbook = 72580000.xlsx / Sheet = Plan1 / Range = Plan1!$E$1:$E$33 / 32 rows and 1 column</t>
  </si>
  <si>
    <t>Date data: Workbook = 72580000.xlsx / Sheet = Plan1 / Range = Plan1!$B$1:$B$33 / 32 rows and 1 column</t>
  </si>
  <si>
    <t>Confidence interval (%): 5</t>
  </si>
  <si>
    <t>Confidence interval (%)(Sen's slope): 5</t>
  </si>
  <si>
    <t>Run again: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</si>
  <si>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</si>
  <si>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</si>
  <si>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</si>
  <si>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</si>
  <si>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</si>
  <si>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</si>
  <si>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</si>
  <si>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</si>
  <si>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</si>
  <si>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Average streamflow</t>
  </si>
  <si>
    <t>Mann-Kendall trend test / Two-tailed test (Average streamflow):</t>
  </si>
  <si>
    <t>Kendall's tau</t>
  </si>
  <si>
    <t>S</t>
  </si>
  <si>
    <t>Var(S)</t>
  </si>
  <si>
    <t>p-value (Two-tailed)</t>
  </si>
  <si>
    <t>alpha</t>
  </si>
  <si>
    <t>The p-value is computed using an exact method.</t>
  </si>
  <si>
    <t>Test interpretation:</t>
  </si>
  <si>
    <t>H0: There is no trend in the series</t>
  </si>
  <si>
    <t>Ha: There is a trend in the series</t>
  </si>
  <si>
    <t>As the computed p-value is greater than the significance level alpha=0.05, one cannot reject the null hypothesis H0.</t>
  </si>
  <si>
    <t>The risk to reject the null hypothesis H0 while it is true is 31.00%.</t>
  </si>
  <si>
    <t>Sen's slope:</t>
  </si>
  <si>
    <t>Confidence interval:</t>
  </si>
  <si>
    <t xml:space="preserve"> </t>
  </si>
  <si>
    <r>
      <t>XLSTAT 2016.06.36438  - Mann-Kendall trend tests - Start time: 2016-10-15 at 6:10:42 PM / End time: 2016-10-15 at 6:10:42 PM</t>
    </r>
    <r>
      <rPr>
        <sz val="11"/>
        <color rgb="FFFFFFFF"/>
        <rFont val="Calibri"/>
        <family val="2"/>
        <scheme val="minor"/>
      </rPr>
      <t xml:space="preserve"> / Microsoft Excel 14.06024</t>
    </r>
  </si>
  <si>
    <t>Julian_day</t>
  </si>
  <si>
    <t>leap_years</t>
  </si>
  <si>
    <t>Teta_i</t>
  </si>
  <si>
    <t>Cos_Teta</t>
  </si>
  <si>
    <t>Sen_Teta</t>
  </si>
  <si>
    <t>DATE_ACCESS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</si>
</sst>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339966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2" xfId="0" applyNumberFormat="1" applyBorder="1" applyAlignment="1"/>
    <xf numFmtId="164" fontId="0" fillId="0" borderId="2" xfId="0" applyNumberFormat="1" applyBorder="1" applyAlignment="1"/>
    <xf numFmtId="0" fontId="0" fillId="0" borderId="1" xfId="0" applyBorder="1" applyAlignment="1"/>
    <xf numFmtId="0" fontId="0" fillId="0" borderId="3" xfId="0" applyBorder="1" applyAlignment="1"/>
    <xf numFmtId="164" fontId="0" fillId="0" borderId="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0" xfId="0" applyFont="1"/>
    <xf numFmtId="164" fontId="0" fillId="0" borderId="0" xfId="0" applyNumberForma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0" xfId="0" applyBorder="1"/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CA"/>
              <a:t>Year / Average streamflow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streamflow</c:v>
          </c:tx>
          <c:spPr>
            <a:ln w="12700">
              <a:solidFill>
                <a:srgbClr val="4A7EBB"/>
              </a:solidFill>
              <a:prstDash val="solid"/>
            </a:ln>
            <a:effectLst/>
          </c:spPr>
          <c:marker>
            <c:symbol val="circle"/>
            <c:size val="3"/>
          </c:marker>
          <c:xVal>
            <c:numRef>
              <c:f>'Mann-Kendall trend tests_HID'!$A$2:$A$33</c:f>
              <c:numCache>
                <c:formatCode>General</c:formatCode>
                <c:ptCount val="32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</c:numCache>
            </c:numRef>
          </c:xVal>
          <c:yVal>
            <c:numRef>
              <c:f>'Mann-Kendall trend tests_HID'!$B$2:$B$33</c:f>
              <c:numCache>
                <c:formatCode>0</c:formatCode>
                <c:ptCount val="32"/>
                <c:pt idx="0">
                  <c:v>25.59</c:v>
                </c:pt>
                <c:pt idx="1">
                  <c:v>33.47</c:v>
                </c:pt>
                <c:pt idx="2">
                  <c:v>24.48</c:v>
                </c:pt>
                <c:pt idx="3">
                  <c:v>32.82</c:v>
                </c:pt>
                <c:pt idx="4">
                  <c:v>10.66</c:v>
                </c:pt>
                <c:pt idx="5">
                  <c:v>34.51</c:v>
                </c:pt>
                <c:pt idx="6">
                  <c:v>16.829999999999998</c:v>
                </c:pt>
                <c:pt idx="7">
                  <c:v>35.31</c:v>
                </c:pt>
                <c:pt idx="8">
                  <c:v>45.88</c:v>
                </c:pt>
                <c:pt idx="9">
                  <c:v>30.53</c:v>
                </c:pt>
                <c:pt idx="10">
                  <c:v>12.1</c:v>
                </c:pt>
                <c:pt idx="11">
                  <c:v>17.059999999999999</c:v>
                </c:pt>
                <c:pt idx="12">
                  <c:v>28.29</c:v>
                </c:pt>
                <c:pt idx="13">
                  <c:v>30.34</c:v>
                </c:pt>
                <c:pt idx="14">
                  <c:v>52.99</c:v>
                </c:pt>
                <c:pt idx="15">
                  <c:v>42.59</c:v>
                </c:pt>
                <c:pt idx="16">
                  <c:v>23.29</c:v>
                </c:pt>
                <c:pt idx="17">
                  <c:v>27.89</c:v>
                </c:pt>
                <c:pt idx="18">
                  <c:v>29.01</c:v>
                </c:pt>
                <c:pt idx="19">
                  <c:v>31.85</c:v>
                </c:pt>
                <c:pt idx="20">
                  <c:v>13.35</c:v>
                </c:pt>
                <c:pt idx="21">
                  <c:v>34.14</c:v>
                </c:pt>
                <c:pt idx="22">
                  <c:v>30.11</c:v>
                </c:pt>
                <c:pt idx="23">
                  <c:v>19.87</c:v>
                </c:pt>
                <c:pt idx="24">
                  <c:v>37.89</c:v>
                </c:pt>
                <c:pt idx="25">
                  <c:v>62.26</c:v>
                </c:pt>
                <c:pt idx="26">
                  <c:v>49.1</c:v>
                </c:pt>
                <c:pt idx="27">
                  <c:v>25.77</c:v>
                </c:pt>
                <c:pt idx="28">
                  <c:v>22.62</c:v>
                </c:pt>
                <c:pt idx="29">
                  <c:v>42.33</c:v>
                </c:pt>
                <c:pt idx="30">
                  <c:v>24.35</c:v>
                </c:pt>
                <c:pt idx="31">
                  <c:v>40.020000000000003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3-40FC-B23C-211BF3C2F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033600"/>
        <c:axId val="132309376"/>
      </c:scatterChart>
      <c:valAx>
        <c:axId val="241033600"/>
        <c:scaling>
          <c:orientation val="minMax"/>
          <c:max val="1990"/>
          <c:min val="1955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132309376"/>
        <c:crosses val="autoZero"/>
        <c:crossBetween val="midCat"/>
      </c:valAx>
      <c:valAx>
        <c:axId val="132309376"/>
        <c:scaling>
          <c:orientation val="minMax"/>
          <c:max val="7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CA"/>
                  <a:t>Average streamflow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pt-BR"/>
          </a:p>
        </c:txPr>
        <c:crossAx val="24103360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09038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CA" sz="1100"/>
            <a:t>RunProcMKT
Form130.txt
Frame_Buttons,Frame,
Help,CommandButton,False
OK,CommandButton,False
Cancel,CommandButton,False
FrameOutput,Frame,
OptionButton_R,OptionButton,False
OptionButton_S,OptionButton,True
OptionButton_W,OptionButton,False
RefEdit_R,RefEdit0,
ClearSelections,CommandButton,False
ResetAll,CommandButton,False
Frame13,Frame,
RefEditT,RefEdit0,Plan1!$E$1:$E$33
Label_T,Label,
CheckBoxVarLabels,CheckBox,True
MultiPage1,MultiPage,0
Frame_Missing,Frame,
OptionButtonMVRemove,OptionButton,False
OptionButtonMVRefuse,OptionButton,True
Frame17,Frame,
OptionButtonMVReplace,OptionButton,False
FrameCompCharts2,Frame,
CheckBox_Desc,CheckBox,True
OptionButtonMVIgnore,OptionButton,False
TextBoxPeriod,TextBox,12
LabelPeriod,Label,
CheckBoxMKT,CheckBox,True
CheckBoxSMK,CheckBox,False
FrameHyp,Frame,
LabelHyp,Label,
ComboBoxHyp,ComboBox,0
FrameAll,Frame,
Frame_ALLOptions,Frame,
TextBox_conf,TextBox,5
Label_conf,Label,
CheckBoxExact,CheckBox,True
CheckBoxCorrect,CheckBox,True
CheckBoxDep,CheckBox,False
FrameAR,Frame,
CheckBoxAR1,CheckBox,False
CheckBoxAR2,CheckBox,False
LabelCorrect,Label,
Frame18,Frame,
TextBoxSig,TextBox,10
LabelSig,Label,
FrameCode,Frame,
CommandButtonCode,CommandButton,False
CommandButtonLoadConf,CommandButton,False
CommandButtonSaveConf,CommandButton,False
CommandButtonHidden,CommandButton,False
CB1,CommandButton,False
RefEditDate,RefEdit0,Plan1!$B$1:$B$33
CheckBoxDate,CheckBox,True
CheckBoxCharts,CheckBox,True
CheckBoxSen,CheckBox,True
Frame19,Frame,
Label_conf2,Label,
TextBox_conf2,TextBox,5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</xdr:colOff>
          <xdr:row>5</xdr:row>
          <xdr:rowOff>0</xdr:rowOff>
        </xdr:from>
        <xdr:to>
          <xdr:col>2</xdr:col>
          <xdr:colOff>556260</xdr:colOff>
          <xdr:row>6</xdr:row>
          <xdr:rowOff>0</xdr:rowOff>
        </xdr:to>
        <xdr:sp macro="" textlink="">
          <xdr:nvSpPr>
            <xdr:cNvPr id="1025" name="BT70903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36</xdr:row>
      <xdr:rowOff>0</xdr:rowOff>
    </xdr:from>
    <xdr:to>
      <xdr:col>7</xdr:col>
      <xdr:colOff>0</xdr:colOff>
      <xdr:row>53</xdr:row>
      <xdr:rowOff>0</xdr:rowOff>
    </xdr:to>
    <xdr:graphicFrame macro="">
      <xdr:nvGraphicFramePr>
        <xdr:cNvPr id="3" name="Chart 2-XLSTA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XLSTAT"/>
    </sheetNames>
    <definedNames>
      <definedName name="RelaunchCall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zoomScale="85" zoomScaleNormal="85" workbookViewId="0">
      <selection activeCell="C1" sqref="C1"/>
    </sheetView>
  </sheetViews>
  <sheetFormatPr defaultRowHeight="14.4" x14ac:dyDescent="0.3"/>
  <cols>
    <col min="1" max="1" width="4.88671875" bestFit="1" customWidth="1"/>
    <col min="2" max="2" width="5.33203125" bestFit="1" customWidth="1"/>
    <col min="3" max="3" width="15.33203125" customWidth="1"/>
    <col min="4" max="4" width="21.109375" bestFit="1" customWidth="1"/>
  </cols>
  <sheetData>
    <row r="1" spans="1:9" x14ac:dyDescent="0.3">
      <c r="A1" t="s">
        <v>0</v>
      </c>
      <c r="B1" t="s">
        <v>1</v>
      </c>
      <c r="C1" t="s">
        <v>39</v>
      </c>
      <c r="D1" t="s">
        <v>2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</row>
    <row r="2" spans="1:9" x14ac:dyDescent="0.3">
      <c r="A2">
        <v>9</v>
      </c>
      <c r="B2">
        <v>1958</v>
      </c>
      <c r="C2" s="19">
        <v>21463</v>
      </c>
      <c r="D2">
        <v>489.4</v>
      </c>
      <c r="E2" s="18">
        <f>C2-DATE(YEAR(C2),1,0)</f>
        <v>278</v>
      </c>
      <c r="F2">
        <f>DATE(YEAR(C2)+1,1,1)-DATE(YEAR(C2),1,1)</f>
        <v>365</v>
      </c>
      <c r="G2">
        <f>E2*(2*PI()/F2)</f>
        <v>4.785549357249109</v>
      </c>
      <c r="H2">
        <f>COS(G2)</f>
        <v>7.3095129898076872E-2</v>
      </c>
      <c r="I2">
        <f>SIN(G2)</f>
        <v>-0.9973249731081556</v>
      </c>
    </row>
    <row r="3" spans="1:9" x14ac:dyDescent="0.3">
      <c r="A3">
        <v>21</v>
      </c>
      <c r="B3">
        <v>1959</v>
      </c>
      <c r="C3" s="19">
        <v>21666</v>
      </c>
      <c r="D3">
        <v>358.05</v>
      </c>
      <c r="E3" s="18">
        <f t="shared" ref="E3:E33" si="0">C3-DATE(YEAR(C3),1,0)</f>
        <v>116</v>
      </c>
      <c r="F3">
        <f t="shared" ref="F3:F33" si="1">DATE(YEAR(C3)+1,1,1)-DATE(YEAR(C3),1,1)</f>
        <v>365</v>
      </c>
      <c r="G3">
        <f t="shared" ref="G3:G33" si="2">E3*(2*PI()/F3)</f>
        <v>1.9968479332406355</v>
      </c>
      <c r="H3">
        <f t="shared" ref="H3:H33" si="3">COS(G3)</f>
        <v>-0.41327860778290398</v>
      </c>
      <c r="I3">
        <f t="shared" ref="I3:I33" si="4">SIN(G3)</f>
        <v>0.91060463009421633</v>
      </c>
    </row>
    <row r="4" spans="1:9" x14ac:dyDescent="0.3">
      <c r="A4">
        <v>33</v>
      </c>
      <c r="B4">
        <v>1960</v>
      </c>
      <c r="C4" s="19">
        <v>22183</v>
      </c>
      <c r="D4">
        <v>239.98</v>
      </c>
      <c r="E4" s="18">
        <f t="shared" si="0"/>
        <v>268</v>
      </c>
      <c r="F4">
        <f t="shared" si="1"/>
        <v>366</v>
      </c>
      <c r="G4">
        <f t="shared" si="2"/>
        <v>4.6008023560768558</v>
      </c>
      <c r="H4">
        <f t="shared" si="3"/>
        <v>-0.11135519690480865</v>
      </c>
      <c r="I4">
        <f t="shared" si="4"/>
        <v>-0.99378067002849846</v>
      </c>
    </row>
    <row r="5" spans="1:9" x14ac:dyDescent="0.3">
      <c r="A5">
        <v>45</v>
      </c>
      <c r="B5">
        <v>1961</v>
      </c>
      <c r="C5" s="19">
        <v>22552</v>
      </c>
      <c r="D5">
        <v>505.39</v>
      </c>
      <c r="E5" s="18">
        <f t="shared" si="0"/>
        <v>271</v>
      </c>
      <c r="F5">
        <f t="shared" si="1"/>
        <v>365</v>
      </c>
      <c r="G5">
        <f t="shared" si="2"/>
        <v>4.6650499130018295</v>
      </c>
      <c r="H5">
        <f t="shared" si="3"/>
        <v>-4.7321388322432323E-2</v>
      </c>
      <c r="I5">
        <f t="shared" si="4"/>
        <v>-0.99887971558503352</v>
      </c>
    </row>
    <row r="6" spans="1:9" x14ac:dyDescent="0.3">
      <c r="A6">
        <v>57</v>
      </c>
      <c r="B6">
        <v>1962</v>
      </c>
      <c r="C6" s="19">
        <v>22788</v>
      </c>
      <c r="D6">
        <v>219.16</v>
      </c>
      <c r="E6" s="18">
        <f t="shared" si="0"/>
        <v>142</v>
      </c>
      <c r="F6">
        <f t="shared" si="1"/>
        <v>365</v>
      </c>
      <c r="G6">
        <f t="shared" si="2"/>
        <v>2.4444172975876746</v>
      </c>
      <c r="H6">
        <f t="shared" si="3"/>
        <v>-0.766658819300159</v>
      </c>
      <c r="I6">
        <f t="shared" si="4"/>
        <v>0.64205471323656371</v>
      </c>
    </row>
    <row r="7" spans="1:9" x14ac:dyDescent="0.3">
      <c r="A7">
        <v>69</v>
      </c>
      <c r="B7">
        <v>1963</v>
      </c>
      <c r="C7" s="19">
        <v>23282</v>
      </c>
      <c r="D7">
        <v>427.41</v>
      </c>
      <c r="E7" s="18">
        <f t="shared" si="0"/>
        <v>271</v>
      </c>
      <c r="F7">
        <f t="shared" si="1"/>
        <v>365</v>
      </c>
      <c r="G7">
        <f t="shared" si="2"/>
        <v>4.6650499130018295</v>
      </c>
      <c r="H7">
        <f t="shared" si="3"/>
        <v>-4.7321388322432323E-2</v>
      </c>
      <c r="I7">
        <f t="shared" si="4"/>
        <v>-0.99887971558503352</v>
      </c>
    </row>
    <row r="8" spans="1:9" x14ac:dyDescent="0.3">
      <c r="A8">
        <v>81</v>
      </c>
      <c r="B8">
        <v>1964</v>
      </c>
      <c r="C8" s="19">
        <v>23622</v>
      </c>
      <c r="D8">
        <v>250.66</v>
      </c>
      <c r="E8" s="18">
        <f t="shared" si="0"/>
        <v>246</v>
      </c>
      <c r="F8">
        <f t="shared" si="1"/>
        <v>366</v>
      </c>
      <c r="G8">
        <f t="shared" si="2"/>
        <v>4.2231245507272632</v>
      </c>
      <c r="H8">
        <f t="shared" si="3"/>
        <v>-0.4699767430273199</v>
      </c>
      <c r="I8">
        <f t="shared" si="4"/>
        <v>-0.88267879832554752</v>
      </c>
    </row>
    <row r="9" spans="1:9" x14ac:dyDescent="0.3">
      <c r="A9">
        <v>93</v>
      </c>
      <c r="B9">
        <v>1965</v>
      </c>
      <c r="C9" s="19">
        <v>23973</v>
      </c>
      <c r="D9">
        <v>635.9</v>
      </c>
      <c r="E9" s="18">
        <f t="shared" si="0"/>
        <v>231</v>
      </c>
      <c r="F9">
        <f t="shared" si="1"/>
        <v>365</v>
      </c>
      <c r="G9">
        <f t="shared" si="2"/>
        <v>3.9764816601602311</v>
      </c>
      <c r="H9">
        <f t="shared" si="3"/>
        <v>-0.67125995756753187</v>
      </c>
      <c r="I9">
        <f t="shared" si="4"/>
        <v>-0.74122201084859551</v>
      </c>
    </row>
    <row r="10" spans="1:9" x14ac:dyDescent="0.3">
      <c r="A10">
        <v>105</v>
      </c>
      <c r="B10">
        <v>1966</v>
      </c>
      <c r="C10" s="19">
        <v>24365</v>
      </c>
      <c r="D10">
        <v>646.91999999999996</v>
      </c>
      <c r="E10" s="18">
        <f t="shared" si="0"/>
        <v>258</v>
      </c>
      <c r="F10">
        <f t="shared" si="1"/>
        <v>365</v>
      </c>
      <c r="G10">
        <f t="shared" si="2"/>
        <v>4.4412652308283098</v>
      </c>
      <c r="H10">
        <f t="shared" si="3"/>
        <v>-0.26781430516217486</v>
      </c>
      <c r="I10">
        <f t="shared" si="4"/>
        <v>-0.9634705485641486</v>
      </c>
    </row>
    <row r="11" spans="1:9" x14ac:dyDescent="0.3">
      <c r="A11">
        <v>117</v>
      </c>
      <c r="B11">
        <v>1967</v>
      </c>
      <c r="C11" s="19">
        <v>24707</v>
      </c>
      <c r="D11">
        <v>429.3</v>
      </c>
      <c r="E11" s="18">
        <f t="shared" si="0"/>
        <v>235</v>
      </c>
      <c r="F11">
        <f t="shared" si="1"/>
        <v>365</v>
      </c>
      <c r="G11">
        <f t="shared" si="2"/>
        <v>4.0453384854443906</v>
      </c>
      <c r="H11">
        <f t="shared" si="3"/>
        <v>-0.61867140326250403</v>
      </c>
      <c r="I11">
        <f t="shared" si="4"/>
        <v>-0.78564985507871388</v>
      </c>
    </row>
    <row r="12" spans="1:9" x14ac:dyDescent="0.3">
      <c r="A12">
        <v>129</v>
      </c>
      <c r="B12">
        <v>1968</v>
      </c>
      <c r="C12" s="19">
        <v>25028</v>
      </c>
      <c r="D12">
        <v>133.57</v>
      </c>
      <c r="E12" s="18">
        <f t="shared" si="0"/>
        <v>191</v>
      </c>
      <c r="F12">
        <f t="shared" si="1"/>
        <v>366</v>
      </c>
      <c r="G12">
        <f t="shared" si="2"/>
        <v>3.2789300373532813</v>
      </c>
      <c r="H12">
        <f t="shared" si="3"/>
        <v>-0.99058403545779705</v>
      </c>
      <c r="I12">
        <f t="shared" si="4"/>
        <v>-0.13690605792347504</v>
      </c>
    </row>
    <row r="13" spans="1:9" x14ac:dyDescent="0.3">
      <c r="A13">
        <v>141</v>
      </c>
      <c r="B13">
        <v>1969</v>
      </c>
      <c r="C13" s="19">
        <v>25516</v>
      </c>
      <c r="D13">
        <v>261.52</v>
      </c>
      <c r="E13" s="18">
        <f t="shared" si="0"/>
        <v>313</v>
      </c>
      <c r="F13">
        <f t="shared" si="1"/>
        <v>365</v>
      </c>
      <c r="G13">
        <f t="shared" si="2"/>
        <v>5.3880465784855076</v>
      </c>
      <c r="H13">
        <f t="shared" si="3"/>
        <v>0.62541057298524572</v>
      </c>
      <c r="I13">
        <f t="shared" si="4"/>
        <v>-0.78029585107077604</v>
      </c>
    </row>
    <row r="14" spans="1:9" x14ac:dyDescent="0.3">
      <c r="A14">
        <v>153</v>
      </c>
      <c r="B14">
        <v>1970</v>
      </c>
      <c r="C14" s="19">
        <v>25732</v>
      </c>
      <c r="D14">
        <v>358.05</v>
      </c>
      <c r="E14" s="18">
        <f t="shared" si="0"/>
        <v>164</v>
      </c>
      <c r="F14">
        <f t="shared" si="1"/>
        <v>365</v>
      </c>
      <c r="G14">
        <f t="shared" si="2"/>
        <v>2.8231298366505535</v>
      </c>
      <c r="H14">
        <f t="shared" si="3"/>
        <v>-0.94971784279143157</v>
      </c>
      <c r="I14">
        <f t="shared" si="4"/>
        <v>0.31310704093582692</v>
      </c>
    </row>
    <row r="15" spans="1:9" x14ac:dyDescent="0.3">
      <c r="A15">
        <v>165</v>
      </c>
      <c r="B15">
        <v>1971</v>
      </c>
      <c r="C15" s="19">
        <v>26113</v>
      </c>
      <c r="D15">
        <v>479.5</v>
      </c>
      <c r="E15" s="18">
        <f t="shared" si="0"/>
        <v>180</v>
      </c>
      <c r="F15">
        <f t="shared" si="1"/>
        <v>365</v>
      </c>
      <c r="G15">
        <f t="shared" si="2"/>
        <v>3.0985571377871932</v>
      </c>
      <c r="H15">
        <f t="shared" si="3"/>
        <v>-0.99907411510222999</v>
      </c>
      <c r="I15">
        <f t="shared" si="4"/>
        <v>4.3022233004530591E-2</v>
      </c>
    </row>
    <row r="16" spans="1:9" x14ac:dyDescent="0.3">
      <c r="A16">
        <v>177</v>
      </c>
      <c r="B16">
        <v>1972</v>
      </c>
      <c r="C16" s="19">
        <v>26537</v>
      </c>
      <c r="D16">
        <v>465.78</v>
      </c>
      <c r="E16" s="18">
        <f t="shared" si="0"/>
        <v>239</v>
      </c>
      <c r="F16">
        <f t="shared" si="1"/>
        <v>366</v>
      </c>
      <c r="G16">
        <f t="shared" si="2"/>
        <v>4.102954339934211</v>
      </c>
      <c r="H16">
        <f t="shared" si="3"/>
        <v>-0.57240397273781474</v>
      </c>
      <c r="I16">
        <f t="shared" si="4"/>
        <v>-0.81997176292477725</v>
      </c>
    </row>
    <row r="17" spans="1:9" x14ac:dyDescent="0.3">
      <c r="A17">
        <v>189</v>
      </c>
      <c r="B17">
        <v>1973</v>
      </c>
      <c r="C17" s="19">
        <v>26866</v>
      </c>
      <c r="D17">
        <v>337.13</v>
      </c>
      <c r="E17" s="18">
        <f t="shared" si="0"/>
        <v>202</v>
      </c>
      <c r="F17">
        <f t="shared" si="1"/>
        <v>365</v>
      </c>
      <c r="G17">
        <f t="shared" si="2"/>
        <v>3.4772696768500722</v>
      </c>
      <c r="H17">
        <f t="shared" si="3"/>
        <v>-0.94418750883419955</v>
      </c>
      <c r="I17">
        <f t="shared" si="4"/>
        <v>-0.32940848222452979</v>
      </c>
    </row>
    <row r="18" spans="1:9" x14ac:dyDescent="0.3">
      <c r="A18">
        <v>201</v>
      </c>
      <c r="B18">
        <v>1974</v>
      </c>
      <c r="C18" s="19">
        <v>27188</v>
      </c>
      <c r="D18">
        <v>138.44</v>
      </c>
      <c r="E18" s="18">
        <f t="shared" si="0"/>
        <v>159</v>
      </c>
      <c r="F18">
        <f t="shared" si="1"/>
        <v>365</v>
      </c>
      <c r="G18">
        <f t="shared" si="2"/>
        <v>2.7370588050453537</v>
      </c>
      <c r="H18">
        <f t="shared" si="3"/>
        <v>-0.91928596971861032</v>
      </c>
      <c r="I18">
        <f t="shared" si="4"/>
        <v>0.39359027665646712</v>
      </c>
    </row>
    <row r="19" spans="1:9" x14ac:dyDescent="0.3">
      <c r="A19">
        <v>213</v>
      </c>
      <c r="B19">
        <v>1975</v>
      </c>
      <c r="C19" s="19">
        <v>27616</v>
      </c>
      <c r="D19">
        <v>280.52999999999997</v>
      </c>
      <c r="E19" s="18">
        <f t="shared" si="0"/>
        <v>222</v>
      </c>
      <c r="F19">
        <f t="shared" si="1"/>
        <v>365</v>
      </c>
      <c r="G19">
        <f t="shared" si="2"/>
        <v>3.8215538032708714</v>
      </c>
      <c r="H19">
        <f t="shared" si="3"/>
        <v>-0.77759714697362714</v>
      </c>
      <c r="I19">
        <f t="shared" si="4"/>
        <v>-0.62876281459583416</v>
      </c>
    </row>
    <row r="20" spans="1:9" x14ac:dyDescent="0.3">
      <c r="A20">
        <v>225</v>
      </c>
      <c r="B20">
        <v>1976</v>
      </c>
      <c r="C20" s="19">
        <v>28070</v>
      </c>
      <c r="D20">
        <v>293.49</v>
      </c>
      <c r="E20" s="18">
        <f t="shared" si="0"/>
        <v>311</v>
      </c>
      <c r="F20">
        <f t="shared" si="1"/>
        <v>366</v>
      </c>
      <c r="G20">
        <f t="shared" si="2"/>
        <v>5.3389907938056052</v>
      </c>
      <c r="H20">
        <f t="shared" si="3"/>
        <v>0.58639553337069583</v>
      </c>
      <c r="I20">
        <f t="shared" si="4"/>
        <v>-0.81002486285477504</v>
      </c>
    </row>
    <row r="21" spans="1:9" x14ac:dyDescent="0.3">
      <c r="A21">
        <v>237</v>
      </c>
      <c r="B21">
        <v>1977</v>
      </c>
      <c r="C21" s="19">
        <v>28354</v>
      </c>
      <c r="D21">
        <v>416.15</v>
      </c>
      <c r="E21" s="18">
        <f t="shared" si="0"/>
        <v>229</v>
      </c>
      <c r="F21">
        <f t="shared" si="1"/>
        <v>365</v>
      </c>
      <c r="G21">
        <f t="shared" si="2"/>
        <v>3.9420532475181513</v>
      </c>
      <c r="H21">
        <f t="shared" si="3"/>
        <v>-0.6963762255968724</v>
      </c>
      <c r="I21">
        <f t="shared" si="4"/>
        <v>-0.71767691367596176</v>
      </c>
    </row>
    <row r="22" spans="1:9" x14ac:dyDescent="0.3">
      <c r="A22">
        <v>249</v>
      </c>
      <c r="B22">
        <v>1978</v>
      </c>
      <c r="C22" s="19">
        <v>28815</v>
      </c>
      <c r="D22">
        <v>147.12</v>
      </c>
      <c r="E22" s="18">
        <f t="shared" si="0"/>
        <v>325</v>
      </c>
      <c r="F22">
        <f t="shared" si="1"/>
        <v>365</v>
      </c>
      <c r="G22">
        <f t="shared" si="2"/>
        <v>5.5946170543379878</v>
      </c>
      <c r="H22">
        <f t="shared" si="3"/>
        <v>0.77215658449916413</v>
      </c>
      <c r="I22">
        <f t="shared" si="4"/>
        <v>-0.63543230089017755</v>
      </c>
    </row>
    <row r="23" spans="1:9" x14ac:dyDescent="0.3">
      <c r="A23">
        <v>261</v>
      </c>
      <c r="B23">
        <v>1979</v>
      </c>
      <c r="C23" s="19">
        <v>29135</v>
      </c>
      <c r="D23">
        <v>483.45</v>
      </c>
      <c r="E23" s="18">
        <f t="shared" si="0"/>
        <v>280</v>
      </c>
      <c r="F23">
        <f t="shared" si="1"/>
        <v>365</v>
      </c>
      <c r="G23">
        <f t="shared" si="2"/>
        <v>4.8199777698911888</v>
      </c>
      <c r="H23">
        <f t="shared" si="3"/>
        <v>0.10738134666416217</v>
      </c>
      <c r="I23">
        <f t="shared" si="4"/>
        <v>-0.99421790689395206</v>
      </c>
    </row>
    <row r="24" spans="1:9" x14ac:dyDescent="0.3">
      <c r="A24">
        <v>273</v>
      </c>
      <c r="B24">
        <v>1980</v>
      </c>
      <c r="C24" s="19">
        <v>29455</v>
      </c>
      <c r="D24">
        <v>301.7</v>
      </c>
      <c r="E24" s="18">
        <f t="shared" si="0"/>
        <v>235</v>
      </c>
      <c r="F24">
        <f t="shared" si="1"/>
        <v>366</v>
      </c>
      <c r="G24">
        <f t="shared" si="2"/>
        <v>4.0342856480524665</v>
      </c>
      <c r="H24">
        <f t="shared" si="3"/>
        <v>-0.62731709687429404</v>
      </c>
      <c r="I24">
        <f t="shared" si="4"/>
        <v>-0.77876393083476048</v>
      </c>
    </row>
    <row r="25" spans="1:9" x14ac:dyDescent="0.3">
      <c r="A25">
        <v>285</v>
      </c>
      <c r="B25">
        <v>1981</v>
      </c>
      <c r="C25" s="19">
        <v>29941</v>
      </c>
      <c r="D25">
        <v>152.16999999999999</v>
      </c>
      <c r="E25" s="18">
        <f t="shared" si="0"/>
        <v>355</v>
      </c>
      <c r="F25">
        <f t="shared" si="1"/>
        <v>365</v>
      </c>
      <c r="G25">
        <f t="shared" si="2"/>
        <v>6.1110432439691866</v>
      </c>
      <c r="H25">
        <f t="shared" si="3"/>
        <v>0.98522010675606064</v>
      </c>
      <c r="I25">
        <f t="shared" si="4"/>
        <v>-0.17129314418147781</v>
      </c>
    </row>
    <row r="26" spans="1:9" x14ac:dyDescent="0.3">
      <c r="A26">
        <v>297</v>
      </c>
      <c r="B26">
        <v>1982</v>
      </c>
      <c r="C26" s="19">
        <v>30247</v>
      </c>
      <c r="D26">
        <v>546.24</v>
      </c>
      <c r="E26" s="18">
        <f t="shared" si="0"/>
        <v>296</v>
      </c>
      <c r="F26">
        <f t="shared" si="1"/>
        <v>365</v>
      </c>
      <c r="G26">
        <f t="shared" si="2"/>
        <v>5.0954050710278285</v>
      </c>
      <c r="H26">
        <f t="shared" si="3"/>
        <v>0.37371971479046839</v>
      </c>
      <c r="I26">
        <f t="shared" si="4"/>
        <v>-0.92754168357919686</v>
      </c>
    </row>
    <row r="27" spans="1:9" x14ac:dyDescent="0.3">
      <c r="A27">
        <v>309</v>
      </c>
      <c r="B27">
        <v>1983</v>
      </c>
      <c r="C27" s="19">
        <v>30504</v>
      </c>
      <c r="D27">
        <v>680.4</v>
      </c>
      <c r="E27" s="18">
        <f t="shared" si="0"/>
        <v>188</v>
      </c>
      <c r="F27">
        <f t="shared" si="1"/>
        <v>365</v>
      </c>
      <c r="G27">
        <f t="shared" si="2"/>
        <v>3.2362707883555126</v>
      </c>
      <c r="H27">
        <f t="shared" si="3"/>
        <v>-0.99552137241447525</v>
      </c>
      <c r="I27">
        <f t="shared" si="4"/>
        <v>-9.4536749817198881E-2</v>
      </c>
    </row>
    <row r="28" spans="1:9" x14ac:dyDescent="0.3">
      <c r="A28">
        <v>321</v>
      </c>
      <c r="B28">
        <v>1984</v>
      </c>
      <c r="C28" s="19">
        <v>30901</v>
      </c>
      <c r="D28">
        <v>622.77</v>
      </c>
      <c r="E28" s="18">
        <f t="shared" si="0"/>
        <v>220</v>
      </c>
      <c r="F28">
        <f t="shared" si="1"/>
        <v>366</v>
      </c>
      <c r="G28">
        <f t="shared" si="2"/>
        <v>3.7767780534959261</v>
      </c>
      <c r="H28">
        <f t="shared" si="3"/>
        <v>-0.8049617075821961</v>
      </c>
      <c r="I28">
        <f t="shared" si="4"/>
        <v>-0.59332676437723175</v>
      </c>
    </row>
    <row r="29" spans="1:9" x14ac:dyDescent="0.3">
      <c r="A29">
        <v>333</v>
      </c>
      <c r="B29">
        <v>1985</v>
      </c>
      <c r="C29" s="19">
        <v>31176</v>
      </c>
      <c r="D29">
        <v>469.68</v>
      </c>
      <c r="E29" s="18">
        <f t="shared" si="0"/>
        <v>129</v>
      </c>
      <c r="F29">
        <f t="shared" si="1"/>
        <v>365</v>
      </c>
      <c r="G29">
        <f t="shared" si="2"/>
        <v>2.2206326154141549</v>
      </c>
      <c r="H29">
        <f t="shared" si="3"/>
        <v>-0.60505606964884884</v>
      </c>
      <c r="I29">
        <f t="shared" si="4"/>
        <v>0.79618286378261582</v>
      </c>
    </row>
    <row r="30" spans="1:9" x14ac:dyDescent="0.3">
      <c r="A30">
        <v>345</v>
      </c>
      <c r="B30">
        <v>1986</v>
      </c>
      <c r="C30" s="19">
        <v>31503</v>
      </c>
      <c r="D30">
        <v>162.46</v>
      </c>
      <c r="E30" s="18">
        <f t="shared" si="0"/>
        <v>91</v>
      </c>
      <c r="F30">
        <f t="shared" si="1"/>
        <v>365</v>
      </c>
      <c r="G30">
        <f t="shared" si="2"/>
        <v>1.5664927752146365</v>
      </c>
      <c r="H30">
        <f t="shared" si="3"/>
        <v>4.3035382962442886E-3</v>
      </c>
      <c r="I30">
        <f t="shared" si="4"/>
        <v>0.99999073973619013</v>
      </c>
    </row>
    <row r="31" spans="1:9" x14ac:dyDescent="0.3">
      <c r="A31">
        <v>357</v>
      </c>
      <c r="B31">
        <v>1987</v>
      </c>
      <c r="C31" s="19">
        <v>31911</v>
      </c>
      <c r="D31">
        <v>622.77</v>
      </c>
      <c r="E31" s="18">
        <f t="shared" si="0"/>
        <v>134</v>
      </c>
      <c r="F31">
        <f t="shared" si="1"/>
        <v>365</v>
      </c>
      <c r="G31">
        <f t="shared" si="2"/>
        <v>2.3067036470193547</v>
      </c>
      <c r="H31">
        <f t="shared" si="3"/>
        <v>-0.67125995756753132</v>
      </c>
      <c r="I31">
        <f t="shared" si="4"/>
        <v>0.74122201084859596</v>
      </c>
    </row>
    <row r="32" spans="1:9" x14ac:dyDescent="0.3">
      <c r="A32">
        <v>369</v>
      </c>
      <c r="B32">
        <v>1988</v>
      </c>
      <c r="C32" s="19">
        <v>32408</v>
      </c>
      <c r="D32">
        <v>588.28</v>
      </c>
      <c r="E32" s="18">
        <f t="shared" si="0"/>
        <v>266</v>
      </c>
      <c r="F32">
        <f t="shared" si="1"/>
        <v>366</v>
      </c>
      <c r="G32">
        <f t="shared" si="2"/>
        <v>4.5664680101359831</v>
      </c>
      <c r="H32">
        <f t="shared" si="3"/>
        <v>-0.14540367380369032</v>
      </c>
      <c r="I32">
        <f t="shared" si="4"/>
        <v>-0.98937241301968293</v>
      </c>
    </row>
    <row r="33" spans="1:9" x14ac:dyDescent="0.3">
      <c r="A33">
        <v>381</v>
      </c>
      <c r="B33">
        <v>1989</v>
      </c>
      <c r="C33" s="19">
        <v>32763</v>
      </c>
      <c r="D33">
        <v>723.75</v>
      </c>
      <c r="E33" s="18">
        <f t="shared" si="0"/>
        <v>255</v>
      </c>
      <c r="F33">
        <f t="shared" si="1"/>
        <v>365</v>
      </c>
      <c r="G33">
        <f t="shared" si="2"/>
        <v>4.3896226118651898</v>
      </c>
      <c r="H33">
        <f t="shared" si="3"/>
        <v>-0.31719128858910678</v>
      </c>
      <c r="I33">
        <f t="shared" si="4"/>
        <v>-0.9483615800121713</v>
      </c>
    </row>
    <row r="34" spans="1:9" x14ac:dyDescent="0.3">
      <c r="E34" s="18"/>
    </row>
    <row r="35" spans="1:9" x14ac:dyDescent="0.3">
      <c r="E35" s="18"/>
    </row>
    <row r="36" spans="1:9" x14ac:dyDescent="0.3">
      <c r="E36" s="18"/>
    </row>
    <row r="37" spans="1:9" x14ac:dyDescent="0.3">
      <c r="E37" s="18"/>
    </row>
    <row r="38" spans="1:9" x14ac:dyDescent="0.3">
      <c r="E38" s="18"/>
    </row>
    <row r="39" spans="1:9" x14ac:dyDescent="0.3">
      <c r="E39" s="18"/>
    </row>
    <row r="40" spans="1:9" x14ac:dyDescent="0.3">
      <c r="E40" s="18"/>
    </row>
    <row r="41" spans="1:9" x14ac:dyDescent="0.3">
      <c r="E41" s="18"/>
    </row>
    <row r="42" spans="1:9" x14ac:dyDescent="0.3">
      <c r="E42" s="18"/>
    </row>
    <row r="43" spans="1:9" x14ac:dyDescent="0.3">
      <c r="E43" s="18"/>
    </row>
    <row r="44" spans="1:9" x14ac:dyDescent="0.3">
      <c r="E44" s="18"/>
    </row>
    <row r="45" spans="1:9" x14ac:dyDescent="0.3">
      <c r="E45" s="18"/>
    </row>
    <row r="46" spans="1:9" x14ac:dyDescent="0.3">
      <c r="E46" s="18"/>
    </row>
    <row r="47" spans="1:9" x14ac:dyDescent="0.3">
      <c r="E47" s="18"/>
    </row>
    <row r="48" spans="1:9" ht="15" thickBot="1" x14ac:dyDescent="0.35"/>
    <row r="49" spans="7:12" ht="15" thickBot="1" x14ac:dyDescent="0.35">
      <c r="H49" s="20"/>
      <c r="I49" s="21"/>
      <c r="J49" s="22"/>
      <c r="K49" s="23"/>
      <c r="L49" s="24"/>
    </row>
    <row r="50" spans="7:12" ht="15" thickBot="1" x14ac:dyDescent="0.35">
      <c r="G50" s="22"/>
      <c r="H50" s="25"/>
      <c r="I50" s="26"/>
      <c r="J50" s="25"/>
      <c r="K50" s="27"/>
      <c r="L50" s="27"/>
    </row>
    <row r="55" spans="7:12" x14ac:dyDescent="0.3">
      <c r="J55" s="28"/>
    </row>
    <row r="56" spans="7:12" x14ac:dyDescent="0.3">
      <c r="J56" s="2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3"/>
  <sheetViews>
    <sheetView workbookViewId="0"/>
  </sheetViews>
  <sheetFormatPr defaultRowHeight="14.4" x14ac:dyDescent="0.3"/>
  <sheetData>
    <row r="1" spans="1:2" x14ac:dyDescent="0.3">
      <c r="A1" s="18" t="s">
        <v>10</v>
      </c>
      <c r="B1" s="1" t="s">
        <v>17</v>
      </c>
    </row>
    <row r="2" spans="1:2" x14ac:dyDescent="0.3">
      <c r="A2" s="18">
        <v>1958</v>
      </c>
      <c r="B2" s="2">
        <v>25.59</v>
      </c>
    </row>
    <row r="3" spans="1:2" x14ac:dyDescent="0.3">
      <c r="A3" s="18">
        <v>1959</v>
      </c>
      <c r="B3" s="2">
        <v>33.47</v>
      </c>
    </row>
    <row r="4" spans="1:2" x14ac:dyDescent="0.3">
      <c r="A4" s="18">
        <v>1960</v>
      </c>
      <c r="B4" s="2">
        <v>24.48</v>
      </c>
    </row>
    <row r="5" spans="1:2" x14ac:dyDescent="0.3">
      <c r="A5" s="18">
        <v>1961</v>
      </c>
      <c r="B5" s="2">
        <v>32.82</v>
      </c>
    </row>
    <row r="6" spans="1:2" x14ac:dyDescent="0.3">
      <c r="A6" s="18">
        <v>1962</v>
      </c>
      <c r="B6" s="2">
        <v>10.66</v>
      </c>
    </row>
    <row r="7" spans="1:2" x14ac:dyDescent="0.3">
      <c r="A7" s="18">
        <v>1963</v>
      </c>
      <c r="B7" s="2">
        <v>34.51</v>
      </c>
    </row>
    <row r="8" spans="1:2" x14ac:dyDescent="0.3">
      <c r="A8" s="18">
        <v>1964</v>
      </c>
      <c r="B8" s="2">
        <v>16.829999999999998</v>
      </c>
    </row>
    <row r="9" spans="1:2" x14ac:dyDescent="0.3">
      <c r="A9" s="18">
        <v>1965</v>
      </c>
      <c r="B9" s="2">
        <v>35.31</v>
      </c>
    </row>
    <row r="10" spans="1:2" x14ac:dyDescent="0.3">
      <c r="A10" s="18">
        <v>1966</v>
      </c>
      <c r="B10" s="2">
        <v>45.88</v>
      </c>
    </row>
    <row r="11" spans="1:2" x14ac:dyDescent="0.3">
      <c r="A11" s="18">
        <v>1967</v>
      </c>
      <c r="B11" s="2">
        <v>30.53</v>
      </c>
    </row>
    <row r="12" spans="1:2" x14ac:dyDescent="0.3">
      <c r="A12" s="18">
        <v>1968</v>
      </c>
      <c r="B12" s="2">
        <v>12.1</v>
      </c>
    </row>
    <row r="13" spans="1:2" x14ac:dyDescent="0.3">
      <c r="A13" s="18">
        <v>1969</v>
      </c>
      <c r="B13" s="2">
        <v>17.059999999999999</v>
      </c>
    </row>
    <row r="14" spans="1:2" x14ac:dyDescent="0.3">
      <c r="A14" s="18">
        <v>1970</v>
      </c>
      <c r="B14" s="2">
        <v>28.29</v>
      </c>
    </row>
    <row r="15" spans="1:2" x14ac:dyDescent="0.3">
      <c r="A15" s="18">
        <v>1971</v>
      </c>
      <c r="B15" s="2">
        <v>30.34</v>
      </c>
    </row>
    <row r="16" spans="1:2" x14ac:dyDescent="0.3">
      <c r="A16" s="18">
        <v>1972</v>
      </c>
      <c r="B16" s="2">
        <v>52.99</v>
      </c>
    </row>
    <row r="17" spans="1:2" x14ac:dyDescent="0.3">
      <c r="A17" s="18">
        <v>1973</v>
      </c>
      <c r="B17" s="2">
        <v>42.59</v>
      </c>
    </row>
    <row r="18" spans="1:2" x14ac:dyDescent="0.3">
      <c r="A18" s="18">
        <v>1974</v>
      </c>
      <c r="B18" s="2">
        <v>23.29</v>
      </c>
    </row>
    <row r="19" spans="1:2" x14ac:dyDescent="0.3">
      <c r="A19" s="18">
        <v>1975</v>
      </c>
      <c r="B19" s="2">
        <v>27.89</v>
      </c>
    </row>
    <row r="20" spans="1:2" x14ac:dyDescent="0.3">
      <c r="A20" s="18">
        <v>1976</v>
      </c>
      <c r="B20" s="2">
        <v>29.01</v>
      </c>
    </row>
    <row r="21" spans="1:2" x14ac:dyDescent="0.3">
      <c r="A21" s="18">
        <v>1977</v>
      </c>
      <c r="B21" s="2">
        <v>31.85</v>
      </c>
    </row>
    <row r="22" spans="1:2" x14ac:dyDescent="0.3">
      <c r="A22" s="18">
        <v>1978</v>
      </c>
      <c r="B22" s="2">
        <v>13.35</v>
      </c>
    </row>
    <row r="23" spans="1:2" x14ac:dyDescent="0.3">
      <c r="A23" s="18">
        <v>1979</v>
      </c>
      <c r="B23" s="2">
        <v>34.14</v>
      </c>
    </row>
    <row r="24" spans="1:2" x14ac:dyDescent="0.3">
      <c r="A24" s="18">
        <v>1980</v>
      </c>
      <c r="B24" s="2">
        <v>30.11</v>
      </c>
    </row>
    <row r="25" spans="1:2" x14ac:dyDescent="0.3">
      <c r="A25" s="18">
        <v>1981</v>
      </c>
      <c r="B25" s="2">
        <v>19.87</v>
      </c>
    </row>
    <row r="26" spans="1:2" x14ac:dyDescent="0.3">
      <c r="A26" s="18">
        <v>1982</v>
      </c>
      <c r="B26" s="2">
        <v>37.89</v>
      </c>
    </row>
    <row r="27" spans="1:2" x14ac:dyDescent="0.3">
      <c r="A27" s="18">
        <v>1983</v>
      </c>
      <c r="B27" s="2">
        <v>62.26</v>
      </c>
    </row>
    <row r="28" spans="1:2" x14ac:dyDescent="0.3">
      <c r="A28" s="18">
        <v>1984</v>
      </c>
      <c r="B28" s="2">
        <v>49.1</v>
      </c>
    </row>
    <row r="29" spans="1:2" x14ac:dyDescent="0.3">
      <c r="A29" s="18">
        <v>1985</v>
      </c>
      <c r="B29" s="2">
        <v>25.77</v>
      </c>
    </row>
    <row r="30" spans="1:2" x14ac:dyDescent="0.3">
      <c r="A30" s="18">
        <v>1986</v>
      </c>
      <c r="B30" s="2">
        <v>22.62</v>
      </c>
    </row>
    <row r="31" spans="1:2" x14ac:dyDescent="0.3">
      <c r="A31" s="18">
        <v>1987</v>
      </c>
      <c r="B31" s="2">
        <v>42.33</v>
      </c>
    </row>
    <row r="32" spans="1:2" x14ac:dyDescent="0.3">
      <c r="A32" s="18">
        <v>1988</v>
      </c>
      <c r="B32" s="2">
        <v>24.35</v>
      </c>
    </row>
    <row r="33" spans="1:2" x14ac:dyDescent="0.3">
      <c r="A33" s="18">
        <v>1989</v>
      </c>
      <c r="B33" s="2">
        <v>40.020000000000003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800"/>
  </sheetPr>
  <dimension ref="B1:J53"/>
  <sheetViews>
    <sheetView zoomScaleNormal="100" workbookViewId="0"/>
  </sheetViews>
  <sheetFormatPr defaultRowHeight="14.4" x14ac:dyDescent="0.3"/>
  <cols>
    <col min="1" max="1" width="5" customWidth="1"/>
    <col min="2" max="2" width="9.109375" customWidth="1"/>
  </cols>
  <sheetData>
    <row r="1" spans="2:9" x14ac:dyDescent="0.3">
      <c r="B1" t="s">
        <v>33</v>
      </c>
    </row>
    <row r="2" spans="2:9" x14ac:dyDescent="0.3">
      <c r="B2" t="s">
        <v>3</v>
      </c>
    </row>
    <row r="3" spans="2:9" x14ac:dyDescent="0.3">
      <c r="B3" t="s">
        <v>4</v>
      </c>
    </row>
    <row r="4" spans="2:9" x14ac:dyDescent="0.3">
      <c r="B4" t="s">
        <v>5</v>
      </c>
    </row>
    <row r="5" spans="2:9" x14ac:dyDescent="0.3">
      <c r="B5" t="s">
        <v>6</v>
      </c>
    </row>
    <row r="6" spans="2:9" x14ac:dyDescent="0.3">
      <c r="B6" t="s">
        <v>7</v>
      </c>
    </row>
    <row r="10" spans="2:9" x14ac:dyDescent="0.3">
      <c r="B10" t="s">
        <v>8</v>
      </c>
    </row>
    <row r="11" spans="2:9" ht="15" thickBot="1" x14ac:dyDescent="0.35"/>
    <row r="12" spans="2:9" x14ac:dyDescent="0.3">
      <c r="B12" s="4" t="s">
        <v>9</v>
      </c>
      <c r="C12" s="5" t="s">
        <v>10</v>
      </c>
      <c r="D12" s="5" t="s">
        <v>11</v>
      </c>
      <c r="E12" s="5" t="s">
        <v>12</v>
      </c>
      <c r="F12" s="5" t="s">
        <v>13</v>
      </c>
      <c r="G12" s="5" t="s">
        <v>14</v>
      </c>
      <c r="H12" s="5" t="s">
        <v>15</v>
      </c>
      <c r="I12" s="5" t="s">
        <v>16</v>
      </c>
    </row>
    <row r="13" spans="2:9" ht="15" thickBot="1" x14ac:dyDescent="0.35">
      <c r="B13" s="6" t="s">
        <v>17</v>
      </c>
      <c r="C13" s="7">
        <v>32</v>
      </c>
      <c r="D13" s="7">
        <v>0</v>
      </c>
      <c r="E13" s="7">
        <v>32</v>
      </c>
      <c r="F13" s="8">
        <v>10.66</v>
      </c>
      <c r="G13" s="8">
        <v>62.26</v>
      </c>
      <c r="H13" s="8">
        <v>30.853124999999999</v>
      </c>
      <c r="I13" s="8">
        <v>11.843587740398435</v>
      </c>
    </row>
    <row r="16" spans="2:9" x14ac:dyDescent="0.3">
      <c r="B16" t="s">
        <v>18</v>
      </c>
    </row>
    <row r="17" spans="2:10" ht="15" thickBot="1" x14ac:dyDescent="0.35"/>
    <row r="18" spans="2:10" x14ac:dyDescent="0.3">
      <c r="B18" s="9" t="s">
        <v>19</v>
      </c>
      <c r="C18" s="11">
        <v>0.12903225806451613</v>
      </c>
    </row>
    <row r="19" spans="2:10" x14ac:dyDescent="0.3">
      <c r="B19" s="3" t="s">
        <v>20</v>
      </c>
      <c r="C19" s="12">
        <v>64</v>
      </c>
    </row>
    <row r="20" spans="2:10" x14ac:dyDescent="0.3">
      <c r="B20" s="3" t="s">
        <v>21</v>
      </c>
      <c r="C20" s="12">
        <v>0</v>
      </c>
    </row>
    <row r="21" spans="2:10" x14ac:dyDescent="0.3">
      <c r="B21" s="3" t="s">
        <v>22</v>
      </c>
      <c r="C21" s="12">
        <v>0.31003765366285596</v>
      </c>
    </row>
    <row r="22" spans="2:10" ht="15" thickBot="1" x14ac:dyDescent="0.35">
      <c r="B22" s="10" t="s">
        <v>23</v>
      </c>
      <c r="C22" s="13">
        <v>0.05</v>
      </c>
    </row>
    <row r="23" spans="2:10" x14ac:dyDescent="0.3">
      <c r="B23" s="14" t="s">
        <v>24</v>
      </c>
    </row>
    <row r="25" spans="2:10" x14ac:dyDescent="0.3">
      <c r="B25" s="14" t="s">
        <v>25</v>
      </c>
    </row>
    <row r="26" spans="2:10" x14ac:dyDescent="0.3">
      <c r="B26" s="14" t="s">
        <v>26</v>
      </c>
    </row>
    <row r="27" spans="2:10" x14ac:dyDescent="0.3">
      <c r="B27" s="14" t="s">
        <v>27</v>
      </c>
    </row>
    <row r="28" spans="2:10" ht="15" customHeight="1" x14ac:dyDescent="0.3">
      <c r="B28" s="29" t="s">
        <v>28</v>
      </c>
      <c r="C28" s="29"/>
      <c r="D28" s="29"/>
      <c r="E28" s="29"/>
      <c r="F28" s="29"/>
      <c r="G28" s="29"/>
      <c r="H28" s="29"/>
      <c r="I28" s="29"/>
      <c r="J28" s="29"/>
    </row>
    <row r="29" spans="2:10" x14ac:dyDescent="0.3">
      <c r="B29" s="29"/>
      <c r="C29" s="29"/>
      <c r="D29" s="29"/>
      <c r="E29" s="29"/>
      <c r="F29" s="29"/>
      <c r="G29" s="29"/>
      <c r="H29" s="29"/>
      <c r="I29" s="29"/>
      <c r="J29" s="29"/>
    </row>
    <row r="30" spans="2:10" x14ac:dyDescent="0.3">
      <c r="B30" s="14" t="s">
        <v>29</v>
      </c>
    </row>
    <row r="33" spans="2:5" x14ac:dyDescent="0.3">
      <c r="B33" s="14" t="s">
        <v>30</v>
      </c>
      <c r="D33" s="15">
        <v>0.26909090909090888</v>
      </c>
    </row>
    <row r="34" spans="2:5" x14ac:dyDescent="0.3">
      <c r="B34" s="14" t="s">
        <v>31</v>
      </c>
      <c r="D34" s="16">
        <v>0.20626311188811192</v>
      </c>
      <c r="E34" s="17">
        <v>0.36089574898785426</v>
      </c>
    </row>
    <row r="53" spans="7:7" x14ac:dyDescent="0.3">
      <c r="G53" t="s">
        <v>32</v>
      </c>
    </row>
  </sheetData>
  <mergeCells count="1">
    <mergeCell ref="B28:J29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09038">
              <controlPr defaultSize="0" print="0" autoFill="0" autoPict="0" macro="[1]!RelaunchCall">
                <anchor>
                  <from>
                    <xdr:col>2</xdr:col>
                    <xdr:colOff>45720</xdr:colOff>
                    <xdr:row>5</xdr:row>
                    <xdr:rowOff>0</xdr:rowOff>
                  </from>
                  <to>
                    <xdr:col>2</xdr:col>
                    <xdr:colOff>556260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Mann-Kendall trend tests_HID</vt:lpstr>
      <vt:lpstr>Mann-Kendall trend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FELICIO</dc:creator>
  <cp:lastModifiedBy>felic</cp:lastModifiedBy>
  <dcterms:created xsi:type="dcterms:W3CDTF">2016-10-14T20:38:30Z</dcterms:created>
  <dcterms:modified xsi:type="dcterms:W3CDTF">2018-05-31T21:35:32Z</dcterms:modified>
</cp:coreProperties>
</file>