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er347\DADOS\"/>
    </mc:Choice>
  </mc:AlternateContent>
  <xr:revisionPtr revIDLastSave="0" documentId="13_ncr:1_{A01B598B-980F-4E64-8EBC-4C5AA0E7ED75}" xr6:coauthVersionLast="32" xr6:coauthVersionMax="32" xr10:uidLastSave="{00000000-0000-0000-0000-000000000000}"/>
  <bookViews>
    <workbookView xWindow="360" yWindow="156" windowWidth="10512" windowHeight="9540" xr2:uid="{00000000-000D-0000-FFFF-FFFF00000000}"/>
  </bookViews>
  <sheets>
    <sheet name="Plan1" sheetId="1" r:id="rId1"/>
    <sheet name="Mann-Kendall trend tests_HID" sheetId="3" state="hidden" r:id="rId2"/>
    <sheet name="Mann-Kendall trend tests" sheetId="2" r:id="rId3"/>
  </sheets>
  <externalReferences>
    <externalReference r:id="rId4"/>
  </externalReferences>
  <calcPr calcId="179017" concurrentCalc="0"/>
</workbook>
</file>

<file path=xl/calcChain.xml><?xml version="1.0" encoding="utf-8"?>
<calcChain xmlns="http://schemas.openxmlformats.org/spreadsheetml/2006/main">
  <c r="E2" i="1" l="1"/>
  <c r="F2" i="1"/>
  <c r="G2" i="1"/>
  <c r="I2" i="1"/>
  <c r="E3" i="1"/>
  <c r="F3" i="1"/>
  <c r="G3" i="1"/>
  <c r="I3" i="1"/>
  <c r="E4" i="1"/>
  <c r="F4" i="1"/>
  <c r="G4" i="1"/>
  <c r="I4" i="1"/>
  <c r="E5" i="1"/>
  <c r="F5" i="1"/>
  <c r="G5" i="1"/>
  <c r="I5" i="1"/>
  <c r="E6" i="1"/>
  <c r="F6" i="1"/>
  <c r="G6" i="1"/>
  <c r="I6" i="1"/>
  <c r="E7" i="1"/>
  <c r="F7" i="1"/>
  <c r="G7" i="1"/>
  <c r="I7" i="1"/>
  <c r="E8" i="1"/>
  <c r="F8" i="1"/>
  <c r="G8" i="1"/>
  <c r="I8" i="1"/>
  <c r="E9" i="1"/>
  <c r="F9" i="1"/>
  <c r="G9" i="1"/>
  <c r="I9" i="1"/>
  <c r="E10" i="1"/>
  <c r="F10" i="1"/>
  <c r="G10" i="1"/>
  <c r="I10" i="1"/>
  <c r="E11" i="1"/>
  <c r="F11" i="1"/>
  <c r="G11" i="1"/>
  <c r="I11" i="1"/>
  <c r="E12" i="1"/>
  <c r="F12" i="1"/>
  <c r="G12" i="1"/>
  <c r="I12" i="1"/>
  <c r="E13" i="1"/>
  <c r="F13" i="1"/>
  <c r="G13" i="1"/>
  <c r="I13" i="1"/>
  <c r="E14" i="1"/>
  <c r="F14" i="1"/>
  <c r="G14" i="1"/>
  <c r="I14" i="1"/>
  <c r="E15" i="1"/>
  <c r="F15" i="1"/>
  <c r="G15" i="1"/>
  <c r="I15" i="1"/>
  <c r="E16" i="1"/>
  <c r="F16" i="1"/>
  <c r="G16" i="1"/>
  <c r="I16" i="1"/>
  <c r="E17" i="1"/>
  <c r="F17" i="1"/>
  <c r="G17" i="1"/>
  <c r="I17" i="1"/>
  <c r="E18" i="1"/>
  <c r="F18" i="1"/>
  <c r="G18" i="1"/>
  <c r="I18" i="1"/>
  <c r="E19" i="1"/>
  <c r="F19" i="1"/>
  <c r="G19" i="1"/>
  <c r="I19" i="1"/>
  <c r="E20" i="1"/>
  <c r="F20" i="1"/>
  <c r="G20" i="1"/>
  <c r="I20" i="1"/>
  <c r="E21" i="1"/>
  <c r="F21" i="1"/>
  <c r="G21" i="1"/>
  <c r="I21" i="1"/>
  <c r="E22" i="1"/>
  <c r="F22" i="1"/>
  <c r="G22" i="1"/>
  <c r="I22" i="1"/>
  <c r="E23" i="1"/>
  <c r="F23" i="1"/>
  <c r="G23" i="1"/>
  <c r="I23" i="1"/>
  <c r="E24" i="1"/>
  <c r="F24" i="1"/>
  <c r="G24" i="1"/>
  <c r="I24" i="1"/>
  <c r="E25" i="1"/>
  <c r="F25" i="1"/>
  <c r="G25" i="1"/>
  <c r="I25" i="1"/>
  <c r="E26" i="1"/>
  <c r="F26" i="1"/>
  <c r="G26" i="1"/>
  <c r="I26" i="1"/>
  <c r="E27" i="1"/>
  <c r="F27" i="1"/>
  <c r="G27" i="1"/>
  <c r="I27" i="1"/>
  <c r="E28" i="1"/>
  <c r="F28" i="1"/>
  <c r="G28" i="1"/>
  <c r="I28" i="1"/>
  <c r="E29" i="1"/>
  <c r="F29" i="1"/>
  <c r="G29" i="1"/>
  <c r="I29" i="1"/>
  <c r="E30" i="1"/>
  <c r="F30" i="1"/>
  <c r="G30" i="1"/>
  <c r="I30" i="1"/>
  <c r="E31" i="1"/>
  <c r="F31" i="1"/>
  <c r="G31" i="1"/>
  <c r="I31" i="1"/>
  <c r="E32" i="1"/>
  <c r="F32" i="1"/>
  <c r="G32" i="1"/>
  <c r="I32" i="1"/>
  <c r="E33" i="1"/>
  <c r="F33" i="1"/>
  <c r="G33" i="1"/>
  <c r="I33" i="1"/>
  <c r="E34" i="1"/>
  <c r="F34" i="1"/>
  <c r="G34" i="1"/>
  <c r="I34" i="1"/>
  <c r="E35" i="1"/>
  <c r="F35" i="1"/>
  <c r="G35" i="1"/>
  <c r="I35" i="1"/>
  <c r="E36" i="1"/>
  <c r="F36" i="1"/>
  <c r="G36" i="1"/>
  <c r="I36" i="1"/>
  <c r="E37" i="1"/>
  <c r="F37" i="1"/>
  <c r="G37" i="1"/>
  <c r="I37" i="1"/>
  <c r="E38" i="1"/>
  <c r="F38" i="1"/>
  <c r="G38" i="1"/>
  <c r="I38" i="1"/>
  <c r="E39" i="1"/>
  <c r="F39" i="1"/>
  <c r="G39" i="1"/>
  <c r="I39" i="1"/>
  <c r="E40" i="1"/>
  <c r="F40" i="1"/>
  <c r="G40" i="1"/>
  <c r="I40" i="1"/>
  <c r="E41" i="1"/>
  <c r="F41" i="1"/>
  <c r="G41" i="1"/>
  <c r="I41" i="1"/>
  <c r="E42" i="1"/>
  <c r="F42" i="1"/>
  <c r="G42" i="1"/>
  <c r="I42" i="1"/>
  <c r="E43" i="1"/>
  <c r="F43" i="1"/>
  <c r="G43" i="1"/>
  <c r="I43" i="1"/>
  <c r="E44" i="1"/>
  <c r="F44" i="1"/>
  <c r="G44" i="1"/>
  <c r="I44" i="1"/>
  <c r="E45" i="1"/>
  <c r="F45" i="1"/>
  <c r="G45" i="1"/>
  <c r="I45" i="1"/>
  <c r="E46" i="1"/>
  <c r="F46" i="1"/>
  <c r="G46" i="1"/>
  <c r="I46" i="1"/>
  <c r="E47" i="1"/>
  <c r="F47" i="1"/>
  <c r="G47" i="1"/>
  <c r="I47" i="1"/>
  <c r="E48" i="1"/>
  <c r="F48" i="1"/>
  <c r="G48" i="1"/>
  <c r="I48" i="1"/>
  <c r="E49" i="1"/>
  <c r="F49" i="1"/>
  <c r="G49" i="1"/>
  <c r="I49" i="1"/>
  <c r="E50" i="1"/>
  <c r="F50" i="1"/>
  <c r="G50" i="1"/>
  <c r="I50" i="1"/>
  <c r="E51" i="1"/>
  <c r="F51" i="1"/>
  <c r="G51" i="1"/>
  <c r="I51" i="1"/>
  <c r="E52" i="1"/>
  <c r="F52" i="1"/>
  <c r="G52" i="1"/>
  <c r="I52" i="1"/>
  <c r="E53" i="1"/>
  <c r="F53" i="1"/>
  <c r="G53" i="1"/>
  <c r="I53" i="1"/>
  <c r="E54" i="1"/>
  <c r="F54" i="1"/>
  <c r="G54" i="1"/>
  <c r="I54" i="1"/>
  <c r="E55" i="1"/>
  <c r="F55" i="1"/>
  <c r="G55" i="1"/>
  <c r="I55" i="1"/>
  <c r="E56" i="1"/>
  <c r="F56" i="1"/>
  <c r="G56" i="1"/>
  <c r="I56" i="1"/>
  <c r="E57" i="1"/>
  <c r="F57" i="1"/>
  <c r="G57" i="1"/>
  <c r="I57" i="1"/>
  <c r="E58" i="1"/>
  <c r="F58" i="1"/>
  <c r="G58" i="1"/>
  <c r="I58" i="1"/>
  <c r="E59" i="1"/>
  <c r="F59" i="1"/>
  <c r="G59" i="1"/>
  <c r="I59" i="1"/>
  <c r="E60" i="1"/>
  <c r="F60" i="1"/>
  <c r="G60" i="1"/>
  <c r="I60" i="1"/>
  <c r="E61" i="1"/>
  <c r="F61" i="1"/>
  <c r="G61" i="1"/>
  <c r="I61" i="1"/>
  <c r="E62" i="1"/>
  <c r="F62" i="1"/>
  <c r="G62" i="1"/>
  <c r="I62" i="1"/>
  <c r="E63" i="1"/>
  <c r="F63" i="1"/>
  <c r="G63" i="1"/>
  <c r="I63" i="1"/>
  <c r="E64" i="1"/>
  <c r="F64" i="1"/>
  <c r="G64" i="1"/>
  <c r="I64" i="1"/>
  <c r="E65" i="1"/>
  <c r="F65" i="1"/>
  <c r="G65" i="1"/>
  <c r="I65" i="1"/>
  <c r="E66" i="1"/>
  <c r="F66" i="1"/>
  <c r="G66" i="1"/>
  <c r="I66" i="1"/>
  <c r="E67" i="1"/>
  <c r="F67" i="1"/>
  <c r="G67" i="1"/>
  <c r="I67" i="1"/>
  <c r="E68" i="1"/>
  <c r="F68" i="1"/>
  <c r="G68" i="1"/>
  <c r="I68" i="1"/>
  <c r="E69" i="1"/>
  <c r="F69" i="1"/>
  <c r="G69" i="1"/>
  <c r="I69" i="1"/>
  <c r="E70" i="1"/>
  <c r="F70" i="1"/>
  <c r="G70" i="1"/>
  <c r="I70" i="1"/>
  <c r="E71" i="1"/>
  <c r="F71" i="1"/>
  <c r="G71" i="1"/>
  <c r="I71" i="1"/>
  <c r="E72" i="1"/>
  <c r="F72" i="1"/>
  <c r="G72" i="1"/>
  <c r="I7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</calcChain>
</file>

<file path=xl/sharedStrings.xml><?xml version="1.0" encoding="utf-8"?>
<sst xmlns="http://schemas.openxmlformats.org/spreadsheetml/2006/main" count="43" uniqueCount="41">
  <si>
    <t xml:space="preserve"> Cod</t>
  </si>
  <si>
    <t xml:space="preserve"> Year</t>
  </si>
  <si>
    <t xml:space="preserve"> Maximum streamflow</t>
  </si>
  <si>
    <t>Time series: Workbook = 76750000.xlsx / Sheet = Plan1 / Range = Plan1!$E$1:$E$72 / 71 rows and 1 column</t>
  </si>
  <si>
    <t>Date data: Workbook = 76750000.xlsx / Sheet = Plan1 / Range = Plan1!$B$1:$B$72 / 71 rows and 1 column</t>
  </si>
  <si>
    <t>Confidence interval (%): 5</t>
  </si>
  <si>
    <t>Confidence interval (%)(Sen's slope): 5</t>
  </si>
  <si>
    <t>Run again: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</si>
  <si>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</si>
  <si>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</si>
  <si>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</si>
  <si>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</si>
  <si>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</si>
  <si>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</si>
  <si>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</si>
  <si>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</si>
  <si>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</si>
  <si>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Average streamflow</t>
  </si>
  <si>
    <t>Mann-Kendall trend test / Two-tailed test (Average streamflow):</t>
  </si>
  <si>
    <t>Kendall's tau</t>
  </si>
  <si>
    <t>S</t>
  </si>
  <si>
    <t>Var(S)</t>
  </si>
  <si>
    <t>p-value (Two-tailed)</t>
  </si>
  <si>
    <t>alpha</t>
  </si>
  <si>
    <t>The exact p-value could not be computed. An approximation has been used to compute the p-value.</t>
  </si>
  <si>
    <t>Test interpretation:</t>
  </si>
  <si>
    <t>H0: There is no trend in the series</t>
  </si>
  <si>
    <t>Ha: There is a trend in the series</t>
  </si>
  <si>
    <t>As the computed p-value is greater than the significance level alpha=0.05, one cannot reject the null hypothesis H0.</t>
  </si>
  <si>
    <t>The risk to reject the null hypothesis H0 while it is true is 26.62%.</t>
  </si>
  <si>
    <t>The continuity correction has been applied.</t>
  </si>
  <si>
    <t>Sen's slope:</t>
  </si>
  <si>
    <t>Confidence interval:</t>
  </si>
  <si>
    <t xml:space="preserve"> </t>
  </si>
  <si>
    <r>
      <t>XLSTAT 2016.06.36438  - Mann-Kendall trend tests - Start time: 2016-10-15 at 7:42:05 PM / End time: 2016-10-15 at 7:42:05 PM</t>
    </r>
    <r>
      <rPr>
        <sz val="11"/>
        <color rgb="FFFFFFFF"/>
        <rFont val="Calibri"/>
        <family val="2"/>
        <scheme val="minor"/>
      </rPr>
      <t xml:space="preserve"> / Microsoft Excel 14.06024</t>
    </r>
  </si>
  <si>
    <t>DATE_ACCESS</t>
  </si>
  <si>
    <t>Julian_day</t>
  </si>
  <si>
    <t>leap_years</t>
  </si>
  <si>
    <t>Teta_i</t>
  </si>
  <si>
    <t>Cos_Teta</t>
  </si>
  <si>
    <t>Sen_Teta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</si>
</sst>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&quot;] &quot;0.000&quot;,&quot;;&quot;] &quot;\-0.000&quot; ,&quot;"/>
    <numFmt numFmtId="166" formatCode="0.000&quot; [&quot;;\-0.000&quot; [&quot;"/>
  </numFmts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rgb="FF339966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/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0" borderId="2" xfId="0" applyBorder="1" applyAlignment="1"/>
    <xf numFmtId="0" fontId="0" fillId="0" borderId="2" xfId="0" applyNumberFormat="1" applyBorder="1" applyAlignment="1"/>
    <xf numFmtId="164" fontId="0" fillId="0" borderId="2" xfId="0" applyNumberFormat="1" applyBorder="1" applyAlignment="1"/>
    <xf numFmtId="0" fontId="0" fillId="0" borderId="1" xfId="0" applyBorder="1" applyAlignment="1"/>
    <xf numFmtId="0" fontId="0" fillId="0" borderId="3" xfId="0" applyBorder="1" applyAlignment="1"/>
    <xf numFmtId="164" fontId="0" fillId="0" borderId="1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3" xfId="0" applyNumberFormat="1" applyBorder="1" applyAlignment="1">
      <alignment horizontal="right"/>
    </xf>
    <xf numFmtId="0" fontId="0" fillId="0" borderId="0" xfId="0" applyFont="1"/>
    <xf numFmtId="164" fontId="0" fillId="0" borderId="0" xfId="0" applyNumberFormat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left"/>
    </xf>
    <xf numFmtId="0" fontId="0" fillId="0" borderId="0" xfId="0" applyNumberFormat="1"/>
    <xf numFmtId="14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0" fillId="0" borderId="0" xfId="0" applyBorder="1"/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CA"/>
              <a:t>Year / Average streamflow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streamflow</c:v>
          </c:tx>
          <c:spPr>
            <a:ln w="12700">
              <a:solidFill>
                <a:srgbClr val="4A7EBB"/>
              </a:solidFill>
              <a:prstDash val="solid"/>
            </a:ln>
            <a:effectLst/>
          </c:spPr>
          <c:marker>
            <c:symbol val="circle"/>
            <c:size val="3"/>
          </c:marker>
          <c:xVal>
            <c:numRef>
              <c:f>'Mann-Kendall trend tests_HID'!$A$2:$A$72</c:f>
              <c:numCache>
                <c:formatCode>General</c:formatCode>
                <c:ptCount val="71"/>
                <c:pt idx="0">
                  <c:v>1941</c:v>
                </c:pt>
                <c:pt idx="1">
                  <c:v>1942</c:v>
                </c:pt>
                <c:pt idx="2">
                  <c:v>1943</c:v>
                </c:pt>
                <c:pt idx="3">
                  <c:v>1944</c:v>
                </c:pt>
                <c:pt idx="4">
                  <c:v>1945</c:v>
                </c:pt>
                <c:pt idx="5">
                  <c:v>1946</c:v>
                </c:pt>
                <c:pt idx="6">
                  <c:v>1947</c:v>
                </c:pt>
                <c:pt idx="7">
                  <c:v>1948</c:v>
                </c:pt>
                <c:pt idx="8">
                  <c:v>1949</c:v>
                </c:pt>
                <c:pt idx="9">
                  <c:v>1950</c:v>
                </c:pt>
                <c:pt idx="10">
                  <c:v>1951</c:v>
                </c:pt>
                <c:pt idx="11">
                  <c:v>1952</c:v>
                </c:pt>
                <c:pt idx="12">
                  <c:v>1953</c:v>
                </c:pt>
                <c:pt idx="13">
                  <c:v>1954</c:v>
                </c:pt>
                <c:pt idx="14">
                  <c:v>1955</c:v>
                </c:pt>
                <c:pt idx="15">
                  <c:v>1956</c:v>
                </c:pt>
                <c:pt idx="16">
                  <c:v>1957</c:v>
                </c:pt>
                <c:pt idx="17">
                  <c:v>1958</c:v>
                </c:pt>
                <c:pt idx="18">
                  <c:v>1959</c:v>
                </c:pt>
                <c:pt idx="19">
                  <c:v>1960</c:v>
                </c:pt>
                <c:pt idx="20">
                  <c:v>1961</c:v>
                </c:pt>
                <c:pt idx="21">
                  <c:v>1962</c:v>
                </c:pt>
                <c:pt idx="22">
                  <c:v>1963</c:v>
                </c:pt>
                <c:pt idx="23">
                  <c:v>1964</c:v>
                </c:pt>
                <c:pt idx="24">
                  <c:v>1965</c:v>
                </c:pt>
                <c:pt idx="25">
                  <c:v>1966</c:v>
                </c:pt>
                <c:pt idx="26">
                  <c:v>1967</c:v>
                </c:pt>
                <c:pt idx="27">
                  <c:v>1968</c:v>
                </c:pt>
                <c:pt idx="28">
                  <c:v>1969</c:v>
                </c:pt>
                <c:pt idx="29">
                  <c:v>1970</c:v>
                </c:pt>
                <c:pt idx="30">
                  <c:v>1971</c:v>
                </c:pt>
                <c:pt idx="31">
                  <c:v>1972</c:v>
                </c:pt>
                <c:pt idx="32">
                  <c:v>1973</c:v>
                </c:pt>
                <c:pt idx="33">
                  <c:v>1974</c:v>
                </c:pt>
                <c:pt idx="34">
                  <c:v>1975</c:v>
                </c:pt>
                <c:pt idx="35">
                  <c:v>1976</c:v>
                </c:pt>
                <c:pt idx="36">
                  <c:v>1977</c:v>
                </c:pt>
                <c:pt idx="37">
                  <c:v>1978</c:v>
                </c:pt>
                <c:pt idx="38">
                  <c:v>1980</c:v>
                </c:pt>
                <c:pt idx="39">
                  <c:v>1981</c:v>
                </c:pt>
                <c:pt idx="40">
                  <c:v>1982</c:v>
                </c:pt>
                <c:pt idx="41">
                  <c:v>1983</c:v>
                </c:pt>
                <c:pt idx="42">
                  <c:v>1984</c:v>
                </c:pt>
                <c:pt idx="43">
                  <c:v>1985</c:v>
                </c:pt>
                <c:pt idx="44">
                  <c:v>1987</c:v>
                </c:pt>
                <c:pt idx="45">
                  <c:v>1988</c:v>
                </c:pt>
                <c:pt idx="46">
                  <c:v>1989</c:v>
                </c:pt>
                <c:pt idx="47">
                  <c:v>1990</c:v>
                </c:pt>
                <c:pt idx="48">
                  <c:v>1991</c:v>
                </c:pt>
                <c:pt idx="49">
                  <c:v>1992</c:v>
                </c:pt>
                <c:pt idx="50">
                  <c:v>1993</c:v>
                </c:pt>
                <c:pt idx="51">
                  <c:v>1995</c:v>
                </c:pt>
                <c:pt idx="52">
                  <c:v>1997</c:v>
                </c:pt>
                <c:pt idx="53">
                  <c:v>1998</c:v>
                </c:pt>
                <c:pt idx="54">
                  <c:v>1999</c:v>
                </c:pt>
                <c:pt idx="55">
                  <c:v>2000</c:v>
                </c:pt>
                <c:pt idx="56">
                  <c:v>2001</c:v>
                </c:pt>
                <c:pt idx="57">
                  <c:v>2002</c:v>
                </c:pt>
                <c:pt idx="58">
                  <c:v>2003</c:v>
                </c:pt>
                <c:pt idx="59">
                  <c:v>2004</c:v>
                </c:pt>
                <c:pt idx="60">
                  <c:v>2005</c:v>
                </c:pt>
                <c:pt idx="61">
                  <c:v>2006</c:v>
                </c:pt>
                <c:pt idx="62">
                  <c:v>2007</c:v>
                </c:pt>
                <c:pt idx="63">
                  <c:v>2008</c:v>
                </c:pt>
                <c:pt idx="64">
                  <c:v>2009</c:v>
                </c:pt>
                <c:pt idx="65">
                  <c:v>2010</c:v>
                </c:pt>
                <c:pt idx="66">
                  <c:v>2011</c:v>
                </c:pt>
                <c:pt idx="67">
                  <c:v>2012</c:v>
                </c:pt>
                <c:pt idx="68">
                  <c:v>2013</c:v>
                </c:pt>
                <c:pt idx="69">
                  <c:v>2014</c:v>
                </c:pt>
                <c:pt idx="70">
                  <c:v>2015</c:v>
                </c:pt>
              </c:numCache>
            </c:numRef>
          </c:xVal>
          <c:yVal>
            <c:numRef>
              <c:f>'Mann-Kendall trend tests_HID'!$B$2:$B$72</c:f>
              <c:numCache>
                <c:formatCode>0</c:formatCode>
                <c:ptCount val="71"/>
                <c:pt idx="0">
                  <c:v>163.55000000000001</c:v>
                </c:pt>
                <c:pt idx="1">
                  <c:v>154.84</c:v>
                </c:pt>
                <c:pt idx="2">
                  <c:v>32.799999999999997</c:v>
                </c:pt>
                <c:pt idx="3">
                  <c:v>89.43</c:v>
                </c:pt>
                <c:pt idx="4">
                  <c:v>64.86</c:v>
                </c:pt>
                <c:pt idx="5">
                  <c:v>88.58</c:v>
                </c:pt>
                <c:pt idx="6">
                  <c:v>79</c:v>
                </c:pt>
                <c:pt idx="7">
                  <c:v>138.31</c:v>
                </c:pt>
                <c:pt idx="8">
                  <c:v>83.01</c:v>
                </c:pt>
                <c:pt idx="9">
                  <c:v>79.180000000000007</c:v>
                </c:pt>
                <c:pt idx="10">
                  <c:v>58.55</c:v>
                </c:pt>
                <c:pt idx="11">
                  <c:v>104.18</c:v>
                </c:pt>
                <c:pt idx="12">
                  <c:v>66.989999999999995</c:v>
                </c:pt>
                <c:pt idx="13">
                  <c:v>141.22999999999999</c:v>
                </c:pt>
                <c:pt idx="14">
                  <c:v>62.59</c:v>
                </c:pt>
                <c:pt idx="15">
                  <c:v>88.27</c:v>
                </c:pt>
                <c:pt idx="16">
                  <c:v>68.72</c:v>
                </c:pt>
                <c:pt idx="17">
                  <c:v>130.87</c:v>
                </c:pt>
                <c:pt idx="18">
                  <c:v>204.87</c:v>
                </c:pt>
                <c:pt idx="19">
                  <c:v>137.85</c:v>
                </c:pt>
                <c:pt idx="20">
                  <c:v>120.21</c:v>
                </c:pt>
                <c:pt idx="21">
                  <c:v>55.82</c:v>
                </c:pt>
                <c:pt idx="22">
                  <c:v>136.72999999999999</c:v>
                </c:pt>
                <c:pt idx="23">
                  <c:v>37.56</c:v>
                </c:pt>
                <c:pt idx="24">
                  <c:v>104.86</c:v>
                </c:pt>
                <c:pt idx="25">
                  <c:v>216.72</c:v>
                </c:pt>
                <c:pt idx="26">
                  <c:v>120.46</c:v>
                </c:pt>
                <c:pt idx="27">
                  <c:v>60.51</c:v>
                </c:pt>
                <c:pt idx="28">
                  <c:v>84.36</c:v>
                </c:pt>
                <c:pt idx="29">
                  <c:v>83.19</c:v>
                </c:pt>
                <c:pt idx="30">
                  <c:v>81</c:v>
                </c:pt>
                <c:pt idx="31">
                  <c:v>193.27</c:v>
                </c:pt>
                <c:pt idx="32">
                  <c:v>236.36</c:v>
                </c:pt>
                <c:pt idx="33">
                  <c:v>82.5</c:v>
                </c:pt>
                <c:pt idx="34">
                  <c:v>100.97</c:v>
                </c:pt>
                <c:pt idx="35">
                  <c:v>86.02</c:v>
                </c:pt>
                <c:pt idx="36">
                  <c:v>174.44</c:v>
                </c:pt>
                <c:pt idx="37">
                  <c:v>112.55</c:v>
                </c:pt>
                <c:pt idx="38">
                  <c:v>109.99</c:v>
                </c:pt>
                <c:pt idx="39">
                  <c:v>62.43</c:v>
                </c:pt>
                <c:pt idx="40">
                  <c:v>216.45</c:v>
                </c:pt>
                <c:pt idx="41">
                  <c:v>153.32</c:v>
                </c:pt>
                <c:pt idx="42">
                  <c:v>195.43</c:v>
                </c:pt>
                <c:pt idx="43">
                  <c:v>123.67</c:v>
                </c:pt>
                <c:pt idx="44">
                  <c:v>198.39</c:v>
                </c:pt>
                <c:pt idx="45">
                  <c:v>64.400000000000006</c:v>
                </c:pt>
                <c:pt idx="46">
                  <c:v>24.99</c:v>
                </c:pt>
                <c:pt idx="47">
                  <c:v>162.9</c:v>
                </c:pt>
                <c:pt idx="48">
                  <c:v>103.01</c:v>
                </c:pt>
                <c:pt idx="49">
                  <c:v>187.26</c:v>
                </c:pt>
                <c:pt idx="50">
                  <c:v>130.69</c:v>
                </c:pt>
                <c:pt idx="51">
                  <c:v>69.45</c:v>
                </c:pt>
                <c:pt idx="52">
                  <c:v>156.41999999999999</c:v>
                </c:pt>
                <c:pt idx="53">
                  <c:v>237.98</c:v>
                </c:pt>
                <c:pt idx="54">
                  <c:v>47.15</c:v>
                </c:pt>
                <c:pt idx="55">
                  <c:v>113.97</c:v>
                </c:pt>
                <c:pt idx="56">
                  <c:v>168.84</c:v>
                </c:pt>
                <c:pt idx="57">
                  <c:v>285.16000000000003</c:v>
                </c:pt>
                <c:pt idx="58">
                  <c:v>158.16</c:v>
                </c:pt>
                <c:pt idx="59">
                  <c:v>44.22</c:v>
                </c:pt>
                <c:pt idx="60">
                  <c:v>69.12</c:v>
                </c:pt>
                <c:pt idx="61">
                  <c:v>38.549999999999997</c:v>
                </c:pt>
                <c:pt idx="62">
                  <c:v>103.56</c:v>
                </c:pt>
                <c:pt idx="63">
                  <c:v>92.65</c:v>
                </c:pt>
                <c:pt idx="64">
                  <c:v>135.58000000000001</c:v>
                </c:pt>
                <c:pt idx="65">
                  <c:v>124.6</c:v>
                </c:pt>
                <c:pt idx="66">
                  <c:v>49.31</c:v>
                </c:pt>
                <c:pt idx="67">
                  <c:v>73.97</c:v>
                </c:pt>
                <c:pt idx="68">
                  <c:v>122.24</c:v>
                </c:pt>
                <c:pt idx="69">
                  <c:v>152.97</c:v>
                </c:pt>
                <c:pt idx="70">
                  <c:v>155.51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08-4C3B-9961-28C01A1BE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657344"/>
        <c:axId val="132243840"/>
      </c:scatterChart>
      <c:valAx>
        <c:axId val="239657344"/>
        <c:scaling>
          <c:orientation val="minMax"/>
          <c:max val="2020"/>
          <c:min val="194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132243840"/>
        <c:crosses val="autoZero"/>
        <c:crossBetween val="midCat"/>
      </c:valAx>
      <c:valAx>
        <c:axId val="132243840"/>
        <c:scaling>
          <c:orientation val="minMax"/>
          <c:max val="3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Average streamflow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239657344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750688" hidden="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556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CA" sz="1100"/>
            <a:t>RunProcMKT
Form130.txt
Frame_Buttons,Frame,
Help,CommandButton,False
OK,CommandButton,False
Cancel,CommandButton,False
FrameOutput,Frame,
OptionButton_R,OptionButton,False
OptionButton_S,OptionButton,True
OptionButton_W,OptionButton,False
RefEdit_R,RefEdit0,
ClearSelections,CommandButton,False
ResetAll,CommandButton,False
Frame13,Frame,
RefEditT,RefEdit0,Plan1!$E$1:$E$72
Label_T,Label,
CheckBoxVarLabels,CheckBox,True
MultiPage1,MultiPage,0
Frame_Missing,Frame,
OptionButtonMVRemove,OptionButton,False
OptionButtonMVRefuse,OptionButton,True
Frame17,Frame,
OptionButtonMVReplace,OptionButton,False
FrameCompCharts2,Frame,
CheckBox_Desc,CheckBox,True
OptionButtonMVIgnore,OptionButton,False
TextBoxPeriod,TextBox,12
LabelPeriod,Label,
CheckBoxMKT,CheckBox,True
CheckBoxSMK,CheckBox,False
FrameHyp,Frame,
LabelHyp,Label,
ComboBoxHyp,ComboBox,0
FrameAll,Frame,
Frame_ALLOptions,Frame,
TextBox_conf,TextBox,5
Label_conf,Label,
CheckBoxExact,CheckBox,True
CheckBoxCorrect,CheckBox,True
CheckBoxDep,CheckBox,False
FrameAR,Frame,
CheckBoxAR1,CheckBox,False
CheckBoxAR2,CheckBox,False
LabelCorrect,Label,
Frame18,Frame,
TextBoxSig,TextBox,10
LabelSig,Label,
FrameCode,Frame,
CommandButtonCode,CommandButton,False
CommandButtonLoadConf,CommandButton,False
CommandButtonSaveConf,CommandButton,False
CommandButtonHidden,CommandButton,False
CB1,CommandButton,False
RefEditDate,RefEdit0,Plan1!$B$1:$B$72
CheckBoxDate,CheckBox,True
CheckBoxCharts,CheckBox,True
CheckBoxSen,CheckBox,True
Frame19,Frame,
Label_conf2,Label,
TextBox_conf2,TextBox,5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</xdr:colOff>
          <xdr:row>5</xdr:row>
          <xdr:rowOff>0</xdr:rowOff>
        </xdr:from>
        <xdr:to>
          <xdr:col>2</xdr:col>
          <xdr:colOff>556260</xdr:colOff>
          <xdr:row>6</xdr:row>
          <xdr:rowOff>0</xdr:rowOff>
        </xdr:to>
        <xdr:sp macro="" textlink="">
          <xdr:nvSpPr>
            <xdr:cNvPr id="1025" name="BT750688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900" b="0" i="0" u="none" strike="noStrike" baseline="0">
                  <a:solidFill>
                    <a:srgbClr val="339966"/>
                  </a:solidFill>
                  <a:latin typeface="Times New Roman"/>
                  <a:cs typeface="Times New Roman"/>
                </a:rPr>
                <a:t>►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0</xdr:colOff>
      <xdr:row>38</xdr:row>
      <xdr:rowOff>0</xdr:rowOff>
    </xdr:from>
    <xdr:to>
      <xdr:col>7</xdr:col>
      <xdr:colOff>0</xdr:colOff>
      <xdr:row>55</xdr:row>
      <xdr:rowOff>0</xdr:rowOff>
    </xdr:to>
    <xdr:graphicFrame macro="">
      <xdr:nvGraphicFramePr>
        <xdr:cNvPr id="3" name="Chart 2-XLSTA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Addinsoft/XLSTAT/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STAT"/>
    </sheetNames>
    <definedNames>
      <definedName name="RelaunchCall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2"/>
  <sheetViews>
    <sheetView tabSelected="1" topLeftCell="A52" zoomScale="55" zoomScaleNormal="55" workbookViewId="0">
      <selection activeCell="G75" sqref="G75:N87"/>
    </sheetView>
  </sheetViews>
  <sheetFormatPr defaultRowHeight="14.4" x14ac:dyDescent="0.3"/>
  <cols>
    <col min="1" max="1" width="4.88671875" bestFit="1" customWidth="1"/>
    <col min="2" max="2" width="5.33203125" bestFit="1" customWidth="1"/>
    <col min="3" max="3" width="13.33203125" bestFit="1" customWidth="1"/>
    <col min="4" max="4" width="21.109375" bestFit="1" customWidth="1"/>
  </cols>
  <sheetData>
    <row r="1" spans="1:9" x14ac:dyDescent="0.3">
      <c r="A1" t="s">
        <v>0</v>
      </c>
      <c r="B1" t="s">
        <v>1</v>
      </c>
      <c r="C1" t="s">
        <v>35</v>
      </c>
      <c r="D1" t="s">
        <v>2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</row>
    <row r="2" spans="1:9" x14ac:dyDescent="0.3">
      <c r="A2">
        <v>129</v>
      </c>
      <c r="B2">
        <v>1941</v>
      </c>
      <c r="C2" s="19">
        <v>15203</v>
      </c>
      <c r="D2">
        <v>1018.26</v>
      </c>
      <c r="E2" s="18">
        <f>C2-DATE(YEAR(C2),1,0)</f>
        <v>227</v>
      </c>
      <c r="F2">
        <f>DATE(YEAR(C2)+1,1,1)-DATE(YEAR(C2),1,1)</f>
        <v>365</v>
      </c>
      <c r="G2">
        <f>E2*(2*PI()/F2)</f>
        <v>3.9076248348760712</v>
      </c>
      <c r="H2">
        <f>COS(G2)</f>
        <v>-0.72066714955386146</v>
      </c>
      <c r="I2">
        <f>SIN(G2)</f>
        <v>-0.69328122688697713</v>
      </c>
    </row>
    <row r="3" spans="1:9" x14ac:dyDescent="0.3">
      <c r="A3">
        <v>141</v>
      </c>
      <c r="B3">
        <v>1942</v>
      </c>
      <c r="C3" s="19">
        <v>15481</v>
      </c>
      <c r="D3">
        <v>1113.47</v>
      </c>
      <c r="E3" s="18">
        <f t="shared" ref="E3:E47" si="0">C3-DATE(YEAR(C3),1,0)</f>
        <v>140</v>
      </c>
      <c r="F3">
        <f t="shared" ref="F3:F47" si="1">DATE(YEAR(C3)+1,1,1)-DATE(YEAR(C3),1,1)</f>
        <v>365</v>
      </c>
      <c r="G3">
        <f t="shared" ref="G3:G47" si="2">E3*(2*PI()/F3)</f>
        <v>2.4099888849455944</v>
      </c>
      <c r="H3">
        <f t="shared" ref="H3:H47" si="3">COS(G3)</f>
        <v>-0.74410393987136036</v>
      </c>
      <c r="I3">
        <f t="shared" ref="I3:I47" si="4">SIN(G3)</f>
        <v>0.66806386421353381</v>
      </c>
    </row>
    <row r="4" spans="1:9" x14ac:dyDescent="0.3">
      <c r="A4">
        <v>153</v>
      </c>
      <c r="B4">
        <v>1943</v>
      </c>
      <c r="C4" s="19">
        <v>15860</v>
      </c>
      <c r="D4">
        <v>512.99</v>
      </c>
      <c r="E4" s="18">
        <f t="shared" si="0"/>
        <v>154</v>
      </c>
      <c r="F4">
        <f t="shared" si="1"/>
        <v>365</v>
      </c>
      <c r="G4">
        <f t="shared" si="2"/>
        <v>2.6509877734401539</v>
      </c>
      <c r="H4">
        <f t="shared" si="3"/>
        <v>-0.88204802495585344</v>
      </c>
      <c r="I4">
        <f t="shared" si="4"/>
        <v>0.47115950767386416</v>
      </c>
    </row>
    <row r="5" spans="1:9" x14ac:dyDescent="0.3">
      <c r="A5">
        <v>165</v>
      </c>
      <c r="B5">
        <v>1944</v>
      </c>
      <c r="C5" s="19">
        <v>16354</v>
      </c>
      <c r="D5">
        <v>1148.03</v>
      </c>
      <c r="E5" s="18">
        <f t="shared" si="0"/>
        <v>283</v>
      </c>
      <c r="F5">
        <f t="shared" si="1"/>
        <v>366</v>
      </c>
      <c r="G5">
        <f t="shared" si="2"/>
        <v>4.8583099506333962</v>
      </c>
      <c r="H5">
        <f t="shared" si="3"/>
        <v>0.14540367380368996</v>
      </c>
      <c r="I5">
        <f t="shared" si="4"/>
        <v>-0.98937241301968293</v>
      </c>
    </row>
    <row r="6" spans="1:9" x14ac:dyDescent="0.3">
      <c r="A6">
        <v>177</v>
      </c>
      <c r="B6">
        <v>1945</v>
      </c>
      <c r="C6" s="19">
        <v>16708</v>
      </c>
      <c r="D6">
        <v>626.82000000000005</v>
      </c>
      <c r="E6" s="18">
        <f t="shared" si="0"/>
        <v>271</v>
      </c>
      <c r="F6">
        <f t="shared" si="1"/>
        <v>365</v>
      </c>
      <c r="G6">
        <f t="shared" si="2"/>
        <v>4.6650499130018295</v>
      </c>
      <c r="H6">
        <f t="shared" si="3"/>
        <v>-4.7321388322432323E-2</v>
      </c>
      <c r="I6">
        <f t="shared" si="4"/>
        <v>-0.99887971558503352</v>
      </c>
    </row>
    <row r="7" spans="1:9" x14ac:dyDescent="0.3">
      <c r="A7">
        <v>189</v>
      </c>
      <c r="B7">
        <v>1946</v>
      </c>
      <c r="C7" s="19">
        <v>17088</v>
      </c>
      <c r="D7">
        <v>1056.8499999999999</v>
      </c>
      <c r="E7" s="18">
        <f t="shared" si="0"/>
        <v>286</v>
      </c>
      <c r="F7">
        <f t="shared" si="1"/>
        <v>365</v>
      </c>
      <c r="G7">
        <f t="shared" si="2"/>
        <v>4.9232630078174289</v>
      </c>
      <c r="H7">
        <f t="shared" si="3"/>
        <v>0.209314645963048</v>
      </c>
      <c r="I7">
        <f t="shared" si="4"/>
        <v>-0.97784834150565692</v>
      </c>
    </row>
    <row r="8" spans="1:9" x14ac:dyDescent="0.3">
      <c r="A8">
        <v>201</v>
      </c>
      <c r="B8">
        <v>1947</v>
      </c>
      <c r="C8" s="19">
        <v>17307</v>
      </c>
      <c r="D8">
        <v>1223.97</v>
      </c>
      <c r="E8" s="18">
        <f t="shared" si="0"/>
        <v>140</v>
      </c>
      <c r="F8">
        <f t="shared" si="1"/>
        <v>365</v>
      </c>
      <c r="G8">
        <f t="shared" si="2"/>
        <v>2.4099888849455944</v>
      </c>
      <c r="H8">
        <f t="shared" si="3"/>
        <v>-0.74410393987136036</v>
      </c>
      <c r="I8">
        <f t="shared" si="4"/>
        <v>0.66806386421353381</v>
      </c>
    </row>
    <row r="9" spans="1:9" x14ac:dyDescent="0.3">
      <c r="A9">
        <v>213</v>
      </c>
      <c r="B9">
        <v>1948</v>
      </c>
      <c r="C9" s="19">
        <v>17804</v>
      </c>
      <c r="D9">
        <v>1073.4100000000001</v>
      </c>
      <c r="E9" s="18">
        <f t="shared" si="0"/>
        <v>272</v>
      </c>
      <c r="F9">
        <f t="shared" si="1"/>
        <v>366</v>
      </c>
      <c r="G9">
        <f t="shared" si="2"/>
        <v>4.6694710479585995</v>
      </c>
      <c r="H9">
        <f t="shared" si="3"/>
        <v>-4.2904758199554721E-2</v>
      </c>
      <c r="I9">
        <f t="shared" si="4"/>
        <v>-0.99907916689511533</v>
      </c>
    </row>
    <row r="10" spans="1:9" x14ac:dyDescent="0.3">
      <c r="A10">
        <v>225</v>
      </c>
      <c r="B10">
        <v>1949</v>
      </c>
      <c r="C10" s="19">
        <v>18176</v>
      </c>
      <c r="D10">
        <v>1178.8800000000001</v>
      </c>
      <c r="E10" s="18">
        <f t="shared" si="0"/>
        <v>278</v>
      </c>
      <c r="F10">
        <f t="shared" si="1"/>
        <v>365</v>
      </c>
      <c r="G10">
        <f t="shared" si="2"/>
        <v>4.785549357249109</v>
      </c>
      <c r="H10">
        <f t="shared" si="3"/>
        <v>7.3095129898076872E-2</v>
      </c>
      <c r="I10">
        <f t="shared" si="4"/>
        <v>-0.9973249731081556</v>
      </c>
    </row>
    <row r="11" spans="1:9" x14ac:dyDescent="0.3">
      <c r="A11">
        <v>237</v>
      </c>
      <c r="B11">
        <v>1950</v>
      </c>
      <c r="C11" s="19">
        <v>18442</v>
      </c>
      <c r="D11">
        <v>697.62</v>
      </c>
      <c r="E11" s="18">
        <f t="shared" si="0"/>
        <v>179</v>
      </c>
      <c r="F11">
        <f t="shared" si="1"/>
        <v>365</v>
      </c>
      <c r="G11">
        <f t="shared" si="2"/>
        <v>3.0813429314661529</v>
      </c>
      <c r="H11">
        <f t="shared" si="3"/>
        <v>-0.99818553447185865</v>
      </c>
      <c r="I11">
        <f t="shared" si="4"/>
        <v>6.0213277365793468E-2</v>
      </c>
    </row>
    <row r="12" spans="1:9" x14ac:dyDescent="0.3">
      <c r="A12">
        <v>249</v>
      </c>
      <c r="B12">
        <v>1951</v>
      </c>
      <c r="C12" s="19">
        <v>18806</v>
      </c>
      <c r="D12">
        <v>751.09</v>
      </c>
      <c r="E12" s="18">
        <f t="shared" si="0"/>
        <v>178</v>
      </c>
      <c r="F12">
        <f t="shared" si="1"/>
        <v>365</v>
      </c>
      <c r="G12">
        <f t="shared" si="2"/>
        <v>3.064128725145113</v>
      </c>
      <c r="H12">
        <f t="shared" si="3"/>
        <v>-0.99700116992501508</v>
      </c>
      <c r="I12">
        <f t="shared" si="4"/>
        <v>7.7386479233463451E-2</v>
      </c>
    </row>
    <row r="13" spans="1:9" x14ac:dyDescent="0.3">
      <c r="A13">
        <v>261</v>
      </c>
      <c r="B13">
        <v>1952</v>
      </c>
      <c r="C13" s="19">
        <v>19149</v>
      </c>
      <c r="D13">
        <v>978.73</v>
      </c>
      <c r="E13" s="18">
        <f t="shared" si="0"/>
        <v>156</v>
      </c>
      <c r="F13">
        <f t="shared" si="1"/>
        <v>366</v>
      </c>
      <c r="G13">
        <f t="shared" si="2"/>
        <v>2.6780789833880205</v>
      </c>
      <c r="H13">
        <f t="shared" si="3"/>
        <v>-0.89448708222879558</v>
      </c>
      <c r="I13">
        <f t="shared" si="4"/>
        <v>0.44709379298511387</v>
      </c>
    </row>
    <row r="14" spans="1:9" x14ac:dyDescent="0.3">
      <c r="A14">
        <v>273</v>
      </c>
      <c r="B14">
        <v>1953</v>
      </c>
      <c r="C14" s="19">
        <v>19635</v>
      </c>
      <c r="D14">
        <v>1158.98</v>
      </c>
      <c r="E14" s="18">
        <f t="shared" si="0"/>
        <v>276</v>
      </c>
      <c r="F14">
        <f t="shared" si="1"/>
        <v>365</v>
      </c>
      <c r="G14">
        <f t="shared" si="2"/>
        <v>4.7511209446070293</v>
      </c>
      <c r="H14">
        <f t="shared" si="3"/>
        <v>3.8722280892173992E-2</v>
      </c>
      <c r="I14">
        <f t="shared" si="4"/>
        <v>-0.99925001123968349</v>
      </c>
    </row>
    <row r="15" spans="1:9" x14ac:dyDescent="0.3">
      <c r="A15">
        <v>285</v>
      </c>
      <c r="B15">
        <v>1954</v>
      </c>
      <c r="C15" s="19">
        <v>19887</v>
      </c>
      <c r="D15">
        <v>1075.49</v>
      </c>
      <c r="E15" s="18">
        <f t="shared" si="0"/>
        <v>163</v>
      </c>
      <c r="F15">
        <f t="shared" si="1"/>
        <v>365</v>
      </c>
      <c r="G15">
        <f t="shared" si="2"/>
        <v>2.8059156303295136</v>
      </c>
      <c r="H15">
        <f t="shared" si="3"/>
        <v>-0.94418750883419933</v>
      </c>
      <c r="I15">
        <f t="shared" si="4"/>
        <v>0.3294084822245304</v>
      </c>
    </row>
    <row r="16" spans="1:9" x14ac:dyDescent="0.3">
      <c r="A16">
        <v>297</v>
      </c>
      <c r="B16">
        <v>1955</v>
      </c>
      <c r="C16" s="19">
        <v>20229</v>
      </c>
      <c r="D16">
        <v>604.4</v>
      </c>
      <c r="E16" s="18">
        <f t="shared" si="0"/>
        <v>140</v>
      </c>
      <c r="F16">
        <f t="shared" si="1"/>
        <v>365</v>
      </c>
      <c r="G16">
        <f t="shared" si="2"/>
        <v>2.4099888849455944</v>
      </c>
      <c r="H16">
        <f t="shared" si="3"/>
        <v>-0.74410393987136036</v>
      </c>
      <c r="I16">
        <f t="shared" si="4"/>
        <v>0.66806386421353381</v>
      </c>
    </row>
    <row r="17" spans="1:9" x14ac:dyDescent="0.3">
      <c r="A17">
        <v>309</v>
      </c>
      <c r="B17">
        <v>1956</v>
      </c>
      <c r="C17" s="19">
        <v>20536</v>
      </c>
      <c r="D17">
        <v>626.82000000000005</v>
      </c>
      <c r="E17" s="18">
        <f t="shared" si="0"/>
        <v>82</v>
      </c>
      <c r="F17">
        <f t="shared" si="1"/>
        <v>366</v>
      </c>
      <c r="G17">
        <f t="shared" si="2"/>
        <v>1.4077081835757543</v>
      </c>
      <c r="H17">
        <f t="shared" si="3"/>
        <v>0.1623661413307638</v>
      </c>
      <c r="I17">
        <f t="shared" si="4"/>
        <v>0.98673057931198138</v>
      </c>
    </row>
    <row r="18" spans="1:9" x14ac:dyDescent="0.3">
      <c r="A18">
        <v>321</v>
      </c>
      <c r="B18">
        <v>1957</v>
      </c>
      <c r="C18" s="19">
        <v>20987</v>
      </c>
      <c r="D18">
        <v>751.09</v>
      </c>
      <c r="E18" s="18">
        <f t="shared" si="0"/>
        <v>167</v>
      </c>
      <c r="F18">
        <f t="shared" si="1"/>
        <v>365</v>
      </c>
      <c r="G18">
        <f t="shared" si="2"/>
        <v>2.8747724556136736</v>
      </c>
      <c r="H18">
        <f t="shared" si="3"/>
        <v>-0.96461417569124341</v>
      </c>
      <c r="I18">
        <f t="shared" si="4"/>
        <v>0.26366549272800749</v>
      </c>
    </row>
    <row r="19" spans="1:9" x14ac:dyDescent="0.3">
      <c r="A19">
        <v>333</v>
      </c>
      <c r="B19">
        <v>1958</v>
      </c>
      <c r="C19" s="19">
        <v>21238</v>
      </c>
      <c r="D19">
        <v>1192.28</v>
      </c>
      <c r="E19" s="18">
        <f t="shared" si="0"/>
        <v>53</v>
      </c>
      <c r="F19">
        <f t="shared" si="1"/>
        <v>365</v>
      </c>
      <c r="G19">
        <f t="shared" si="2"/>
        <v>0.91235293501511794</v>
      </c>
      <c r="H19">
        <f t="shared" si="3"/>
        <v>0.6118864012687244</v>
      </c>
      <c r="I19">
        <f t="shared" si="4"/>
        <v>0.79094565675677719</v>
      </c>
    </row>
    <row r="20" spans="1:9" x14ac:dyDescent="0.3">
      <c r="A20">
        <v>345</v>
      </c>
      <c r="B20">
        <v>1959</v>
      </c>
      <c r="C20" s="19">
        <v>21651</v>
      </c>
      <c r="D20">
        <v>1547.54</v>
      </c>
      <c r="E20" s="18">
        <f t="shared" si="0"/>
        <v>101</v>
      </c>
      <c r="F20">
        <f t="shared" si="1"/>
        <v>365</v>
      </c>
      <c r="G20">
        <f t="shared" si="2"/>
        <v>1.7386348384250361</v>
      </c>
      <c r="H20">
        <f t="shared" si="3"/>
        <v>-0.16705162550211902</v>
      </c>
      <c r="I20">
        <f t="shared" si="4"/>
        <v>0.9859481499638304</v>
      </c>
    </row>
    <row r="21" spans="1:9" x14ac:dyDescent="0.3">
      <c r="A21">
        <v>357</v>
      </c>
      <c r="B21">
        <v>1960</v>
      </c>
      <c r="C21" s="19">
        <v>22122</v>
      </c>
      <c r="D21">
        <v>959.38</v>
      </c>
      <c r="E21" s="18">
        <f t="shared" si="0"/>
        <v>207</v>
      </c>
      <c r="F21">
        <f t="shared" si="1"/>
        <v>366</v>
      </c>
      <c r="G21">
        <f t="shared" si="2"/>
        <v>3.553604804880258</v>
      </c>
      <c r="H21">
        <f t="shared" si="3"/>
        <v>-0.91631690448700476</v>
      </c>
      <c r="I21">
        <f t="shared" si="4"/>
        <v>-0.40045390565126654</v>
      </c>
    </row>
    <row r="22" spans="1:9" x14ac:dyDescent="0.3">
      <c r="A22">
        <v>369</v>
      </c>
      <c r="B22">
        <v>1961</v>
      </c>
      <c r="C22" s="19">
        <v>22577</v>
      </c>
      <c r="D22">
        <v>1217.1300000000001</v>
      </c>
      <c r="E22" s="18">
        <f t="shared" si="0"/>
        <v>296</v>
      </c>
      <c r="F22">
        <f t="shared" si="1"/>
        <v>365</v>
      </c>
      <c r="G22">
        <f t="shared" si="2"/>
        <v>5.0954050710278285</v>
      </c>
      <c r="H22">
        <f t="shared" si="3"/>
        <v>0.37371971479046839</v>
      </c>
      <c r="I22">
        <f t="shared" si="4"/>
        <v>-0.92754168357919686</v>
      </c>
    </row>
    <row r="23" spans="1:9" x14ac:dyDescent="0.3">
      <c r="A23">
        <v>381</v>
      </c>
      <c r="B23">
        <v>1962</v>
      </c>
      <c r="C23" s="19">
        <v>22911</v>
      </c>
      <c r="D23">
        <v>1034.3800000000001</v>
      </c>
      <c r="E23" s="18">
        <f t="shared" si="0"/>
        <v>265</v>
      </c>
      <c r="F23">
        <f t="shared" si="1"/>
        <v>365</v>
      </c>
      <c r="G23">
        <f t="shared" si="2"/>
        <v>4.5617646750755894</v>
      </c>
      <c r="H23">
        <f t="shared" si="3"/>
        <v>-0.15005539834465348</v>
      </c>
      <c r="I23">
        <f t="shared" si="4"/>
        <v>-0.98867759023234025</v>
      </c>
    </row>
    <row r="24" spans="1:9" x14ac:dyDescent="0.3">
      <c r="A24">
        <v>393</v>
      </c>
      <c r="B24">
        <v>1963</v>
      </c>
      <c r="C24" s="19">
        <v>23301</v>
      </c>
      <c r="D24">
        <v>1228.55</v>
      </c>
      <c r="E24" s="18">
        <f t="shared" si="0"/>
        <v>290</v>
      </c>
      <c r="F24">
        <f t="shared" si="1"/>
        <v>365</v>
      </c>
      <c r="G24">
        <f t="shared" si="2"/>
        <v>4.9921198331015884</v>
      </c>
      <c r="H24">
        <f t="shared" si="3"/>
        <v>0.276096973097468</v>
      </c>
      <c r="I24">
        <f t="shared" si="4"/>
        <v>-0.96112978387230097</v>
      </c>
    </row>
    <row r="25" spans="1:9" x14ac:dyDescent="0.3">
      <c r="A25">
        <v>405</v>
      </c>
      <c r="B25">
        <v>1964</v>
      </c>
      <c r="C25" s="19">
        <v>23485</v>
      </c>
      <c r="D25">
        <v>443.96</v>
      </c>
      <c r="E25" s="18">
        <f t="shared" si="0"/>
        <v>109</v>
      </c>
      <c r="F25">
        <f t="shared" si="1"/>
        <v>366</v>
      </c>
      <c r="G25">
        <f t="shared" si="2"/>
        <v>1.8712218537775271</v>
      </c>
      <c r="H25">
        <f t="shared" si="3"/>
        <v>-0.29592670134728943</v>
      </c>
      <c r="I25">
        <f t="shared" si="4"/>
        <v>0.95521065081463163</v>
      </c>
    </row>
    <row r="26" spans="1:9" x14ac:dyDescent="0.3">
      <c r="A26">
        <v>417</v>
      </c>
      <c r="B26">
        <v>1965</v>
      </c>
      <c r="C26" s="19">
        <v>23999</v>
      </c>
      <c r="D26">
        <v>891.97</v>
      </c>
      <c r="E26" s="18">
        <f t="shared" si="0"/>
        <v>257</v>
      </c>
      <c r="F26">
        <f t="shared" si="1"/>
        <v>365</v>
      </c>
      <c r="G26">
        <f t="shared" si="2"/>
        <v>4.4240510245072704</v>
      </c>
      <c r="H26">
        <f t="shared" si="3"/>
        <v>-0.28435918728100362</v>
      </c>
      <c r="I26">
        <f t="shared" si="4"/>
        <v>-0.95871781698729641</v>
      </c>
    </row>
    <row r="27" spans="1:9" x14ac:dyDescent="0.3">
      <c r="A27">
        <v>429</v>
      </c>
      <c r="B27">
        <v>1966</v>
      </c>
      <c r="C27" s="19">
        <v>24312</v>
      </c>
      <c r="D27">
        <v>1161.18</v>
      </c>
      <c r="E27" s="18">
        <f t="shared" si="0"/>
        <v>205</v>
      </c>
      <c r="F27">
        <f t="shared" si="1"/>
        <v>365</v>
      </c>
      <c r="G27">
        <f t="shared" si="2"/>
        <v>3.5289122958131922</v>
      </c>
      <c r="H27">
        <f t="shared" si="3"/>
        <v>-0.92592477719384991</v>
      </c>
      <c r="I27">
        <f t="shared" si="4"/>
        <v>-0.37770796520396466</v>
      </c>
    </row>
    <row r="28" spans="1:9" x14ac:dyDescent="0.3">
      <c r="A28">
        <v>441</v>
      </c>
      <c r="B28">
        <v>1967</v>
      </c>
      <c r="C28" s="19">
        <v>24653</v>
      </c>
      <c r="D28">
        <v>639.69000000000005</v>
      </c>
      <c r="E28" s="18">
        <f t="shared" si="0"/>
        <v>181</v>
      </c>
      <c r="F28">
        <f t="shared" si="1"/>
        <v>365</v>
      </c>
      <c r="G28">
        <f t="shared" si="2"/>
        <v>3.1157713441082331</v>
      </c>
      <c r="H28">
        <f t="shared" si="3"/>
        <v>-0.99966664851051124</v>
      </c>
      <c r="I28">
        <f t="shared" si="4"/>
        <v>2.5818440227133081E-2</v>
      </c>
    </row>
    <row r="29" spans="1:9" x14ac:dyDescent="0.3">
      <c r="A29">
        <v>453</v>
      </c>
      <c r="B29">
        <v>1968</v>
      </c>
      <c r="C29" s="19">
        <v>25157</v>
      </c>
      <c r="D29">
        <v>468.87</v>
      </c>
      <c r="E29" s="18">
        <f t="shared" si="0"/>
        <v>320</v>
      </c>
      <c r="F29">
        <f t="shared" si="1"/>
        <v>366</v>
      </c>
      <c r="G29">
        <f t="shared" si="2"/>
        <v>5.4934953505395292</v>
      </c>
      <c r="H29">
        <f t="shared" si="3"/>
        <v>0.70406552213480567</v>
      </c>
      <c r="I29">
        <f t="shared" si="4"/>
        <v>-0.71013501571253579</v>
      </c>
    </row>
    <row r="30" spans="1:9" x14ac:dyDescent="0.3">
      <c r="A30">
        <v>465</v>
      </c>
      <c r="B30">
        <v>1969</v>
      </c>
      <c r="C30" s="19">
        <v>25214</v>
      </c>
      <c r="D30">
        <v>680.92</v>
      </c>
      <c r="E30" s="18">
        <f t="shared" si="0"/>
        <v>11</v>
      </c>
      <c r="F30">
        <f t="shared" si="1"/>
        <v>365</v>
      </c>
      <c r="G30">
        <f t="shared" si="2"/>
        <v>0.18935626953143958</v>
      </c>
      <c r="H30">
        <f t="shared" si="3"/>
        <v>0.98212560586800057</v>
      </c>
      <c r="I30">
        <f t="shared" si="4"/>
        <v>0.18822670984324422</v>
      </c>
    </row>
    <row r="31" spans="1:9" x14ac:dyDescent="0.3">
      <c r="A31">
        <v>477</v>
      </c>
      <c r="B31">
        <v>1970</v>
      </c>
      <c r="C31" s="19">
        <v>25790</v>
      </c>
      <c r="D31">
        <v>780.55</v>
      </c>
      <c r="E31" s="18">
        <f t="shared" si="0"/>
        <v>222</v>
      </c>
      <c r="F31">
        <f t="shared" si="1"/>
        <v>365</v>
      </c>
      <c r="G31">
        <f t="shared" si="2"/>
        <v>3.8215538032708714</v>
      </c>
      <c r="H31">
        <f t="shared" si="3"/>
        <v>-0.77759714697362714</v>
      </c>
      <c r="I31">
        <f t="shared" si="4"/>
        <v>-0.62876281459583416</v>
      </c>
    </row>
    <row r="32" spans="1:9" x14ac:dyDescent="0.3">
      <c r="A32">
        <v>489</v>
      </c>
      <c r="B32">
        <v>1971</v>
      </c>
      <c r="C32" s="19">
        <v>25968</v>
      </c>
      <c r="D32">
        <v>716.17</v>
      </c>
      <c r="E32" s="18">
        <f t="shared" si="0"/>
        <v>35</v>
      </c>
      <c r="F32">
        <f t="shared" si="1"/>
        <v>365</v>
      </c>
      <c r="G32">
        <f t="shared" si="2"/>
        <v>0.60249722123639859</v>
      </c>
      <c r="H32">
        <f t="shared" si="3"/>
        <v>0.82392300575755428</v>
      </c>
      <c r="I32">
        <f t="shared" si="4"/>
        <v>0.56670175629111752</v>
      </c>
    </row>
    <row r="33" spans="1:9" x14ac:dyDescent="0.3">
      <c r="A33">
        <v>501</v>
      </c>
      <c r="B33">
        <v>1972</v>
      </c>
      <c r="C33" s="19">
        <v>26566</v>
      </c>
      <c r="D33">
        <v>1145.8399999999999</v>
      </c>
      <c r="E33" s="18">
        <f t="shared" si="0"/>
        <v>268</v>
      </c>
      <c r="F33">
        <f t="shared" si="1"/>
        <v>366</v>
      </c>
      <c r="G33">
        <f t="shared" si="2"/>
        <v>4.6008023560768558</v>
      </c>
      <c r="H33">
        <f t="shared" si="3"/>
        <v>-0.11135519690480865</v>
      </c>
      <c r="I33">
        <f t="shared" si="4"/>
        <v>-0.99378067002849846</v>
      </c>
    </row>
    <row r="34" spans="1:9" x14ac:dyDescent="0.3">
      <c r="A34">
        <v>513</v>
      </c>
      <c r="B34">
        <v>1973</v>
      </c>
      <c r="C34" s="19">
        <v>26708</v>
      </c>
      <c r="D34">
        <v>1388.99</v>
      </c>
      <c r="E34" s="18">
        <f t="shared" si="0"/>
        <v>44</v>
      </c>
      <c r="F34">
        <f t="shared" si="1"/>
        <v>365</v>
      </c>
      <c r="G34">
        <f t="shared" si="2"/>
        <v>0.75742507812575832</v>
      </c>
      <c r="H34">
        <f t="shared" si="3"/>
        <v>0.7266075247685656</v>
      </c>
      <c r="I34">
        <f t="shared" si="4"/>
        <v>0.68705276722366704</v>
      </c>
    </row>
    <row r="35" spans="1:9" x14ac:dyDescent="0.3">
      <c r="A35">
        <v>525</v>
      </c>
      <c r="B35">
        <v>1974</v>
      </c>
      <c r="C35" s="19">
        <v>27212</v>
      </c>
      <c r="D35">
        <v>448.42</v>
      </c>
      <c r="E35" s="18">
        <f t="shared" si="0"/>
        <v>183</v>
      </c>
      <c r="F35">
        <f t="shared" si="1"/>
        <v>365</v>
      </c>
      <c r="G35">
        <f t="shared" si="2"/>
        <v>3.1501997567503128</v>
      </c>
      <c r="H35">
        <f t="shared" si="3"/>
        <v>-0.99996295911626554</v>
      </c>
      <c r="I35">
        <f t="shared" si="4"/>
        <v>-8.606996888688009E-3</v>
      </c>
    </row>
    <row r="36" spans="1:9" x14ac:dyDescent="0.3">
      <c r="A36">
        <v>537</v>
      </c>
      <c r="B36">
        <v>1975</v>
      </c>
      <c r="C36" s="19">
        <v>27622</v>
      </c>
      <c r="D36">
        <v>530.41999999999996</v>
      </c>
      <c r="E36" s="18">
        <f t="shared" si="0"/>
        <v>228</v>
      </c>
      <c r="F36">
        <f t="shared" si="1"/>
        <v>365</v>
      </c>
      <c r="G36">
        <f t="shared" si="2"/>
        <v>3.924839041197111</v>
      </c>
      <c r="H36">
        <f t="shared" si="3"/>
        <v>-0.70862667826446002</v>
      </c>
      <c r="I36">
        <f t="shared" si="4"/>
        <v>-0.70558361010717741</v>
      </c>
    </row>
    <row r="37" spans="1:9" x14ac:dyDescent="0.3">
      <c r="A37">
        <v>549</v>
      </c>
      <c r="B37">
        <v>1976</v>
      </c>
      <c r="C37" s="19">
        <v>27982</v>
      </c>
      <c r="D37">
        <v>785.54</v>
      </c>
      <c r="E37" s="18">
        <f t="shared" si="0"/>
        <v>223</v>
      </c>
      <c r="F37">
        <f t="shared" si="1"/>
        <v>366</v>
      </c>
      <c r="G37">
        <f t="shared" si="2"/>
        <v>3.8282795724072343</v>
      </c>
      <c r="H37">
        <f t="shared" si="3"/>
        <v>-0.77335067770972998</v>
      </c>
      <c r="I37">
        <f t="shared" si="4"/>
        <v>-0.63397849276288654</v>
      </c>
    </row>
    <row r="38" spans="1:9" x14ac:dyDescent="0.3">
      <c r="A38">
        <v>561</v>
      </c>
      <c r="B38">
        <v>1977</v>
      </c>
      <c r="C38" s="19">
        <v>28237</v>
      </c>
      <c r="D38">
        <v>1126.3399999999999</v>
      </c>
      <c r="E38" s="18">
        <f t="shared" si="0"/>
        <v>112</v>
      </c>
      <c r="F38">
        <f t="shared" si="1"/>
        <v>365</v>
      </c>
      <c r="G38">
        <f t="shared" si="2"/>
        <v>1.9279911079564758</v>
      </c>
      <c r="H38">
        <f t="shared" si="3"/>
        <v>-0.34964745525122842</v>
      </c>
      <c r="I38">
        <f t="shared" si="4"/>
        <v>0.93688134629543152</v>
      </c>
    </row>
    <row r="39" spans="1:9" x14ac:dyDescent="0.3">
      <c r="A39">
        <v>573</v>
      </c>
      <c r="B39">
        <v>1978</v>
      </c>
      <c r="C39" s="19">
        <v>28815</v>
      </c>
      <c r="D39">
        <v>1044.56</v>
      </c>
      <c r="E39" s="18">
        <f t="shared" si="0"/>
        <v>325</v>
      </c>
      <c r="F39">
        <f t="shared" si="1"/>
        <v>365</v>
      </c>
      <c r="G39">
        <f t="shared" si="2"/>
        <v>5.5946170543379878</v>
      </c>
      <c r="H39">
        <f t="shared" si="3"/>
        <v>0.77215658449916413</v>
      </c>
      <c r="I39">
        <f t="shared" si="4"/>
        <v>-0.63543230089017755</v>
      </c>
    </row>
    <row r="40" spans="1:9" x14ac:dyDescent="0.3">
      <c r="A40">
        <v>596</v>
      </c>
      <c r="B40">
        <v>1980</v>
      </c>
      <c r="C40" s="19">
        <v>29517</v>
      </c>
      <c r="D40">
        <v>928.99</v>
      </c>
      <c r="E40" s="18">
        <f t="shared" si="0"/>
        <v>297</v>
      </c>
      <c r="F40">
        <f t="shared" si="1"/>
        <v>366</v>
      </c>
      <c r="G40">
        <f t="shared" si="2"/>
        <v>5.0986503722195007</v>
      </c>
      <c r="H40">
        <f t="shared" si="3"/>
        <v>0.37672789363518527</v>
      </c>
      <c r="I40">
        <f t="shared" si="4"/>
        <v>-0.92632396825149488</v>
      </c>
    </row>
    <row r="41" spans="1:9" x14ac:dyDescent="0.3">
      <c r="A41">
        <v>607</v>
      </c>
      <c r="B41">
        <v>1981</v>
      </c>
      <c r="C41" s="19">
        <v>29638</v>
      </c>
      <c r="D41">
        <v>403.17</v>
      </c>
      <c r="E41" s="18">
        <f t="shared" si="0"/>
        <v>52</v>
      </c>
      <c r="F41">
        <f t="shared" si="1"/>
        <v>365</v>
      </c>
      <c r="G41">
        <f t="shared" si="2"/>
        <v>0.89513872869407796</v>
      </c>
      <c r="H41">
        <f t="shared" si="3"/>
        <v>0.62541057298524638</v>
      </c>
      <c r="I41">
        <f t="shared" si="4"/>
        <v>0.78029585107077548</v>
      </c>
    </row>
    <row r="42" spans="1:9" x14ac:dyDescent="0.3">
      <c r="A42">
        <v>619</v>
      </c>
      <c r="B42">
        <v>1982</v>
      </c>
      <c r="C42" s="19">
        <v>30254</v>
      </c>
      <c r="D42">
        <v>1063.04</v>
      </c>
      <c r="E42" s="18">
        <f t="shared" si="0"/>
        <v>303</v>
      </c>
      <c r="F42">
        <f t="shared" si="1"/>
        <v>365</v>
      </c>
      <c r="G42">
        <f t="shared" si="2"/>
        <v>5.215904515275108</v>
      </c>
      <c r="H42">
        <f t="shared" si="3"/>
        <v>0.48250774176121763</v>
      </c>
      <c r="I42">
        <f t="shared" si="4"/>
        <v>-0.8758917051442433</v>
      </c>
    </row>
    <row r="43" spans="1:9" x14ac:dyDescent="0.3">
      <c r="A43">
        <v>631</v>
      </c>
      <c r="B43">
        <v>1983</v>
      </c>
      <c r="C43" s="19">
        <v>30443</v>
      </c>
      <c r="D43">
        <v>1128.5</v>
      </c>
      <c r="E43" s="18">
        <f t="shared" si="0"/>
        <v>127</v>
      </c>
      <c r="F43">
        <f t="shared" si="1"/>
        <v>365</v>
      </c>
      <c r="G43">
        <f t="shared" si="2"/>
        <v>2.1862042027720752</v>
      </c>
      <c r="H43">
        <f t="shared" si="3"/>
        <v>-0.57729161655172723</v>
      </c>
      <c r="I43">
        <f t="shared" si="4"/>
        <v>0.81653805144591607</v>
      </c>
    </row>
    <row r="44" spans="1:9" x14ac:dyDescent="0.3">
      <c r="A44">
        <v>643</v>
      </c>
      <c r="B44">
        <v>1984</v>
      </c>
      <c r="C44" s="19">
        <v>30828</v>
      </c>
      <c r="D44">
        <v>1167.79</v>
      </c>
      <c r="E44" s="18">
        <f t="shared" si="0"/>
        <v>147</v>
      </c>
      <c r="F44">
        <f t="shared" si="1"/>
        <v>366</v>
      </c>
      <c r="G44">
        <f t="shared" si="2"/>
        <v>2.523574426654096</v>
      </c>
      <c r="H44">
        <f t="shared" si="3"/>
        <v>-0.81502833751681125</v>
      </c>
      <c r="I44">
        <f t="shared" si="4"/>
        <v>0.57942109820456378</v>
      </c>
    </row>
    <row r="45" spans="1:9" x14ac:dyDescent="0.3">
      <c r="A45">
        <v>655</v>
      </c>
      <c r="B45">
        <v>1985</v>
      </c>
      <c r="C45" s="19">
        <v>31144</v>
      </c>
      <c r="D45">
        <v>1028.32</v>
      </c>
      <c r="E45" s="18">
        <f t="shared" si="0"/>
        <v>97</v>
      </c>
      <c r="F45">
        <f t="shared" si="1"/>
        <v>365</v>
      </c>
      <c r="G45">
        <f t="shared" si="2"/>
        <v>1.6697780131408761</v>
      </c>
      <c r="H45">
        <f t="shared" si="3"/>
        <v>-9.882013873287121E-2</v>
      </c>
      <c r="I45">
        <f t="shared" si="4"/>
        <v>0.99510531110069755</v>
      </c>
    </row>
    <row r="46" spans="1:9" x14ac:dyDescent="0.3">
      <c r="A46">
        <v>677</v>
      </c>
      <c r="B46">
        <v>1987</v>
      </c>
      <c r="C46" s="19">
        <v>31887</v>
      </c>
      <c r="D46">
        <v>1444.77</v>
      </c>
      <c r="E46" s="18">
        <f t="shared" si="0"/>
        <v>110</v>
      </c>
      <c r="F46">
        <f t="shared" si="1"/>
        <v>365</v>
      </c>
      <c r="G46">
        <f t="shared" si="2"/>
        <v>1.8935626953143958</v>
      </c>
      <c r="H46">
        <f t="shared" si="3"/>
        <v>-0.31719128858910589</v>
      </c>
      <c r="I46">
        <f t="shared" si="4"/>
        <v>0.94836158001217163</v>
      </c>
    </row>
    <row r="47" spans="1:9" x14ac:dyDescent="0.3">
      <c r="A47">
        <v>688</v>
      </c>
      <c r="B47">
        <v>1988</v>
      </c>
      <c r="C47" s="19">
        <v>32414</v>
      </c>
      <c r="D47">
        <v>654.20000000000005</v>
      </c>
      <c r="E47" s="18">
        <f t="shared" si="0"/>
        <v>272</v>
      </c>
      <c r="F47">
        <f t="shared" si="1"/>
        <v>366</v>
      </c>
      <c r="G47">
        <f t="shared" si="2"/>
        <v>4.6694710479585995</v>
      </c>
      <c r="H47">
        <f t="shared" si="3"/>
        <v>-4.2904758199554721E-2</v>
      </c>
      <c r="I47">
        <f t="shared" si="4"/>
        <v>-0.99907916689511533</v>
      </c>
    </row>
    <row r="48" spans="1:9" x14ac:dyDescent="0.3">
      <c r="A48">
        <v>700</v>
      </c>
      <c r="B48">
        <v>1989</v>
      </c>
      <c r="C48" s="19">
        <v>32744</v>
      </c>
      <c r="D48">
        <v>235.52</v>
      </c>
      <c r="E48" s="18">
        <f t="shared" ref="E48:E72" si="5">C48-DATE(YEAR(C48),1,0)</f>
        <v>236</v>
      </c>
      <c r="F48">
        <f t="shared" ref="F48:F72" si="6">DATE(YEAR(C48)+1,1,1)-DATE(YEAR(C48),1,1)</f>
        <v>365</v>
      </c>
      <c r="G48">
        <f t="shared" ref="G48:G72" si="7">E48*(2*PI()/F48)</f>
        <v>4.0625526917654309</v>
      </c>
      <c r="H48">
        <f t="shared" ref="H48:H72" si="8">COS(G48)</f>
        <v>-0.60505606964884939</v>
      </c>
      <c r="I48">
        <f t="shared" ref="I48:I72" si="9">SIN(G48)</f>
        <v>-0.79618286378261538</v>
      </c>
    </row>
    <row r="49" spans="1:9" x14ac:dyDescent="0.3">
      <c r="A49">
        <v>712</v>
      </c>
      <c r="B49">
        <v>1990</v>
      </c>
      <c r="C49" s="19">
        <v>33185</v>
      </c>
      <c r="D49">
        <v>1361.68</v>
      </c>
      <c r="E49" s="18">
        <f t="shared" si="5"/>
        <v>312</v>
      </c>
      <c r="F49">
        <f t="shared" si="6"/>
        <v>365</v>
      </c>
      <c r="G49">
        <f t="shared" si="7"/>
        <v>5.3708323721644682</v>
      </c>
      <c r="H49">
        <f t="shared" si="8"/>
        <v>0.61188640126872418</v>
      </c>
      <c r="I49">
        <f t="shared" si="9"/>
        <v>-0.79094565675677742</v>
      </c>
    </row>
    <row r="50" spans="1:9" x14ac:dyDescent="0.3">
      <c r="A50">
        <v>724</v>
      </c>
      <c r="B50">
        <v>1991</v>
      </c>
      <c r="C50" s="19">
        <v>33348</v>
      </c>
      <c r="D50">
        <v>1523.38</v>
      </c>
      <c r="E50" s="18">
        <f t="shared" si="5"/>
        <v>110</v>
      </c>
      <c r="F50">
        <f t="shared" si="6"/>
        <v>365</v>
      </c>
      <c r="G50">
        <f t="shared" si="7"/>
        <v>1.8935626953143958</v>
      </c>
      <c r="H50">
        <f t="shared" si="8"/>
        <v>-0.31719128858910589</v>
      </c>
      <c r="I50">
        <f t="shared" si="9"/>
        <v>0.94836158001217163</v>
      </c>
    </row>
    <row r="51" spans="1:9" x14ac:dyDescent="0.3">
      <c r="A51">
        <v>736</v>
      </c>
      <c r="B51">
        <v>1992</v>
      </c>
      <c r="C51" s="19">
        <v>33709</v>
      </c>
      <c r="D51">
        <v>1610.53</v>
      </c>
      <c r="E51" s="18">
        <f t="shared" si="5"/>
        <v>106</v>
      </c>
      <c r="F51">
        <f t="shared" si="6"/>
        <v>366</v>
      </c>
      <c r="G51">
        <f t="shared" si="7"/>
        <v>1.819720334866219</v>
      </c>
      <c r="H51">
        <f t="shared" si="8"/>
        <v>-0.2463612742933147</v>
      </c>
      <c r="I51">
        <f t="shared" si="9"/>
        <v>0.96917806543925367</v>
      </c>
    </row>
    <row r="52" spans="1:9" x14ac:dyDescent="0.3">
      <c r="A52">
        <v>748</v>
      </c>
      <c r="B52">
        <v>1993</v>
      </c>
      <c r="C52" s="19">
        <v>34103</v>
      </c>
      <c r="D52">
        <v>1401.53</v>
      </c>
      <c r="E52" s="18">
        <f t="shared" si="5"/>
        <v>134</v>
      </c>
      <c r="F52">
        <f t="shared" si="6"/>
        <v>365</v>
      </c>
      <c r="G52">
        <f t="shared" si="7"/>
        <v>2.3067036470193547</v>
      </c>
      <c r="H52">
        <f t="shared" si="8"/>
        <v>-0.67125995756753132</v>
      </c>
      <c r="I52">
        <f t="shared" si="9"/>
        <v>0.74122201084859596</v>
      </c>
    </row>
    <row r="53" spans="1:9" x14ac:dyDescent="0.3">
      <c r="A53">
        <v>768</v>
      </c>
      <c r="B53">
        <v>1995</v>
      </c>
      <c r="C53" s="19">
        <v>34762</v>
      </c>
      <c r="D53">
        <v>527.91</v>
      </c>
      <c r="E53" s="18">
        <f t="shared" si="5"/>
        <v>63</v>
      </c>
      <c r="F53">
        <f t="shared" si="6"/>
        <v>365</v>
      </c>
      <c r="G53">
        <f t="shared" si="7"/>
        <v>1.0844949982255176</v>
      </c>
      <c r="H53">
        <f t="shared" si="8"/>
        <v>0.46735921715800222</v>
      </c>
      <c r="I53">
        <f t="shared" si="9"/>
        <v>0.88406750994336358</v>
      </c>
    </row>
    <row r="54" spans="1:9" x14ac:dyDescent="0.3">
      <c r="A54">
        <v>789</v>
      </c>
      <c r="B54">
        <v>1997</v>
      </c>
      <c r="C54" s="19">
        <v>35720</v>
      </c>
      <c r="D54">
        <v>1249.29</v>
      </c>
      <c r="E54" s="18">
        <f t="shared" si="5"/>
        <v>290</v>
      </c>
      <c r="F54">
        <f t="shared" si="6"/>
        <v>365</v>
      </c>
      <c r="G54">
        <f t="shared" si="7"/>
        <v>4.9921198331015884</v>
      </c>
      <c r="H54">
        <f t="shared" si="8"/>
        <v>0.276096973097468</v>
      </c>
      <c r="I54">
        <f t="shared" si="9"/>
        <v>-0.96112978387230097</v>
      </c>
    </row>
    <row r="55" spans="1:9" x14ac:dyDescent="0.3">
      <c r="A55">
        <v>801</v>
      </c>
      <c r="B55">
        <v>1998</v>
      </c>
      <c r="C55" s="19">
        <v>35900</v>
      </c>
      <c r="D55">
        <v>1507.42</v>
      </c>
      <c r="E55" s="18">
        <f t="shared" si="5"/>
        <v>105</v>
      </c>
      <c r="F55">
        <f t="shared" si="6"/>
        <v>365</v>
      </c>
      <c r="G55">
        <f t="shared" si="7"/>
        <v>1.807491663709196</v>
      </c>
      <c r="H55">
        <f t="shared" si="8"/>
        <v>-0.23449138957040963</v>
      </c>
      <c r="I55">
        <f t="shared" si="9"/>
        <v>0.97211819662906129</v>
      </c>
    </row>
    <row r="56" spans="1:9" x14ac:dyDescent="0.3">
      <c r="A56">
        <v>813</v>
      </c>
      <c r="B56">
        <v>1999</v>
      </c>
      <c r="C56" s="19">
        <v>36450</v>
      </c>
      <c r="D56">
        <v>341.53</v>
      </c>
      <c r="E56" s="18">
        <f t="shared" si="5"/>
        <v>290</v>
      </c>
      <c r="F56">
        <f t="shared" si="6"/>
        <v>365</v>
      </c>
      <c r="G56">
        <f t="shared" si="7"/>
        <v>4.9921198331015884</v>
      </c>
      <c r="H56">
        <f t="shared" si="8"/>
        <v>0.276096973097468</v>
      </c>
      <c r="I56">
        <f t="shared" si="9"/>
        <v>-0.96112978387230097</v>
      </c>
    </row>
    <row r="57" spans="1:9" x14ac:dyDescent="0.3">
      <c r="A57">
        <v>825</v>
      </c>
      <c r="B57">
        <v>2000</v>
      </c>
      <c r="C57" s="19">
        <v>36654</v>
      </c>
      <c r="D57">
        <v>925.24</v>
      </c>
      <c r="E57" s="18">
        <f t="shared" si="5"/>
        <v>129</v>
      </c>
      <c r="F57">
        <f t="shared" si="6"/>
        <v>366</v>
      </c>
      <c r="G57">
        <f t="shared" si="7"/>
        <v>2.2145653131862475</v>
      </c>
      <c r="H57">
        <f t="shared" si="8"/>
        <v>-0.60021428054836801</v>
      </c>
      <c r="I57">
        <f t="shared" si="9"/>
        <v>0.79983924473971946</v>
      </c>
    </row>
    <row r="58" spans="1:9" x14ac:dyDescent="0.3">
      <c r="A58">
        <v>837</v>
      </c>
      <c r="B58">
        <v>2001</v>
      </c>
      <c r="C58" s="19">
        <v>37015</v>
      </c>
      <c r="D58">
        <v>1329.9</v>
      </c>
      <c r="E58" s="18">
        <f t="shared" si="5"/>
        <v>124</v>
      </c>
      <c r="F58">
        <f t="shared" si="6"/>
        <v>365</v>
      </c>
      <c r="G58">
        <f t="shared" si="7"/>
        <v>2.1345615838089551</v>
      </c>
      <c r="H58">
        <f t="shared" si="8"/>
        <v>-0.53437255828097863</v>
      </c>
      <c r="I58">
        <f t="shared" si="9"/>
        <v>0.84524905735306333</v>
      </c>
    </row>
    <row r="59" spans="1:9" x14ac:dyDescent="0.3">
      <c r="A59">
        <v>849</v>
      </c>
      <c r="B59">
        <v>2002</v>
      </c>
      <c r="C59" s="19">
        <v>37596</v>
      </c>
      <c r="D59">
        <v>1354.3</v>
      </c>
      <c r="E59" s="18">
        <f t="shared" si="5"/>
        <v>340</v>
      </c>
      <c r="F59">
        <f t="shared" si="6"/>
        <v>365</v>
      </c>
      <c r="G59">
        <f t="shared" si="7"/>
        <v>5.8528301491535872</v>
      </c>
      <c r="H59">
        <f t="shared" si="8"/>
        <v>0.90881763733950283</v>
      </c>
      <c r="I59">
        <f t="shared" si="9"/>
        <v>-0.41719360261231697</v>
      </c>
    </row>
    <row r="60" spans="1:9" x14ac:dyDescent="0.3">
      <c r="A60">
        <v>861</v>
      </c>
      <c r="B60">
        <v>2003</v>
      </c>
      <c r="C60" s="19">
        <v>37744</v>
      </c>
      <c r="D60">
        <v>982.63</v>
      </c>
      <c r="E60" s="18">
        <f t="shared" si="5"/>
        <v>123</v>
      </c>
      <c r="F60">
        <f t="shared" si="6"/>
        <v>365</v>
      </c>
      <c r="G60">
        <f t="shared" si="7"/>
        <v>2.1173473774879152</v>
      </c>
      <c r="H60">
        <f t="shared" si="8"/>
        <v>-0.51974381215551546</v>
      </c>
      <c r="I60">
        <f t="shared" si="9"/>
        <v>0.854322169749827</v>
      </c>
    </row>
    <row r="61" spans="1:9" x14ac:dyDescent="0.3">
      <c r="A61">
        <v>873</v>
      </c>
      <c r="B61">
        <v>2004</v>
      </c>
      <c r="C61" s="19">
        <v>38299</v>
      </c>
      <c r="D61">
        <v>497.17</v>
      </c>
      <c r="E61" s="18">
        <f t="shared" si="5"/>
        <v>313</v>
      </c>
      <c r="F61">
        <f t="shared" si="6"/>
        <v>366</v>
      </c>
      <c r="G61">
        <f t="shared" si="7"/>
        <v>5.373325139746477</v>
      </c>
      <c r="H61">
        <f t="shared" si="8"/>
        <v>0.61385614182261194</v>
      </c>
      <c r="I61">
        <f t="shared" si="9"/>
        <v>-0.78941791032801967</v>
      </c>
    </row>
    <row r="62" spans="1:9" x14ac:dyDescent="0.3">
      <c r="A62">
        <v>885</v>
      </c>
      <c r="B62">
        <v>2005</v>
      </c>
      <c r="C62" s="19">
        <v>38590</v>
      </c>
      <c r="D62">
        <v>520.41</v>
      </c>
      <c r="E62" s="18">
        <f t="shared" si="5"/>
        <v>238</v>
      </c>
      <c r="F62">
        <f t="shared" si="6"/>
        <v>365</v>
      </c>
      <c r="G62">
        <f t="shared" si="7"/>
        <v>4.0969811044075106</v>
      </c>
      <c r="H62">
        <f t="shared" si="8"/>
        <v>-0.57729161655172778</v>
      </c>
      <c r="I62">
        <f t="shared" si="9"/>
        <v>-0.81653805144591574</v>
      </c>
    </row>
    <row r="63" spans="1:9" x14ac:dyDescent="0.3">
      <c r="A63">
        <v>1</v>
      </c>
      <c r="B63">
        <v>2006</v>
      </c>
      <c r="C63" s="19">
        <v>39032</v>
      </c>
      <c r="D63">
        <v>407</v>
      </c>
      <c r="E63" s="18">
        <f t="shared" si="5"/>
        <v>315</v>
      </c>
      <c r="F63">
        <f t="shared" si="6"/>
        <v>365</v>
      </c>
      <c r="G63">
        <f t="shared" si="7"/>
        <v>5.4224749911275874</v>
      </c>
      <c r="H63">
        <f t="shared" si="8"/>
        <v>0.65189899587871181</v>
      </c>
      <c r="I63">
        <f t="shared" si="9"/>
        <v>-0.7583058084785631</v>
      </c>
    </row>
    <row r="64" spans="1:9" x14ac:dyDescent="0.3">
      <c r="A64">
        <v>13</v>
      </c>
      <c r="B64">
        <v>2007</v>
      </c>
      <c r="C64" s="19">
        <v>39315</v>
      </c>
      <c r="D64">
        <v>623.5</v>
      </c>
      <c r="E64" s="18">
        <f t="shared" si="5"/>
        <v>233</v>
      </c>
      <c r="F64">
        <f t="shared" si="6"/>
        <v>365</v>
      </c>
      <c r="G64">
        <f t="shared" si="7"/>
        <v>4.0109100728023108</v>
      </c>
      <c r="H64">
        <f t="shared" si="8"/>
        <v>-0.64534811322955066</v>
      </c>
      <c r="I64">
        <f t="shared" si="9"/>
        <v>-0.76388861279054232</v>
      </c>
    </row>
    <row r="65" spans="1:12" x14ac:dyDescent="0.3">
      <c r="A65">
        <v>25</v>
      </c>
      <c r="B65">
        <v>2008</v>
      </c>
      <c r="C65" s="19">
        <v>39740</v>
      </c>
      <c r="D65">
        <v>654</v>
      </c>
      <c r="E65" s="18">
        <f t="shared" si="5"/>
        <v>293</v>
      </c>
      <c r="F65">
        <f t="shared" si="6"/>
        <v>366</v>
      </c>
      <c r="G65">
        <f t="shared" si="7"/>
        <v>5.0299816803377562</v>
      </c>
      <c r="H65">
        <f t="shared" si="8"/>
        <v>0.31228055688579448</v>
      </c>
      <c r="I65">
        <f t="shared" si="9"/>
        <v>-0.94998992299450113</v>
      </c>
    </row>
    <row r="66" spans="1:12" x14ac:dyDescent="0.3">
      <c r="A66">
        <v>37</v>
      </c>
      <c r="B66">
        <v>2009</v>
      </c>
      <c r="C66" s="19">
        <v>40142</v>
      </c>
      <c r="D66">
        <v>627.4</v>
      </c>
      <c r="E66" s="18">
        <f t="shared" si="5"/>
        <v>329</v>
      </c>
      <c r="F66">
        <f t="shared" si="6"/>
        <v>365</v>
      </c>
      <c r="G66">
        <f t="shared" si="7"/>
        <v>5.6634738796221473</v>
      </c>
      <c r="H66">
        <f t="shared" si="8"/>
        <v>0.81404609350821755</v>
      </c>
      <c r="I66">
        <f t="shared" si="9"/>
        <v>-0.58080027345380125</v>
      </c>
    </row>
    <row r="67" spans="1:12" x14ac:dyDescent="0.3">
      <c r="A67">
        <v>48</v>
      </c>
      <c r="B67">
        <v>2010</v>
      </c>
      <c r="C67" s="19">
        <v>40185</v>
      </c>
      <c r="D67">
        <v>1029.8</v>
      </c>
      <c r="E67" s="18">
        <f t="shared" si="5"/>
        <v>7</v>
      </c>
      <c r="F67">
        <f t="shared" si="6"/>
        <v>365</v>
      </c>
      <c r="G67">
        <f t="shared" si="7"/>
        <v>0.12049944424727974</v>
      </c>
      <c r="H67">
        <f t="shared" si="8"/>
        <v>0.99274872245774015</v>
      </c>
      <c r="I67">
        <f t="shared" si="9"/>
        <v>0.1202080448993527</v>
      </c>
    </row>
    <row r="68" spans="1:12" x14ac:dyDescent="0.3">
      <c r="A68">
        <v>60</v>
      </c>
      <c r="B68">
        <v>2011</v>
      </c>
      <c r="C68" s="19">
        <v>40758</v>
      </c>
      <c r="D68">
        <v>393</v>
      </c>
      <c r="E68" s="18">
        <f t="shared" si="5"/>
        <v>215</v>
      </c>
      <c r="F68">
        <f t="shared" si="6"/>
        <v>365</v>
      </c>
      <c r="G68">
        <f t="shared" si="7"/>
        <v>3.7010543590235918</v>
      </c>
      <c r="H68">
        <f t="shared" si="8"/>
        <v>-0.84754092289283123</v>
      </c>
      <c r="I68">
        <f t="shared" si="9"/>
        <v>-0.53073004816193314</v>
      </c>
    </row>
    <row r="69" spans="1:12" x14ac:dyDescent="0.3">
      <c r="A69">
        <v>72</v>
      </c>
      <c r="B69">
        <v>2012</v>
      </c>
      <c r="C69" s="19">
        <v>41196</v>
      </c>
      <c r="D69">
        <v>1120.5</v>
      </c>
      <c r="E69" s="18">
        <f t="shared" si="5"/>
        <v>288</v>
      </c>
      <c r="F69">
        <f t="shared" si="6"/>
        <v>366</v>
      </c>
      <c r="G69">
        <f t="shared" si="7"/>
        <v>4.9441458154855757</v>
      </c>
      <c r="H69">
        <f t="shared" si="8"/>
        <v>0.22968774213179508</v>
      </c>
      <c r="I69">
        <f t="shared" si="9"/>
        <v>-0.97326437370038266</v>
      </c>
    </row>
    <row r="70" spans="1:12" x14ac:dyDescent="0.3">
      <c r="A70">
        <v>84</v>
      </c>
      <c r="B70">
        <v>2013</v>
      </c>
      <c r="C70" s="19">
        <v>41593</v>
      </c>
      <c r="D70">
        <v>1075</v>
      </c>
      <c r="E70" s="18">
        <f t="shared" si="5"/>
        <v>319</v>
      </c>
      <c r="F70">
        <f t="shared" si="6"/>
        <v>365</v>
      </c>
      <c r="G70">
        <f t="shared" si="7"/>
        <v>5.4913318164117477</v>
      </c>
      <c r="H70">
        <f t="shared" si="8"/>
        <v>0.70252747416915662</v>
      </c>
      <c r="I70">
        <f t="shared" si="9"/>
        <v>-0.71165662228177506</v>
      </c>
    </row>
    <row r="71" spans="1:12" x14ac:dyDescent="0.3">
      <c r="A71">
        <v>96</v>
      </c>
      <c r="B71">
        <v>2014</v>
      </c>
      <c r="C71" s="19">
        <v>41717</v>
      </c>
      <c r="D71">
        <v>799.8</v>
      </c>
      <c r="E71" s="18">
        <f t="shared" si="5"/>
        <v>78</v>
      </c>
      <c r="F71">
        <f t="shared" si="6"/>
        <v>365</v>
      </c>
      <c r="G71">
        <f t="shared" si="7"/>
        <v>1.342708093041117</v>
      </c>
      <c r="H71">
        <f t="shared" si="8"/>
        <v>0.22611568550828828</v>
      </c>
      <c r="I71">
        <f t="shared" si="9"/>
        <v>0.9741004551724205</v>
      </c>
    </row>
    <row r="72" spans="1:12" x14ac:dyDescent="0.3">
      <c r="A72">
        <v>108</v>
      </c>
      <c r="B72">
        <v>2015</v>
      </c>
      <c r="C72" s="19">
        <v>42209</v>
      </c>
      <c r="D72">
        <v>799.8</v>
      </c>
      <c r="E72" s="18">
        <f t="shared" si="5"/>
        <v>205</v>
      </c>
      <c r="F72">
        <f t="shared" si="6"/>
        <v>365</v>
      </c>
      <c r="G72">
        <f t="shared" si="7"/>
        <v>3.5289122958131922</v>
      </c>
      <c r="H72">
        <f t="shared" si="8"/>
        <v>-0.92592477719384991</v>
      </c>
      <c r="I72">
        <f t="shared" si="9"/>
        <v>-0.37770796520396466</v>
      </c>
    </row>
    <row r="74" spans="1:12" ht="15" thickBot="1" x14ac:dyDescent="0.35"/>
    <row r="75" spans="1:12" ht="15" thickBot="1" x14ac:dyDescent="0.35">
      <c r="H75" s="20"/>
      <c r="I75" s="21"/>
      <c r="J75" s="22"/>
      <c r="K75" s="23"/>
      <c r="L75" s="24"/>
    </row>
    <row r="76" spans="1:12" ht="15" thickBot="1" x14ac:dyDescent="0.35">
      <c r="G76" s="22"/>
      <c r="H76" s="25"/>
      <c r="I76" s="26"/>
      <c r="J76" s="25"/>
      <c r="K76" s="27"/>
      <c r="L76" s="27"/>
    </row>
    <row r="81" spans="10:10" x14ac:dyDescent="0.3">
      <c r="J81" s="28"/>
    </row>
    <row r="82" spans="10:10" x14ac:dyDescent="0.3">
      <c r="J82" s="28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2"/>
  <sheetViews>
    <sheetView workbookViewId="0"/>
  </sheetViews>
  <sheetFormatPr defaultRowHeight="14.4" x14ac:dyDescent="0.3"/>
  <sheetData>
    <row r="1" spans="1:2" x14ac:dyDescent="0.3">
      <c r="A1" s="18" t="s">
        <v>10</v>
      </c>
      <c r="B1" s="1" t="s">
        <v>17</v>
      </c>
    </row>
    <row r="2" spans="1:2" x14ac:dyDescent="0.3">
      <c r="A2" s="18">
        <v>1941</v>
      </c>
      <c r="B2" s="2">
        <v>163.55000000000001</v>
      </c>
    </row>
    <row r="3" spans="1:2" x14ac:dyDescent="0.3">
      <c r="A3" s="18">
        <v>1942</v>
      </c>
      <c r="B3" s="2">
        <v>154.84</v>
      </c>
    </row>
    <row r="4" spans="1:2" x14ac:dyDescent="0.3">
      <c r="A4" s="18">
        <v>1943</v>
      </c>
      <c r="B4" s="2">
        <v>32.799999999999997</v>
      </c>
    </row>
    <row r="5" spans="1:2" x14ac:dyDescent="0.3">
      <c r="A5" s="18">
        <v>1944</v>
      </c>
      <c r="B5" s="2">
        <v>89.43</v>
      </c>
    </row>
    <row r="6" spans="1:2" x14ac:dyDescent="0.3">
      <c r="A6" s="18">
        <v>1945</v>
      </c>
      <c r="B6" s="2">
        <v>64.86</v>
      </c>
    </row>
    <row r="7" spans="1:2" x14ac:dyDescent="0.3">
      <c r="A7" s="18">
        <v>1946</v>
      </c>
      <c r="B7" s="2">
        <v>88.58</v>
      </c>
    </row>
    <row r="8" spans="1:2" x14ac:dyDescent="0.3">
      <c r="A8" s="18">
        <v>1947</v>
      </c>
      <c r="B8" s="2">
        <v>79</v>
      </c>
    </row>
    <row r="9" spans="1:2" x14ac:dyDescent="0.3">
      <c r="A9" s="18">
        <v>1948</v>
      </c>
      <c r="B9" s="2">
        <v>138.31</v>
      </c>
    </row>
    <row r="10" spans="1:2" x14ac:dyDescent="0.3">
      <c r="A10" s="18">
        <v>1949</v>
      </c>
      <c r="B10" s="2">
        <v>83.01</v>
      </c>
    </row>
    <row r="11" spans="1:2" x14ac:dyDescent="0.3">
      <c r="A11" s="18">
        <v>1950</v>
      </c>
      <c r="B11" s="2">
        <v>79.180000000000007</v>
      </c>
    </row>
    <row r="12" spans="1:2" x14ac:dyDescent="0.3">
      <c r="A12" s="18">
        <v>1951</v>
      </c>
      <c r="B12" s="2">
        <v>58.55</v>
      </c>
    </row>
    <row r="13" spans="1:2" x14ac:dyDescent="0.3">
      <c r="A13" s="18">
        <v>1952</v>
      </c>
      <c r="B13" s="2">
        <v>104.18</v>
      </c>
    </row>
    <row r="14" spans="1:2" x14ac:dyDescent="0.3">
      <c r="A14" s="18">
        <v>1953</v>
      </c>
      <c r="B14" s="2">
        <v>66.989999999999995</v>
      </c>
    </row>
    <row r="15" spans="1:2" x14ac:dyDescent="0.3">
      <c r="A15" s="18">
        <v>1954</v>
      </c>
      <c r="B15" s="2">
        <v>141.22999999999999</v>
      </c>
    </row>
    <row r="16" spans="1:2" x14ac:dyDescent="0.3">
      <c r="A16" s="18">
        <v>1955</v>
      </c>
      <c r="B16" s="2">
        <v>62.59</v>
      </c>
    </row>
    <row r="17" spans="1:2" x14ac:dyDescent="0.3">
      <c r="A17" s="18">
        <v>1956</v>
      </c>
      <c r="B17" s="2">
        <v>88.27</v>
      </c>
    </row>
    <row r="18" spans="1:2" x14ac:dyDescent="0.3">
      <c r="A18" s="18">
        <v>1957</v>
      </c>
      <c r="B18" s="2">
        <v>68.72</v>
      </c>
    </row>
    <row r="19" spans="1:2" x14ac:dyDescent="0.3">
      <c r="A19" s="18">
        <v>1958</v>
      </c>
      <c r="B19" s="2">
        <v>130.87</v>
      </c>
    </row>
    <row r="20" spans="1:2" x14ac:dyDescent="0.3">
      <c r="A20" s="18">
        <v>1959</v>
      </c>
      <c r="B20" s="2">
        <v>204.87</v>
      </c>
    </row>
    <row r="21" spans="1:2" x14ac:dyDescent="0.3">
      <c r="A21" s="18">
        <v>1960</v>
      </c>
      <c r="B21" s="2">
        <v>137.85</v>
      </c>
    </row>
    <row r="22" spans="1:2" x14ac:dyDescent="0.3">
      <c r="A22" s="18">
        <v>1961</v>
      </c>
      <c r="B22" s="2">
        <v>120.21</v>
      </c>
    </row>
    <row r="23" spans="1:2" x14ac:dyDescent="0.3">
      <c r="A23" s="18">
        <v>1962</v>
      </c>
      <c r="B23" s="2">
        <v>55.82</v>
      </c>
    </row>
    <row r="24" spans="1:2" x14ac:dyDescent="0.3">
      <c r="A24" s="18">
        <v>1963</v>
      </c>
      <c r="B24" s="2">
        <v>136.72999999999999</v>
      </c>
    </row>
    <row r="25" spans="1:2" x14ac:dyDescent="0.3">
      <c r="A25" s="18">
        <v>1964</v>
      </c>
      <c r="B25" s="2">
        <v>37.56</v>
      </c>
    </row>
    <row r="26" spans="1:2" x14ac:dyDescent="0.3">
      <c r="A26" s="18">
        <v>1965</v>
      </c>
      <c r="B26" s="2">
        <v>104.86</v>
      </c>
    </row>
    <row r="27" spans="1:2" x14ac:dyDescent="0.3">
      <c r="A27" s="18">
        <v>1966</v>
      </c>
      <c r="B27" s="2">
        <v>216.72</v>
      </c>
    </row>
    <row r="28" spans="1:2" x14ac:dyDescent="0.3">
      <c r="A28" s="18">
        <v>1967</v>
      </c>
      <c r="B28" s="2">
        <v>120.46</v>
      </c>
    </row>
    <row r="29" spans="1:2" x14ac:dyDescent="0.3">
      <c r="A29" s="18">
        <v>1968</v>
      </c>
      <c r="B29" s="2">
        <v>60.51</v>
      </c>
    </row>
    <row r="30" spans="1:2" x14ac:dyDescent="0.3">
      <c r="A30" s="18">
        <v>1969</v>
      </c>
      <c r="B30" s="2">
        <v>84.36</v>
      </c>
    </row>
    <row r="31" spans="1:2" x14ac:dyDescent="0.3">
      <c r="A31" s="18">
        <v>1970</v>
      </c>
      <c r="B31" s="2">
        <v>83.19</v>
      </c>
    </row>
    <row r="32" spans="1:2" x14ac:dyDescent="0.3">
      <c r="A32" s="18">
        <v>1971</v>
      </c>
      <c r="B32" s="2">
        <v>81</v>
      </c>
    </row>
    <row r="33" spans="1:2" x14ac:dyDescent="0.3">
      <c r="A33" s="18">
        <v>1972</v>
      </c>
      <c r="B33" s="2">
        <v>193.27</v>
      </c>
    </row>
    <row r="34" spans="1:2" x14ac:dyDescent="0.3">
      <c r="A34" s="18">
        <v>1973</v>
      </c>
      <c r="B34" s="2">
        <v>236.36</v>
      </c>
    </row>
    <row r="35" spans="1:2" x14ac:dyDescent="0.3">
      <c r="A35" s="18">
        <v>1974</v>
      </c>
      <c r="B35" s="2">
        <v>82.5</v>
      </c>
    </row>
    <row r="36" spans="1:2" x14ac:dyDescent="0.3">
      <c r="A36" s="18">
        <v>1975</v>
      </c>
      <c r="B36" s="2">
        <v>100.97</v>
      </c>
    </row>
    <row r="37" spans="1:2" x14ac:dyDescent="0.3">
      <c r="A37" s="18">
        <v>1976</v>
      </c>
      <c r="B37" s="2">
        <v>86.02</v>
      </c>
    </row>
    <row r="38" spans="1:2" x14ac:dyDescent="0.3">
      <c r="A38" s="18">
        <v>1977</v>
      </c>
      <c r="B38" s="2">
        <v>174.44</v>
      </c>
    </row>
    <row r="39" spans="1:2" x14ac:dyDescent="0.3">
      <c r="A39" s="18">
        <v>1978</v>
      </c>
      <c r="B39" s="2">
        <v>112.55</v>
      </c>
    </row>
    <row r="40" spans="1:2" x14ac:dyDescent="0.3">
      <c r="A40" s="18">
        <v>1980</v>
      </c>
      <c r="B40" s="2">
        <v>109.99</v>
      </c>
    </row>
    <row r="41" spans="1:2" x14ac:dyDescent="0.3">
      <c r="A41" s="18">
        <v>1981</v>
      </c>
      <c r="B41" s="2">
        <v>62.43</v>
      </c>
    </row>
    <row r="42" spans="1:2" x14ac:dyDescent="0.3">
      <c r="A42" s="18">
        <v>1982</v>
      </c>
      <c r="B42" s="2">
        <v>216.45</v>
      </c>
    </row>
    <row r="43" spans="1:2" x14ac:dyDescent="0.3">
      <c r="A43" s="18">
        <v>1983</v>
      </c>
      <c r="B43" s="2">
        <v>153.32</v>
      </c>
    </row>
    <row r="44" spans="1:2" x14ac:dyDescent="0.3">
      <c r="A44" s="18">
        <v>1984</v>
      </c>
      <c r="B44" s="2">
        <v>195.43</v>
      </c>
    </row>
    <row r="45" spans="1:2" x14ac:dyDescent="0.3">
      <c r="A45" s="18">
        <v>1985</v>
      </c>
      <c r="B45" s="2">
        <v>123.67</v>
      </c>
    </row>
    <row r="46" spans="1:2" x14ac:dyDescent="0.3">
      <c r="A46" s="18">
        <v>1987</v>
      </c>
      <c r="B46" s="2">
        <v>198.39</v>
      </c>
    </row>
    <row r="47" spans="1:2" x14ac:dyDescent="0.3">
      <c r="A47" s="18">
        <v>1988</v>
      </c>
      <c r="B47" s="2">
        <v>64.400000000000006</v>
      </c>
    </row>
    <row r="48" spans="1:2" x14ac:dyDescent="0.3">
      <c r="A48" s="18">
        <v>1989</v>
      </c>
      <c r="B48" s="2">
        <v>24.99</v>
      </c>
    </row>
    <row r="49" spans="1:2" x14ac:dyDescent="0.3">
      <c r="A49" s="18">
        <v>1990</v>
      </c>
      <c r="B49" s="2">
        <v>162.9</v>
      </c>
    </row>
    <row r="50" spans="1:2" x14ac:dyDescent="0.3">
      <c r="A50" s="18">
        <v>1991</v>
      </c>
      <c r="B50" s="2">
        <v>103.01</v>
      </c>
    </row>
    <row r="51" spans="1:2" x14ac:dyDescent="0.3">
      <c r="A51" s="18">
        <v>1992</v>
      </c>
      <c r="B51" s="2">
        <v>187.26</v>
      </c>
    </row>
    <row r="52" spans="1:2" x14ac:dyDescent="0.3">
      <c r="A52" s="18">
        <v>1993</v>
      </c>
      <c r="B52" s="2">
        <v>130.69</v>
      </c>
    </row>
    <row r="53" spans="1:2" x14ac:dyDescent="0.3">
      <c r="A53" s="18">
        <v>1995</v>
      </c>
      <c r="B53" s="2">
        <v>69.45</v>
      </c>
    </row>
    <row r="54" spans="1:2" x14ac:dyDescent="0.3">
      <c r="A54" s="18">
        <v>1997</v>
      </c>
      <c r="B54" s="2">
        <v>156.41999999999999</v>
      </c>
    </row>
    <row r="55" spans="1:2" x14ac:dyDescent="0.3">
      <c r="A55" s="18">
        <v>1998</v>
      </c>
      <c r="B55" s="2">
        <v>237.98</v>
      </c>
    </row>
    <row r="56" spans="1:2" x14ac:dyDescent="0.3">
      <c r="A56" s="18">
        <v>1999</v>
      </c>
      <c r="B56" s="2">
        <v>47.15</v>
      </c>
    </row>
    <row r="57" spans="1:2" x14ac:dyDescent="0.3">
      <c r="A57" s="18">
        <v>2000</v>
      </c>
      <c r="B57" s="2">
        <v>113.97</v>
      </c>
    </row>
    <row r="58" spans="1:2" x14ac:dyDescent="0.3">
      <c r="A58" s="18">
        <v>2001</v>
      </c>
      <c r="B58" s="2">
        <v>168.84</v>
      </c>
    </row>
    <row r="59" spans="1:2" x14ac:dyDescent="0.3">
      <c r="A59" s="18">
        <v>2002</v>
      </c>
      <c r="B59" s="2">
        <v>285.16000000000003</v>
      </c>
    </row>
    <row r="60" spans="1:2" x14ac:dyDescent="0.3">
      <c r="A60" s="18">
        <v>2003</v>
      </c>
      <c r="B60" s="2">
        <v>158.16</v>
      </c>
    </row>
    <row r="61" spans="1:2" x14ac:dyDescent="0.3">
      <c r="A61" s="18">
        <v>2004</v>
      </c>
      <c r="B61" s="2">
        <v>44.22</v>
      </c>
    </row>
    <row r="62" spans="1:2" x14ac:dyDescent="0.3">
      <c r="A62" s="18">
        <v>2005</v>
      </c>
      <c r="B62" s="2">
        <v>69.12</v>
      </c>
    </row>
    <row r="63" spans="1:2" x14ac:dyDescent="0.3">
      <c r="A63" s="18">
        <v>2006</v>
      </c>
      <c r="B63" s="2">
        <v>38.549999999999997</v>
      </c>
    </row>
    <row r="64" spans="1:2" x14ac:dyDescent="0.3">
      <c r="A64" s="18">
        <v>2007</v>
      </c>
      <c r="B64" s="2">
        <v>103.56</v>
      </c>
    </row>
    <row r="65" spans="1:2" x14ac:dyDescent="0.3">
      <c r="A65" s="18">
        <v>2008</v>
      </c>
      <c r="B65" s="2">
        <v>92.65</v>
      </c>
    </row>
    <row r="66" spans="1:2" x14ac:dyDescent="0.3">
      <c r="A66" s="18">
        <v>2009</v>
      </c>
      <c r="B66" s="2">
        <v>135.58000000000001</v>
      </c>
    </row>
    <row r="67" spans="1:2" x14ac:dyDescent="0.3">
      <c r="A67" s="18">
        <v>2010</v>
      </c>
      <c r="B67" s="2">
        <v>124.6</v>
      </c>
    </row>
    <row r="68" spans="1:2" x14ac:dyDescent="0.3">
      <c r="A68" s="18">
        <v>2011</v>
      </c>
      <c r="B68" s="2">
        <v>49.31</v>
      </c>
    </row>
    <row r="69" spans="1:2" x14ac:dyDescent="0.3">
      <c r="A69" s="18">
        <v>2012</v>
      </c>
      <c r="B69" s="2">
        <v>73.97</v>
      </c>
    </row>
    <row r="70" spans="1:2" x14ac:dyDescent="0.3">
      <c r="A70" s="18">
        <v>2013</v>
      </c>
      <c r="B70" s="2">
        <v>122.24</v>
      </c>
    </row>
    <row r="71" spans="1:2" x14ac:dyDescent="0.3">
      <c r="A71" s="18">
        <v>2014</v>
      </c>
      <c r="B71" s="2">
        <v>152.97</v>
      </c>
    </row>
    <row r="72" spans="1:2" x14ac:dyDescent="0.3">
      <c r="A72" s="18">
        <v>2015</v>
      </c>
      <c r="B72" s="2">
        <v>155.51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800"/>
  </sheetPr>
  <dimension ref="B1:J55"/>
  <sheetViews>
    <sheetView zoomScaleNormal="100" workbookViewId="0"/>
  </sheetViews>
  <sheetFormatPr defaultRowHeight="14.4" x14ac:dyDescent="0.3"/>
  <cols>
    <col min="1" max="1" width="5" customWidth="1"/>
    <col min="2" max="2" width="9.109375" customWidth="1"/>
    <col min="3" max="3" width="9.5546875" bestFit="1" customWidth="1"/>
  </cols>
  <sheetData>
    <row r="1" spans="2:9" x14ac:dyDescent="0.3">
      <c r="B1" t="s">
        <v>34</v>
      </c>
    </row>
    <row r="2" spans="2:9" x14ac:dyDescent="0.3">
      <c r="B2" t="s">
        <v>3</v>
      </c>
    </row>
    <row r="3" spans="2:9" x14ac:dyDescent="0.3">
      <c r="B3" t="s">
        <v>4</v>
      </c>
    </row>
    <row r="4" spans="2:9" x14ac:dyDescent="0.3">
      <c r="B4" t="s">
        <v>5</v>
      </c>
    </row>
    <row r="5" spans="2:9" x14ac:dyDescent="0.3">
      <c r="B5" t="s">
        <v>6</v>
      </c>
    </row>
    <row r="6" spans="2:9" x14ac:dyDescent="0.3">
      <c r="B6" t="s">
        <v>7</v>
      </c>
    </row>
    <row r="10" spans="2:9" x14ac:dyDescent="0.3">
      <c r="B10" t="s">
        <v>8</v>
      </c>
    </row>
    <row r="11" spans="2:9" ht="15" thickBot="1" x14ac:dyDescent="0.35"/>
    <row r="12" spans="2:9" x14ac:dyDescent="0.3">
      <c r="B12" s="4" t="s">
        <v>9</v>
      </c>
      <c r="C12" s="5" t="s">
        <v>10</v>
      </c>
      <c r="D12" s="5" t="s">
        <v>11</v>
      </c>
      <c r="E12" s="5" t="s">
        <v>12</v>
      </c>
      <c r="F12" s="5" t="s">
        <v>13</v>
      </c>
      <c r="G12" s="5" t="s">
        <v>14</v>
      </c>
      <c r="H12" s="5" t="s">
        <v>15</v>
      </c>
      <c r="I12" s="5" t="s">
        <v>16</v>
      </c>
    </row>
    <row r="13" spans="2:9" ht="15" thickBot="1" x14ac:dyDescent="0.35">
      <c r="B13" s="6" t="s">
        <v>17</v>
      </c>
      <c r="C13" s="7">
        <v>71</v>
      </c>
      <c r="D13" s="7">
        <v>0</v>
      </c>
      <c r="E13" s="7">
        <v>71</v>
      </c>
      <c r="F13" s="8">
        <v>24.99</v>
      </c>
      <c r="G13" s="8">
        <v>285.16000000000003</v>
      </c>
      <c r="H13" s="8">
        <v>116.30352112676056</v>
      </c>
      <c r="I13" s="8">
        <v>55.99397814812874</v>
      </c>
    </row>
    <row r="16" spans="2:9" x14ac:dyDescent="0.3">
      <c r="B16" t="s">
        <v>18</v>
      </c>
    </row>
    <row r="17" spans="2:10" ht="15" thickBot="1" x14ac:dyDescent="0.35"/>
    <row r="18" spans="2:10" x14ac:dyDescent="0.3">
      <c r="B18" s="9" t="s">
        <v>19</v>
      </c>
      <c r="C18" s="11">
        <v>9.0543259557344061E-2</v>
      </c>
    </row>
    <row r="19" spans="2:10" x14ac:dyDescent="0.3">
      <c r="B19" s="3" t="s">
        <v>20</v>
      </c>
      <c r="C19" s="12">
        <v>225</v>
      </c>
    </row>
    <row r="20" spans="2:10" x14ac:dyDescent="0.3">
      <c r="B20" s="3" t="s">
        <v>21</v>
      </c>
      <c r="C20" s="12">
        <v>40588.333333333336</v>
      </c>
    </row>
    <row r="21" spans="2:10" x14ac:dyDescent="0.3">
      <c r="B21" s="3" t="s">
        <v>22</v>
      </c>
      <c r="C21" s="12">
        <v>0.26620131895637938</v>
      </c>
    </row>
    <row r="22" spans="2:10" ht="15" thickBot="1" x14ac:dyDescent="0.35">
      <c r="B22" s="10" t="s">
        <v>23</v>
      </c>
      <c r="C22" s="13">
        <v>0.05</v>
      </c>
    </row>
    <row r="23" spans="2:10" x14ac:dyDescent="0.3">
      <c r="B23" s="14" t="s">
        <v>24</v>
      </c>
    </row>
    <row r="25" spans="2:10" x14ac:dyDescent="0.3">
      <c r="B25" s="14" t="s">
        <v>25</v>
      </c>
    </row>
    <row r="26" spans="2:10" x14ac:dyDescent="0.3">
      <c r="B26" s="14" t="s">
        <v>26</v>
      </c>
    </row>
    <row r="27" spans="2:10" x14ac:dyDescent="0.3">
      <c r="B27" s="14" t="s">
        <v>27</v>
      </c>
    </row>
    <row r="28" spans="2:10" ht="15" customHeight="1" x14ac:dyDescent="0.3">
      <c r="B28" s="29" t="s">
        <v>28</v>
      </c>
      <c r="C28" s="29"/>
      <c r="D28" s="29"/>
      <c r="E28" s="29"/>
      <c r="F28" s="29"/>
      <c r="G28" s="29"/>
      <c r="H28" s="29"/>
      <c r="I28" s="29"/>
      <c r="J28" s="29"/>
    </row>
    <row r="29" spans="2:10" x14ac:dyDescent="0.3">
      <c r="B29" s="29"/>
      <c r="C29" s="29"/>
      <c r="D29" s="29"/>
      <c r="E29" s="29"/>
      <c r="F29" s="29"/>
      <c r="G29" s="29"/>
      <c r="H29" s="29"/>
      <c r="I29" s="29"/>
      <c r="J29" s="29"/>
    </row>
    <row r="30" spans="2:10" x14ac:dyDescent="0.3">
      <c r="B30" s="14" t="s">
        <v>29</v>
      </c>
    </row>
    <row r="33" spans="2:5" x14ac:dyDescent="0.3">
      <c r="B33" s="14" t="s">
        <v>30</v>
      </c>
    </row>
    <row r="35" spans="2:5" x14ac:dyDescent="0.3">
      <c r="B35" s="14" t="s">
        <v>31</v>
      </c>
      <c r="D35" s="15">
        <v>0.34931818181818225</v>
      </c>
    </row>
    <row r="36" spans="2:5" x14ac:dyDescent="0.3">
      <c r="B36" s="14" t="s">
        <v>32</v>
      </c>
      <c r="D36" s="16">
        <v>0.18195652173913007</v>
      </c>
      <c r="E36" s="17">
        <v>0.60835452586206906</v>
      </c>
    </row>
    <row r="55" spans="7:7" x14ac:dyDescent="0.3">
      <c r="G55" t="s">
        <v>33</v>
      </c>
    </row>
  </sheetData>
  <mergeCells count="1">
    <mergeCell ref="B28:J29"/>
  </mergeCells>
  <pageMargins left="0.7" right="0.7" top="0.75" bottom="0.75" header="0.3" footer="0.3"/>
  <pageSetup paperSize="9" orientation="portrait" r:id="rId1"/>
  <ignoredErrors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T750688">
              <controlPr defaultSize="0" print="0" autoFill="0" autoPict="0" macro="[1]!RelaunchCall">
                <anchor>
                  <from>
                    <xdr:col>2</xdr:col>
                    <xdr:colOff>45720</xdr:colOff>
                    <xdr:row>5</xdr:row>
                    <xdr:rowOff>0</xdr:rowOff>
                  </from>
                  <to>
                    <xdr:col>2</xdr:col>
                    <xdr:colOff>556260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Mann-Kendall trend tests_HID</vt:lpstr>
      <vt:lpstr>Mann-Kendall trend 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FELICIO</dc:creator>
  <cp:lastModifiedBy>felic</cp:lastModifiedBy>
  <dcterms:created xsi:type="dcterms:W3CDTF">2016-10-15T02:18:23Z</dcterms:created>
  <dcterms:modified xsi:type="dcterms:W3CDTF">2018-05-31T21:25:05Z</dcterms:modified>
</cp:coreProperties>
</file>