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F8A227E7-A6EF-4868-A80B-77DD058AB6F0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E56" i="1"/>
  <c r="F56" i="1"/>
  <c r="G56" i="1"/>
  <c r="I56" i="1"/>
  <c r="E57" i="1"/>
  <c r="F57" i="1"/>
  <c r="G57" i="1"/>
  <c r="I57" i="1"/>
  <c r="E58" i="1"/>
  <c r="F58" i="1"/>
  <c r="G58" i="1"/>
  <c r="I58" i="1"/>
  <c r="E59" i="1"/>
  <c r="F59" i="1"/>
  <c r="G59" i="1"/>
  <c r="I5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</calcChain>
</file>

<file path=xl/sharedStrings.xml><?xml version="1.0" encoding="utf-8"?>
<sst xmlns="http://schemas.openxmlformats.org/spreadsheetml/2006/main" count="43" uniqueCount="41">
  <si>
    <t xml:space="preserve"> Cod</t>
  </si>
  <si>
    <t xml:space="preserve"> Year</t>
  </si>
  <si>
    <t xml:space="preserve"> Maximum streamflow</t>
  </si>
  <si>
    <t>Time series: Workbook = 76800000.xlsx / Sheet = Plan1 / Range = Plan1!$E$1:$E$59 / 58 rows and 1 column</t>
  </si>
  <si>
    <t>Date data: Workbook = 76800000.xlsx / Sheet = Plan1 / Range = Plan1!$B$1:$B$59 / 58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</si>
  <si>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</si>
  <si>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</si>
  <si>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</si>
  <si>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</si>
  <si>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</si>
  <si>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</si>
  <si>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</si>
  <si>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</si>
  <si>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</si>
  <si>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</si>
  <si>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</si>
  <si>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</si>
  <si>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</si>
  <si>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</si>
  <si>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</si>
  <si>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</si>
  <si>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</si>
  <si>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</si>
  <si>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</si>
  <si>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</si>
  <si>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</si>
  <si>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</si>
  <si>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</si>
  <si>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</si>
  <si>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30.79%.</t>
  </si>
  <si>
    <t>The continuity correction has been applied.</t>
  </si>
  <si>
    <t>Sen's slope:</t>
  </si>
  <si>
    <t>Confidence interval:</t>
  </si>
  <si>
    <t xml:space="preserve"> </t>
  </si>
  <si>
    <r>
      <t>XLSTAT 2016.06.36438  - Mann-Kendall trend tests - Start time: 2016-10-15 at 7:44:03 PM / End time: 2016-10-15 at 7:44:03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</si>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</sst>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tests_HID'!$A$2:$A$59</c:f>
              <c:numCache>
                <c:formatCode>General</c:formatCode>
                <c:ptCount val="58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</c:numCache>
            </c:numRef>
          </c:xVal>
          <c:yVal>
            <c:numRef>
              <c:f>'Mann-Kendall trend tests_HID'!$B$2:$B$59</c:f>
              <c:numCache>
                <c:formatCode>0</c:formatCode>
                <c:ptCount val="58"/>
                <c:pt idx="0">
                  <c:v>959.05</c:v>
                </c:pt>
                <c:pt idx="1">
                  <c:v>730.6</c:v>
                </c:pt>
                <c:pt idx="2">
                  <c:v>519.26</c:v>
                </c:pt>
                <c:pt idx="3">
                  <c:v>459.37</c:v>
                </c:pt>
                <c:pt idx="4">
                  <c:v>814.72</c:v>
                </c:pt>
                <c:pt idx="5">
                  <c:v>1501.02</c:v>
                </c:pt>
                <c:pt idx="6">
                  <c:v>823.09</c:v>
                </c:pt>
                <c:pt idx="7">
                  <c:v>1085.6099999999999</c:v>
                </c:pt>
                <c:pt idx="8">
                  <c:v>290.29000000000002</c:v>
                </c:pt>
                <c:pt idx="9">
                  <c:v>856.96</c:v>
                </c:pt>
                <c:pt idx="10">
                  <c:v>289.62</c:v>
                </c:pt>
                <c:pt idx="11">
                  <c:v>722.45</c:v>
                </c:pt>
                <c:pt idx="12">
                  <c:v>1445.61</c:v>
                </c:pt>
                <c:pt idx="13">
                  <c:v>847.24</c:v>
                </c:pt>
                <c:pt idx="14">
                  <c:v>347.3</c:v>
                </c:pt>
                <c:pt idx="15">
                  <c:v>596.80999999999995</c:v>
                </c:pt>
                <c:pt idx="16">
                  <c:v>646.92999999999995</c:v>
                </c:pt>
                <c:pt idx="17">
                  <c:v>632.66</c:v>
                </c:pt>
                <c:pt idx="18">
                  <c:v>1376.11</c:v>
                </c:pt>
                <c:pt idx="19">
                  <c:v>1395.26</c:v>
                </c:pt>
                <c:pt idx="20">
                  <c:v>558.32000000000005</c:v>
                </c:pt>
                <c:pt idx="21">
                  <c:v>733.16</c:v>
                </c:pt>
                <c:pt idx="22">
                  <c:v>630.49</c:v>
                </c:pt>
                <c:pt idx="23">
                  <c:v>1145.4000000000001</c:v>
                </c:pt>
                <c:pt idx="24">
                  <c:v>592.89</c:v>
                </c:pt>
                <c:pt idx="25">
                  <c:v>950.58</c:v>
                </c:pt>
                <c:pt idx="26">
                  <c:v>771.89</c:v>
                </c:pt>
                <c:pt idx="27">
                  <c:v>394.87</c:v>
                </c:pt>
                <c:pt idx="28">
                  <c:v>1426.83</c:v>
                </c:pt>
                <c:pt idx="29">
                  <c:v>1696.14</c:v>
                </c:pt>
                <c:pt idx="30">
                  <c:v>1159.93</c:v>
                </c:pt>
                <c:pt idx="31">
                  <c:v>1643.6</c:v>
                </c:pt>
                <c:pt idx="32">
                  <c:v>1582.05</c:v>
                </c:pt>
                <c:pt idx="33">
                  <c:v>547.82000000000005</c:v>
                </c:pt>
                <c:pt idx="34">
                  <c:v>288.11</c:v>
                </c:pt>
                <c:pt idx="35">
                  <c:v>1261.3499999999999</c:v>
                </c:pt>
                <c:pt idx="36">
                  <c:v>1072.4100000000001</c:v>
                </c:pt>
                <c:pt idx="37">
                  <c:v>931.02</c:v>
                </c:pt>
                <c:pt idx="38">
                  <c:v>591.4</c:v>
                </c:pt>
                <c:pt idx="39">
                  <c:v>480.51</c:v>
                </c:pt>
                <c:pt idx="40">
                  <c:v>1056.0999999999999</c:v>
                </c:pt>
                <c:pt idx="41">
                  <c:v>2106.19</c:v>
                </c:pt>
                <c:pt idx="42">
                  <c:v>598.13</c:v>
                </c:pt>
                <c:pt idx="43">
                  <c:v>950.6</c:v>
                </c:pt>
                <c:pt idx="44">
                  <c:v>1338.59</c:v>
                </c:pt>
                <c:pt idx="45">
                  <c:v>2266.7800000000002</c:v>
                </c:pt>
                <c:pt idx="46">
                  <c:v>1487.68</c:v>
                </c:pt>
                <c:pt idx="47">
                  <c:v>408.88</c:v>
                </c:pt>
                <c:pt idx="48">
                  <c:v>758.14</c:v>
                </c:pt>
                <c:pt idx="49">
                  <c:v>345.68</c:v>
                </c:pt>
                <c:pt idx="50">
                  <c:v>864.76</c:v>
                </c:pt>
                <c:pt idx="51">
                  <c:v>699.85</c:v>
                </c:pt>
                <c:pt idx="52">
                  <c:v>1212.78</c:v>
                </c:pt>
                <c:pt idx="53">
                  <c:v>471.36</c:v>
                </c:pt>
                <c:pt idx="54">
                  <c:v>501.99</c:v>
                </c:pt>
                <c:pt idx="55">
                  <c:v>917.3</c:v>
                </c:pt>
                <c:pt idx="56">
                  <c:v>1261.21</c:v>
                </c:pt>
                <c:pt idx="57">
                  <c:v>1561.16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D-4799-9A20-A098E2D16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98464"/>
        <c:axId val="140702080"/>
      </c:scatterChart>
      <c:valAx>
        <c:axId val="250798464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0702080"/>
        <c:crosses val="autoZero"/>
        <c:crossBetween val="midCat"/>
      </c:valAx>
      <c:valAx>
        <c:axId val="140702080"/>
        <c:scaling>
          <c:orientation val="minMax"/>
          <c:max val="2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079846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56629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RefEditT,RefEdit0,Plan1!$E$1:$E$59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RefEditDate,RefEdit0,Plan1!$B$1:$B$59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256629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topLeftCell="A47" zoomScale="55" zoomScaleNormal="55" workbookViewId="0">
      <selection activeCell="G61" sqref="G61:N74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5546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35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>
        <v>140</v>
      </c>
      <c r="B2">
        <v>1954</v>
      </c>
      <c r="C2" s="19">
        <v>29057</v>
      </c>
      <c r="D2">
        <v>6176.66</v>
      </c>
      <c r="E2" s="18">
        <f>C2-DATE(YEAR(C2),1,0)</f>
        <v>202</v>
      </c>
      <c r="F2">
        <f>DATE(YEAR(C2)+1,1,1)-DATE(YEAR(C2),1,1)</f>
        <v>365</v>
      </c>
      <c r="G2">
        <f>E2*(2*PI()/F2)</f>
        <v>3.4772696768500722</v>
      </c>
      <c r="H2">
        <f>COS(G2)</f>
        <v>-0.94418750883419955</v>
      </c>
      <c r="I2">
        <f>SIN(G2)</f>
        <v>-0.32940848222452979</v>
      </c>
    </row>
    <row r="3" spans="1:9" x14ac:dyDescent="0.3">
      <c r="A3">
        <v>152</v>
      </c>
      <c r="B3">
        <v>1955</v>
      </c>
      <c r="C3" s="19">
        <v>20230</v>
      </c>
      <c r="D3">
        <v>2901.25</v>
      </c>
      <c r="E3" s="18">
        <f t="shared" ref="E3:E47" si="0">C3-DATE(YEAR(C3),1,0)</f>
        <v>141</v>
      </c>
      <c r="F3">
        <f t="shared" ref="F3:F47" si="1">DATE(YEAR(C3)+1,1,1)-DATE(YEAR(C3),1,1)</f>
        <v>365</v>
      </c>
      <c r="G3">
        <f t="shared" ref="G3:G47" si="2">E3*(2*PI()/F3)</f>
        <v>2.4272030912666347</v>
      </c>
      <c r="H3">
        <f t="shared" ref="H3:H47" si="3">COS(G3)</f>
        <v>-0.75549331407268028</v>
      </c>
      <c r="I3">
        <f t="shared" ref="I3:I47" si="4">SIN(G3)</f>
        <v>0.65515635720908527</v>
      </c>
    </row>
    <row r="4" spans="1:9" x14ac:dyDescent="0.3">
      <c r="A4">
        <v>164</v>
      </c>
      <c r="B4">
        <v>1956</v>
      </c>
      <c r="C4" s="19">
        <v>20553</v>
      </c>
      <c r="D4">
        <v>2310.04</v>
      </c>
      <c r="E4" s="18">
        <f t="shared" si="0"/>
        <v>99</v>
      </c>
      <c r="F4">
        <f t="shared" si="1"/>
        <v>366</v>
      </c>
      <c r="G4">
        <f t="shared" si="2"/>
        <v>1.6995501240731667</v>
      </c>
      <c r="H4">
        <f t="shared" si="3"/>
        <v>-0.12839835514655085</v>
      </c>
      <c r="I4">
        <f t="shared" si="4"/>
        <v>0.99172267413610149</v>
      </c>
    </row>
    <row r="5" spans="1:9" x14ac:dyDescent="0.3">
      <c r="A5">
        <v>176</v>
      </c>
      <c r="B5">
        <v>1957</v>
      </c>
      <c r="C5" s="19">
        <v>21023</v>
      </c>
      <c r="D5">
        <v>1798.6</v>
      </c>
      <c r="E5" s="18">
        <f t="shared" si="0"/>
        <v>203</v>
      </c>
      <c r="F5">
        <f t="shared" si="1"/>
        <v>365</v>
      </c>
      <c r="G5">
        <f t="shared" si="2"/>
        <v>3.494483883171112</v>
      </c>
      <c r="H5">
        <f t="shared" si="3"/>
        <v>-0.93837739174086432</v>
      </c>
      <c r="I5">
        <f t="shared" si="4"/>
        <v>-0.34561231267073284</v>
      </c>
    </row>
    <row r="6" spans="1:9" x14ac:dyDescent="0.3">
      <c r="A6">
        <v>188</v>
      </c>
      <c r="B6">
        <v>1958</v>
      </c>
      <c r="C6" s="19">
        <v>21471</v>
      </c>
      <c r="D6">
        <v>3275.23</v>
      </c>
      <c r="E6" s="18">
        <f t="shared" si="0"/>
        <v>286</v>
      </c>
      <c r="F6">
        <f t="shared" si="1"/>
        <v>365</v>
      </c>
      <c r="G6">
        <f t="shared" si="2"/>
        <v>4.9232630078174289</v>
      </c>
      <c r="H6">
        <f t="shared" si="3"/>
        <v>0.209314645963048</v>
      </c>
      <c r="I6">
        <f t="shared" si="4"/>
        <v>-0.97784834150565692</v>
      </c>
    </row>
    <row r="7" spans="1:9" x14ac:dyDescent="0.3">
      <c r="A7">
        <v>200</v>
      </c>
      <c r="B7">
        <v>1959</v>
      </c>
      <c r="C7" s="19">
        <v>21656</v>
      </c>
      <c r="D7">
        <v>8462.5</v>
      </c>
      <c r="E7" s="18">
        <f t="shared" si="0"/>
        <v>106</v>
      </c>
      <c r="F7">
        <f t="shared" si="1"/>
        <v>365</v>
      </c>
      <c r="G7">
        <f t="shared" si="2"/>
        <v>1.8247058700302359</v>
      </c>
      <c r="H7">
        <f t="shared" si="3"/>
        <v>-0.25119006388481913</v>
      </c>
      <c r="I7">
        <f t="shared" si="4"/>
        <v>0.9679377830240643</v>
      </c>
    </row>
    <row r="8" spans="1:9" x14ac:dyDescent="0.3">
      <c r="A8">
        <v>212</v>
      </c>
      <c r="B8">
        <v>1960</v>
      </c>
      <c r="C8" s="19">
        <v>22184</v>
      </c>
      <c r="D8">
        <v>3937.6</v>
      </c>
      <c r="E8" s="18">
        <f t="shared" si="0"/>
        <v>269</v>
      </c>
      <c r="F8">
        <f t="shared" si="1"/>
        <v>366</v>
      </c>
      <c r="G8">
        <f t="shared" si="2"/>
        <v>4.6179695290472917</v>
      </c>
      <c r="H8">
        <f t="shared" si="3"/>
        <v>-9.4279221775424429E-2</v>
      </c>
      <c r="I8">
        <f t="shared" si="4"/>
        <v>-0.99554579419603817</v>
      </c>
    </row>
    <row r="9" spans="1:9" x14ac:dyDescent="0.3">
      <c r="A9">
        <v>224</v>
      </c>
      <c r="B9">
        <v>1961</v>
      </c>
      <c r="C9" s="19">
        <v>22582</v>
      </c>
      <c r="D9">
        <v>4531.75</v>
      </c>
      <c r="E9" s="18">
        <f t="shared" si="0"/>
        <v>301</v>
      </c>
      <c r="F9">
        <f t="shared" si="1"/>
        <v>365</v>
      </c>
      <c r="G9">
        <f t="shared" si="2"/>
        <v>5.1814761026330283</v>
      </c>
      <c r="H9">
        <f t="shared" si="3"/>
        <v>0.45207220393230374</v>
      </c>
      <c r="I9">
        <f t="shared" si="4"/>
        <v>-0.89198134645954874</v>
      </c>
    </row>
    <row r="10" spans="1:9" x14ac:dyDescent="0.3">
      <c r="A10">
        <v>236</v>
      </c>
      <c r="B10">
        <v>1962</v>
      </c>
      <c r="C10" s="19">
        <v>22916</v>
      </c>
      <c r="D10">
        <v>2149.54</v>
      </c>
      <c r="E10" s="18">
        <f t="shared" si="0"/>
        <v>270</v>
      </c>
      <c r="F10">
        <f t="shared" si="1"/>
        <v>365</v>
      </c>
      <c r="G10">
        <f t="shared" si="2"/>
        <v>4.6478357066807892</v>
      </c>
      <c r="H10">
        <f t="shared" si="3"/>
        <v>-6.4508449449317135E-2</v>
      </c>
      <c r="I10">
        <f t="shared" si="4"/>
        <v>-0.99791716086539217</v>
      </c>
    </row>
    <row r="11" spans="1:9" x14ac:dyDescent="0.3">
      <c r="A11">
        <v>248</v>
      </c>
      <c r="B11">
        <v>1963</v>
      </c>
      <c r="C11" s="19">
        <v>23305</v>
      </c>
      <c r="D11">
        <v>6819.17</v>
      </c>
      <c r="E11" s="18">
        <f t="shared" si="0"/>
        <v>294</v>
      </c>
      <c r="F11">
        <f t="shared" si="1"/>
        <v>365</v>
      </c>
      <c r="G11">
        <f t="shared" si="2"/>
        <v>5.0609766583857487</v>
      </c>
      <c r="H11">
        <f t="shared" si="3"/>
        <v>0.34157076916785517</v>
      </c>
      <c r="I11">
        <f t="shared" si="4"/>
        <v>-0.93985605794189564</v>
      </c>
    </row>
    <row r="12" spans="1:9" x14ac:dyDescent="0.3">
      <c r="A12">
        <v>260</v>
      </c>
      <c r="B12">
        <v>1964</v>
      </c>
      <c r="C12" s="19">
        <v>23655</v>
      </c>
      <c r="D12">
        <v>1291.74</v>
      </c>
      <c r="E12" s="18">
        <f t="shared" si="0"/>
        <v>279</v>
      </c>
      <c r="F12">
        <f t="shared" si="1"/>
        <v>366</v>
      </c>
      <c r="G12">
        <f t="shared" si="2"/>
        <v>4.7896412587516517</v>
      </c>
      <c r="H12">
        <f t="shared" si="3"/>
        <v>7.7175462126646069E-2</v>
      </c>
      <c r="I12">
        <f t="shared" si="4"/>
        <v>-0.9970175264485267</v>
      </c>
    </row>
    <row r="13" spans="1:9" x14ac:dyDescent="0.3">
      <c r="A13">
        <v>272</v>
      </c>
      <c r="B13">
        <v>1965</v>
      </c>
      <c r="C13" s="19">
        <v>24003</v>
      </c>
      <c r="D13">
        <v>5195</v>
      </c>
      <c r="E13" s="18">
        <f t="shared" si="0"/>
        <v>261</v>
      </c>
      <c r="F13">
        <f t="shared" si="1"/>
        <v>365</v>
      </c>
      <c r="G13">
        <f t="shared" si="2"/>
        <v>4.4929078497914299</v>
      </c>
      <c r="H13">
        <f t="shared" si="3"/>
        <v>-0.21772323039653224</v>
      </c>
      <c r="I13">
        <f t="shared" si="4"/>
        <v>-0.97601055063236819</v>
      </c>
    </row>
    <row r="14" spans="1:9" x14ac:dyDescent="0.3">
      <c r="A14">
        <v>284</v>
      </c>
      <c r="B14">
        <v>1966</v>
      </c>
      <c r="C14" s="19">
        <v>24318</v>
      </c>
      <c r="D14">
        <v>6853.23</v>
      </c>
      <c r="E14" s="18">
        <f t="shared" si="0"/>
        <v>211</v>
      </c>
      <c r="F14">
        <f t="shared" si="1"/>
        <v>365</v>
      </c>
      <c r="G14">
        <f t="shared" si="2"/>
        <v>3.6321975337394319</v>
      </c>
      <c r="H14">
        <f t="shared" si="3"/>
        <v>-0.88204802495585377</v>
      </c>
      <c r="I14">
        <f t="shared" si="4"/>
        <v>-0.47115950767386355</v>
      </c>
    </row>
    <row r="15" spans="1:9" x14ac:dyDescent="0.3">
      <c r="A15">
        <v>296</v>
      </c>
      <c r="B15">
        <v>1967</v>
      </c>
      <c r="C15" s="19">
        <v>24741</v>
      </c>
      <c r="D15">
        <v>3394.72</v>
      </c>
      <c r="E15" s="18">
        <f t="shared" si="0"/>
        <v>269</v>
      </c>
      <c r="F15">
        <f t="shared" si="1"/>
        <v>365</v>
      </c>
      <c r="G15">
        <f t="shared" si="2"/>
        <v>4.6306215003597497</v>
      </c>
      <c r="H15">
        <f t="shared" si="3"/>
        <v>-8.1676395330422882E-2</v>
      </c>
      <c r="I15">
        <f t="shared" si="4"/>
        <v>-0.99665890175417005</v>
      </c>
    </row>
    <row r="16" spans="1:9" x14ac:dyDescent="0.3">
      <c r="A16">
        <v>308</v>
      </c>
      <c r="B16">
        <v>1968</v>
      </c>
      <c r="C16" s="19">
        <v>25158</v>
      </c>
      <c r="D16">
        <v>1971.88</v>
      </c>
      <c r="E16" s="18">
        <f t="shared" si="0"/>
        <v>321</v>
      </c>
      <c r="F16">
        <f t="shared" si="1"/>
        <v>366</v>
      </c>
      <c r="G16">
        <f t="shared" si="2"/>
        <v>5.5106625235099651</v>
      </c>
      <c r="H16">
        <f t="shared" si="3"/>
        <v>0.71615218831439331</v>
      </c>
      <c r="I16">
        <f t="shared" si="4"/>
        <v>-0.69794415476634364</v>
      </c>
    </row>
    <row r="17" spans="1:9" x14ac:dyDescent="0.3">
      <c r="A17">
        <v>320</v>
      </c>
      <c r="B17">
        <v>1969</v>
      </c>
      <c r="C17" s="19">
        <v>25373</v>
      </c>
      <c r="D17">
        <v>2770.62</v>
      </c>
      <c r="E17" s="18">
        <f t="shared" si="0"/>
        <v>170</v>
      </c>
      <c r="F17">
        <f t="shared" si="1"/>
        <v>365</v>
      </c>
      <c r="G17">
        <f t="shared" si="2"/>
        <v>2.9264150745767936</v>
      </c>
      <c r="H17">
        <f t="shared" si="3"/>
        <v>-0.9769384927771817</v>
      </c>
      <c r="I17">
        <f t="shared" si="4"/>
        <v>0.21352091543979612</v>
      </c>
    </row>
    <row r="18" spans="1:9" x14ac:dyDescent="0.3">
      <c r="A18">
        <v>332</v>
      </c>
      <c r="B18">
        <v>1970</v>
      </c>
      <c r="C18" s="19">
        <v>25748</v>
      </c>
      <c r="D18">
        <v>3035.14</v>
      </c>
      <c r="E18" s="18">
        <f t="shared" si="0"/>
        <v>180</v>
      </c>
      <c r="F18">
        <f t="shared" si="1"/>
        <v>365</v>
      </c>
      <c r="G18">
        <f t="shared" si="2"/>
        <v>3.0985571377871932</v>
      </c>
      <c r="H18">
        <f t="shared" si="3"/>
        <v>-0.99907411510222999</v>
      </c>
      <c r="I18">
        <f t="shared" si="4"/>
        <v>4.3022233004530591E-2</v>
      </c>
    </row>
    <row r="19" spans="1:9" x14ac:dyDescent="0.3">
      <c r="A19">
        <v>344</v>
      </c>
      <c r="B19">
        <v>1971</v>
      </c>
      <c r="C19" s="19">
        <v>26116</v>
      </c>
      <c r="D19">
        <v>2341.91</v>
      </c>
      <c r="E19" s="18">
        <f t="shared" si="0"/>
        <v>183</v>
      </c>
      <c r="F19">
        <f t="shared" si="1"/>
        <v>365</v>
      </c>
      <c r="G19">
        <f t="shared" si="2"/>
        <v>3.1501997567503128</v>
      </c>
      <c r="H19">
        <f t="shared" si="3"/>
        <v>-0.99996295911626554</v>
      </c>
      <c r="I19">
        <f t="shared" si="4"/>
        <v>-8.606996888688009E-3</v>
      </c>
    </row>
    <row r="20" spans="1:9" x14ac:dyDescent="0.3">
      <c r="A20">
        <v>356</v>
      </c>
      <c r="B20">
        <v>1972</v>
      </c>
      <c r="C20" s="19">
        <v>26532</v>
      </c>
      <c r="D20">
        <v>4753.22</v>
      </c>
      <c r="E20" s="18">
        <f t="shared" si="0"/>
        <v>234</v>
      </c>
      <c r="F20">
        <f t="shared" si="1"/>
        <v>366</v>
      </c>
      <c r="G20">
        <f t="shared" si="2"/>
        <v>4.0171184750820306</v>
      </c>
      <c r="H20">
        <f t="shared" si="3"/>
        <v>-0.64059317869817523</v>
      </c>
      <c r="I20">
        <f t="shared" si="4"/>
        <v>-0.7678804460366</v>
      </c>
    </row>
    <row r="21" spans="1:9" x14ac:dyDescent="0.3">
      <c r="A21">
        <v>368</v>
      </c>
      <c r="B21">
        <v>1973</v>
      </c>
      <c r="C21" s="19">
        <v>26712</v>
      </c>
      <c r="D21">
        <v>5614.51</v>
      </c>
      <c r="E21" s="18">
        <f t="shared" si="0"/>
        <v>48</v>
      </c>
      <c r="F21">
        <f t="shared" si="1"/>
        <v>365</v>
      </c>
      <c r="G21">
        <f t="shared" si="2"/>
        <v>0.82628190340991814</v>
      </c>
      <c r="H21">
        <f t="shared" si="3"/>
        <v>0.67761478904668893</v>
      </c>
      <c r="I21">
        <f t="shared" si="4"/>
        <v>0.73541702296398548</v>
      </c>
    </row>
    <row r="22" spans="1:9" x14ac:dyDescent="0.3">
      <c r="A22">
        <v>380</v>
      </c>
      <c r="B22">
        <v>1974</v>
      </c>
      <c r="C22" s="19">
        <v>27252</v>
      </c>
      <c r="D22">
        <v>1610.09</v>
      </c>
      <c r="E22" s="18">
        <f t="shared" si="0"/>
        <v>223</v>
      </c>
      <c r="F22">
        <f t="shared" si="1"/>
        <v>365</v>
      </c>
      <c r="G22">
        <f t="shared" si="2"/>
        <v>3.8387680095919112</v>
      </c>
      <c r="H22">
        <f t="shared" si="3"/>
        <v>-0.76665881930015944</v>
      </c>
      <c r="I22">
        <f t="shared" si="4"/>
        <v>-0.64205471323656327</v>
      </c>
    </row>
    <row r="23" spans="1:9" x14ac:dyDescent="0.3">
      <c r="A23">
        <v>392</v>
      </c>
      <c r="B23">
        <v>1975</v>
      </c>
      <c r="C23" s="19">
        <v>27653</v>
      </c>
      <c r="D23">
        <v>2618.62</v>
      </c>
      <c r="E23" s="18">
        <f t="shared" si="0"/>
        <v>259</v>
      </c>
      <c r="F23">
        <f t="shared" si="1"/>
        <v>365</v>
      </c>
      <c r="G23">
        <f t="shared" si="2"/>
        <v>4.4584794371493501</v>
      </c>
      <c r="H23">
        <f t="shared" si="3"/>
        <v>-0.25119006388481957</v>
      </c>
      <c r="I23">
        <f t="shared" si="4"/>
        <v>-0.96793778302406408</v>
      </c>
    </row>
    <row r="24" spans="1:9" x14ac:dyDescent="0.3">
      <c r="A24">
        <v>404</v>
      </c>
      <c r="B24">
        <v>1976</v>
      </c>
      <c r="C24" s="19">
        <v>27986</v>
      </c>
      <c r="D24">
        <v>3649.27</v>
      </c>
      <c r="E24" s="18">
        <f t="shared" si="0"/>
        <v>227</v>
      </c>
      <c r="F24">
        <f t="shared" si="1"/>
        <v>366</v>
      </c>
      <c r="G24">
        <f t="shared" si="2"/>
        <v>3.8969482642889783</v>
      </c>
      <c r="H24">
        <f t="shared" si="3"/>
        <v>-0.72802780115698484</v>
      </c>
      <c r="I24">
        <f t="shared" si="4"/>
        <v>-0.68554760647421542</v>
      </c>
    </row>
    <row r="25" spans="1:9" x14ac:dyDescent="0.3">
      <c r="A25">
        <v>416</v>
      </c>
      <c r="B25">
        <v>1977</v>
      </c>
      <c r="C25" s="19">
        <v>28339</v>
      </c>
      <c r="D25">
        <v>4526.41</v>
      </c>
      <c r="E25" s="18">
        <f t="shared" si="0"/>
        <v>214</v>
      </c>
      <c r="F25">
        <f t="shared" si="1"/>
        <v>365</v>
      </c>
      <c r="G25">
        <f t="shared" si="2"/>
        <v>3.6838401527025515</v>
      </c>
      <c r="H25">
        <f t="shared" si="3"/>
        <v>-0.85655099590100392</v>
      </c>
      <c r="I25">
        <f t="shared" si="4"/>
        <v>-0.51606239101585227</v>
      </c>
    </row>
    <row r="26" spans="1:9" x14ac:dyDescent="0.3">
      <c r="A26">
        <v>428</v>
      </c>
      <c r="B26">
        <v>1978</v>
      </c>
      <c r="C26" s="19">
        <v>28816</v>
      </c>
      <c r="D26">
        <v>3957.07</v>
      </c>
      <c r="E26" s="18">
        <f t="shared" si="0"/>
        <v>326</v>
      </c>
      <c r="F26">
        <f t="shared" si="1"/>
        <v>365</v>
      </c>
      <c r="G26">
        <f t="shared" si="2"/>
        <v>5.6118312606590273</v>
      </c>
      <c r="H26">
        <f t="shared" si="3"/>
        <v>0.7829801036770625</v>
      </c>
      <c r="I26">
        <f t="shared" si="4"/>
        <v>-0.62204674844086805</v>
      </c>
    </row>
    <row r="27" spans="1:9" x14ac:dyDescent="0.3">
      <c r="A27">
        <v>441</v>
      </c>
      <c r="B27">
        <v>1979</v>
      </c>
      <c r="C27" s="19">
        <v>29136</v>
      </c>
      <c r="D27">
        <v>6201.75</v>
      </c>
      <c r="E27" s="18">
        <f t="shared" si="0"/>
        <v>281</v>
      </c>
      <c r="F27">
        <f t="shared" si="1"/>
        <v>365</v>
      </c>
      <c r="G27">
        <f t="shared" si="2"/>
        <v>4.8371919762122291</v>
      </c>
      <c r="H27">
        <f t="shared" si="3"/>
        <v>0.12447926388678869</v>
      </c>
      <c r="I27">
        <f t="shared" si="4"/>
        <v>-0.99222220941793238</v>
      </c>
    </row>
    <row r="28" spans="1:9" x14ac:dyDescent="0.3">
      <c r="A28">
        <v>451</v>
      </c>
      <c r="B28">
        <v>1980</v>
      </c>
      <c r="C28" s="19">
        <v>29522</v>
      </c>
      <c r="D28">
        <v>4122.13</v>
      </c>
      <c r="E28" s="18">
        <f t="shared" si="0"/>
        <v>302</v>
      </c>
      <c r="F28">
        <f t="shared" si="1"/>
        <v>366</v>
      </c>
      <c r="G28">
        <f t="shared" si="2"/>
        <v>5.1844862370716802</v>
      </c>
      <c r="H28">
        <f t="shared" si="3"/>
        <v>0.45475513555610542</v>
      </c>
      <c r="I28">
        <f t="shared" si="4"/>
        <v>-0.89061650932674052</v>
      </c>
    </row>
    <row r="29" spans="1:9" x14ac:dyDescent="0.3">
      <c r="A29">
        <v>463</v>
      </c>
      <c r="B29">
        <v>1981</v>
      </c>
      <c r="C29" s="19">
        <v>29641</v>
      </c>
      <c r="D29">
        <v>1642.18</v>
      </c>
      <c r="E29" s="18">
        <f t="shared" si="0"/>
        <v>55</v>
      </c>
      <c r="F29">
        <f t="shared" si="1"/>
        <v>365</v>
      </c>
      <c r="G29">
        <f t="shared" si="2"/>
        <v>0.9467813476571979</v>
      </c>
      <c r="H29">
        <f t="shared" si="3"/>
        <v>0.58429817362836844</v>
      </c>
      <c r="I29">
        <f t="shared" si="4"/>
        <v>0.81153905900736101</v>
      </c>
    </row>
    <row r="30" spans="1:9" x14ac:dyDescent="0.3">
      <c r="A30">
        <v>485</v>
      </c>
      <c r="B30">
        <v>1983</v>
      </c>
      <c r="C30" s="19">
        <v>30448</v>
      </c>
      <c r="D30">
        <v>6046.77</v>
      </c>
      <c r="E30" s="18">
        <f t="shared" si="0"/>
        <v>132</v>
      </c>
      <c r="F30">
        <f t="shared" si="1"/>
        <v>365</v>
      </c>
      <c r="G30">
        <f t="shared" si="2"/>
        <v>2.272275234377275</v>
      </c>
      <c r="H30">
        <f t="shared" si="3"/>
        <v>-0.6453481132295501</v>
      </c>
      <c r="I30">
        <f t="shared" si="4"/>
        <v>0.76388861279054276</v>
      </c>
    </row>
    <row r="31" spans="1:9" x14ac:dyDescent="0.3">
      <c r="A31">
        <v>497</v>
      </c>
      <c r="B31">
        <v>1984</v>
      </c>
      <c r="C31" s="19">
        <v>30813</v>
      </c>
      <c r="D31">
        <v>6856.45</v>
      </c>
      <c r="E31" s="18">
        <f t="shared" si="0"/>
        <v>132</v>
      </c>
      <c r="F31">
        <f t="shared" si="1"/>
        <v>366</v>
      </c>
      <c r="G31">
        <f t="shared" si="2"/>
        <v>2.2660668320975557</v>
      </c>
      <c r="H31">
        <f t="shared" si="3"/>
        <v>-0.64059317869817511</v>
      </c>
      <c r="I31">
        <f t="shared" si="4"/>
        <v>0.76788044603660011</v>
      </c>
    </row>
    <row r="32" spans="1:9" x14ac:dyDescent="0.3">
      <c r="A32">
        <v>509</v>
      </c>
      <c r="B32">
        <v>1985</v>
      </c>
      <c r="C32" s="19">
        <v>31314</v>
      </c>
      <c r="D32">
        <v>4736.42</v>
      </c>
      <c r="E32" s="18">
        <f t="shared" si="0"/>
        <v>267</v>
      </c>
      <c r="F32">
        <f t="shared" si="1"/>
        <v>365</v>
      </c>
      <c r="G32">
        <f t="shared" si="2"/>
        <v>4.59619308771767</v>
      </c>
      <c r="H32">
        <f t="shared" si="3"/>
        <v>-0.11593459959550066</v>
      </c>
      <c r="I32">
        <f t="shared" si="4"/>
        <v>-0.99325684926741431</v>
      </c>
    </row>
    <row r="33" spans="1:9" x14ac:dyDescent="0.3">
      <c r="A33">
        <v>521</v>
      </c>
      <c r="B33">
        <v>1986</v>
      </c>
      <c r="C33" s="19">
        <v>31728</v>
      </c>
      <c r="D33">
        <v>6380.07</v>
      </c>
      <c r="E33" s="18">
        <f t="shared" si="0"/>
        <v>316</v>
      </c>
      <c r="F33">
        <f t="shared" si="1"/>
        <v>365</v>
      </c>
      <c r="G33">
        <f t="shared" si="2"/>
        <v>5.4396891974486277</v>
      </c>
      <c r="H33">
        <f t="shared" si="3"/>
        <v>0.66485539796428594</v>
      </c>
      <c r="I33">
        <f t="shared" si="4"/>
        <v>-0.74697208769655565</v>
      </c>
    </row>
    <row r="34" spans="1:9" x14ac:dyDescent="0.3">
      <c r="A34">
        <v>533</v>
      </c>
      <c r="B34">
        <v>1987</v>
      </c>
      <c r="C34" s="19">
        <v>31891</v>
      </c>
      <c r="D34">
        <v>6775.85</v>
      </c>
      <c r="E34" s="18">
        <f t="shared" si="0"/>
        <v>114</v>
      </c>
      <c r="F34">
        <f t="shared" si="1"/>
        <v>365</v>
      </c>
      <c r="G34">
        <f t="shared" si="2"/>
        <v>1.9624195205985555</v>
      </c>
      <c r="H34">
        <f t="shared" si="3"/>
        <v>-0.3816892202666588</v>
      </c>
      <c r="I34">
        <f t="shared" si="4"/>
        <v>0.92429072219309338</v>
      </c>
    </row>
    <row r="35" spans="1:9" x14ac:dyDescent="0.3">
      <c r="A35">
        <v>545</v>
      </c>
      <c r="B35">
        <v>1988</v>
      </c>
      <c r="C35" s="19">
        <v>32417</v>
      </c>
      <c r="D35">
        <v>5054.66</v>
      </c>
      <c r="E35" s="18">
        <f t="shared" si="0"/>
        <v>275</v>
      </c>
      <c r="F35">
        <f t="shared" si="1"/>
        <v>366</v>
      </c>
      <c r="G35">
        <f t="shared" si="2"/>
        <v>4.7209725668699081</v>
      </c>
      <c r="H35">
        <f t="shared" si="3"/>
        <v>8.5834810820872541E-3</v>
      </c>
      <c r="I35">
        <f t="shared" si="4"/>
        <v>-0.9999631612477099</v>
      </c>
    </row>
    <row r="36" spans="1:9" x14ac:dyDescent="0.3">
      <c r="A36">
        <v>557</v>
      </c>
      <c r="B36">
        <v>1989</v>
      </c>
      <c r="C36" s="19">
        <v>32779</v>
      </c>
      <c r="D36">
        <v>1552.76</v>
      </c>
      <c r="E36" s="18">
        <f t="shared" si="0"/>
        <v>271</v>
      </c>
      <c r="F36">
        <f t="shared" si="1"/>
        <v>365</v>
      </c>
      <c r="G36">
        <f t="shared" si="2"/>
        <v>4.6650499130018295</v>
      </c>
      <c r="H36">
        <f t="shared" si="3"/>
        <v>-4.7321388322432323E-2</v>
      </c>
      <c r="I36">
        <f t="shared" si="4"/>
        <v>-0.99887971558503352</v>
      </c>
    </row>
    <row r="37" spans="1:9" x14ac:dyDescent="0.3">
      <c r="A37">
        <v>569</v>
      </c>
      <c r="B37">
        <v>1990</v>
      </c>
      <c r="C37" s="19">
        <v>33191</v>
      </c>
      <c r="D37">
        <v>5821.31</v>
      </c>
      <c r="E37" s="18">
        <f t="shared" si="0"/>
        <v>318</v>
      </c>
      <c r="F37">
        <f t="shared" si="1"/>
        <v>365</v>
      </c>
      <c r="G37">
        <f t="shared" si="2"/>
        <v>5.4741176100907074</v>
      </c>
      <c r="H37">
        <f t="shared" si="3"/>
        <v>0.69017338824297136</v>
      </c>
      <c r="I37">
        <f t="shared" si="4"/>
        <v>-0.72364403829591295</v>
      </c>
    </row>
    <row r="38" spans="1:9" x14ac:dyDescent="0.3">
      <c r="A38">
        <v>595</v>
      </c>
      <c r="B38">
        <v>1993</v>
      </c>
      <c r="C38" s="19">
        <v>34109</v>
      </c>
      <c r="D38">
        <v>5312.04</v>
      </c>
      <c r="E38" s="18">
        <f t="shared" si="0"/>
        <v>140</v>
      </c>
      <c r="F38">
        <f t="shared" si="1"/>
        <v>365</v>
      </c>
      <c r="G38">
        <f t="shared" si="2"/>
        <v>2.4099888849455944</v>
      </c>
      <c r="H38">
        <f t="shared" si="3"/>
        <v>-0.74410393987136036</v>
      </c>
      <c r="I38">
        <f t="shared" si="4"/>
        <v>0.66806386421353381</v>
      </c>
    </row>
    <row r="39" spans="1:9" x14ac:dyDescent="0.3">
      <c r="A39">
        <v>607</v>
      </c>
      <c r="B39">
        <v>1994</v>
      </c>
      <c r="C39" s="19">
        <v>34632</v>
      </c>
      <c r="D39">
        <v>3894.74</v>
      </c>
      <c r="E39" s="18">
        <f t="shared" si="0"/>
        <v>298</v>
      </c>
      <c r="F39">
        <f t="shared" si="1"/>
        <v>365</v>
      </c>
      <c r="G39">
        <f t="shared" si="2"/>
        <v>5.1298334836699082</v>
      </c>
      <c r="H39">
        <f t="shared" si="3"/>
        <v>0.40542572835999652</v>
      </c>
      <c r="I39">
        <f t="shared" si="4"/>
        <v>-0.91412798818533414</v>
      </c>
    </row>
    <row r="40" spans="1:9" x14ac:dyDescent="0.3">
      <c r="A40">
        <v>618</v>
      </c>
      <c r="B40">
        <v>1995</v>
      </c>
      <c r="C40" s="19">
        <v>34909</v>
      </c>
      <c r="D40">
        <v>2895.68</v>
      </c>
      <c r="E40" s="18">
        <f t="shared" si="0"/>
        <v>210</v>
      </c>
      <c r="F40">
        <f t="shared" si="1"/>
        <v>365</v>
      </c>
      <c r="G40">
        <f t="shared" si="2"/>
        <v>3.614983327418392</v>
      </c>
      <c r="H40">
        <f t="shared" si="3"/>
        <v>-0.89002757643467678</v>
      </c>
      <c r="I40">
        <f t="shared" si="4"/>
        <v>-0.45590669350845858</v>
      </c>
    </row>
    <row r="41" spans="1:9" x14ac:dyDescent="0.3">
      <c r="A41">
        <v>630</v>
      </c>
      <c r="B41">
        <v>1996</v>
      </c>
      <c r="C41" s="19">
        <v>35164</v>
      </c>
      <c r="D41">
        <v>3255.17</v>
      </c>
      <c r="E41" s="18">
        <f t="shared" si="0"/>
        <v>100</v>
      </c>
      <c r="F41">
        <f t="shared" si="1"/>
        <v>366</v>
      </c>
      <c r="G41">
        <f t="shared" si="2"/>
        <v>1.7167172970436029</v>
      </c>
      <c r="H41">
        <f t="shared" si="3"/>
        <v>-0.14540367380368988</v>
      </c>
      <c r="I41">
        <f t="shared" si="4"/>
        <v>0.98937241301968293</v>
      </c>
    </row>
    <row r="42" spans="1:9" x14ac:dyDescent="0.3">
      <c r="A42">
        <v>642</v>
      </c>
      <c r="B42">
        <v>1997</v>
      </c>
      <c r="C42" s="19">
        <v>35723</v>
      </c>
      <c r="D42">
        <v>6842.98</v>
      </c>
      <c r="E42" s="18">
        <f t="shared" si="0"/>
        <v>293</v>
      </c>
      <c r="F42">
        <f t="shared" si="1"/>
        <v>365</v>
      </c>
      <c r="G42">
        <f t="shared" si="2"/>
        <v>5.0437624520647084</v>
      </c>
      <c r="H42">
        <f t="shared" si="3"/>
        <v>0.32534208471197951</v>
      </c>
      <c r="I42">
        <f t="shared" si="4"/>
        <v>-0.9455963874271428</v>
      </c>
    </row>
    <row r="43" spans="1:9" x14ac:dyDescent="0.3">
      <c r="A43">
        <v>654</v>
      </c>
      <c r="B43">
        <v>1998</v>
      </c>
      <c r="C43" s="19">
        <v>35903</v>
      </c>
      <c r="D43">
        <v>8981.4500000000007</v>
      </c>
      <c r="E43" s="18">
        <f t="shared" si="0"/>
        <v>108</v>
      </c>
      <c r="F43">
        <f t="shared" si="1"/>
        <v>365</v>
      </c>
      <c r="G43">
        <f t="shared" si="2"/>
        <v>1.8591342826723158</v>
      </c>
      <c r="H43">
        <f t="shared" si="3"/>
        <v>-0.2843591872810034</v>
      </c>
      <c r="I43">
        <f t="shared" si="4"/>
        <v>0.95871781698729641</v>
      </c>
    </row>
    <row r="44" spans="1:9" x14ac:dyDescent="0.3">
      <c r="A44">
        <v>666</v>
      </c>
      <c r="B44">
        <v>1999</v>
      </c>
      <c r="C44" s="19">
        <v>36313</v>
      </c>
      <c r="D44">
        <v>2388.2800000000002</v>
      </c>
      <c r="E44" s="18">
        <f t="shared" si="0"/>
        <v>153</v>
      </c>
      <c r="F44">
        <f t="shared" si="1"/>
        <v>365</v>
      </c>
      <c r="G44">
        <f t="shared" si="2"/>
        <v>2.633773567119114</v>
      </c>
      <c r="H44">
        <f t="shared" si="3"/>
        <v>-0.8738071036110806</v>
      </c>
      <c r="I44">
        <f t="shared" si="4"/>
        <v>0.48627270710869042</v>
      </c>
    </row>
    <row r="45" spans="1:9" x14ac:dyDescent="0.3">
      <c r="A45">
        <v>678</v>
      </c>
      <c r="B45">
        <v>2000</v>
      </c>
      <c r="C45" s="19">
        <v>36717</v>
      </c>
      <c r="D45">
        <v>3481.05</v>
      </c>
      <c r="E45" s="18">
        <f t="shared" si="0"/>
        <v>192</v>
      </c>
      <c r="F45">
        <f t="shared" si="1"/>
        <v>366</v>
      </c>
      <c r="G45">
        <f t="shared" si="2"/>
        <v>3.2960972103237172</v>
      </c>
      <c r="H45">
        <f t="shared" si="3"/>
        <v>-0.98808789609107717</v>
      </c>
      <c r="I45">
        <f t="shared" si="4"/>
        <v>-0.15389057670406148</v>
      </c>
    </row>
    <row r="46" spans="1:9" x14ac:dyDescent="0.3">
      <c r="A46">
        <v>690</v>
      </c>
      <c r="B46">
        <v>2001</v>
      </c>
      <c r="C46" s="19">
        <v>37018</v>
      </c>
      <c r="D46">
        <v>5612.35</v>
      </c>
      <c r="E46" s="18">
        <f t="shared" si="0"/>
        <v>127</v>
      </c>
      <c r="F46">
        <f t="shared" si="1"/>
        <v>365</v>
      </c>
      <c r="G46">
        <f t="shared" si="2"/>
        <v>2.1862042027720752</v>
      </c>
      <c r="H46">
        <f t="shared" si="3"/>
        <v>-0.57729161655172723</v>
      </c>
      <c r="I46">
        <f t="shared" si="4"/>
        <v>0.81653805144591607</v>
      </c>
    </row>
    <row r="47" spans="1:9" x14ac:dyDescent="0.3">
      <c r="A47">
        <v>702</v>
      </c>
      <c r="B47">
        <v>2002</v>
      </c>
      <c r="C47" s="19">
        <v>37544</v>
      </c>
      <c r="D47">
        <v>8614.76</v>
      </c>
      <c r="E47" s="18">
        <f t="shared" si="0"/>
        <v>288</v>
      </c>
      <c r="F47">
        <f t="shared" si="1"/>
        <v>365</v>
      </c>
      <c r="G47">
        <f t="shared" si="2"/>
        <v>4.9576914204595086</v>
      </c>
      <c r="H47">
        <f t="shared" si="3"/>
        <v>0.24284972209593494</v>
      </c>
      <c r="I47">
        <f t="shared" si="4"/>
        <v>-0.97006392185150725</v>
      </c>
    </row>
    <row r="48" spans="1:9" x14ac:dyDescent="0.3">
      <c r="A48">
        <v>714</v>
      </c>
      <c r="B48">
        <v>2003</v>
      </c>
      <c r="C48" s="19">
        <v>37978</v>
      </c>
      <c r="D48">
        <v>5821.31</v>
      </c>
      <c r="E48" s="18">
        <f t="shared" ref="E48:E59" si="5">C48-DATE(YEAR(C48),1,0)</f>
        <v>357</v>
      </c>
      <c r="F48">
        <f t="shared" ref="F48:F59" si="6">DATE(YEAR(C48)+1,1,1)-DATE(YEAR(C48),1,1)</f>
        <v>365</v>
      </c>
      <c r="G48">
        <f t="shared" ref="G48:G59" si="7">E48*(2*PI()/F48)</f>
        <v>6.1454716566112664</v>
      </c>
      <c r="H48">
        <f t="shared" ref="H48:H59" si="8">COS(G48)</f>
        <v>0.99053245213222274</v>
      </c>
      <c r="I48">
        <f t="shared" ref="I48:I59" si="9">SIN(G48)</f>
        <v>-0.13727877211326517</v>
      </c>
    </row>
    <row r="49" spans="1:12" x14ac:dyDescent="0.3">
      <c r="A49">
        <v>726</v>
      </c>
      <c r="B49">
        <v>2004</v>
      </c>
      <c r="C49" s="19">
        <v>38301</v>
      </c>
      <c r="D49">
        <v>1980.19</v>
      </c>
      <c r="E49" s="18">
        <f t="shared" si="5"/>
        <v>315</v>
      </c>
      <c r="F49">
        <f t="shared" si="6"/>
        <v>366</v>
      </c>
      <c r="G49">
        <f t="shared" si="7"/>
        <v>5.4076594856873488</v>
      </c>
      <c r="H49">
        <f t="shared" si="8"/>
        <v>0.640593178698175</v>
      </c>
      <c r="I49">
        <f t="shared" si="9"/>
        <v>-0.76788044603660022</v>
      </c>
    </row>
    <row r="50" spans="1:12" x14ac:dyDescent="0.3">
      <c r="A50">
        <v>738</v>
      </c>
      <c r="B50">
        <v>2005</v>
      </c>
      <c r="C50" s="19">
        <v>38634</v>
      </c>
      <c r="D50">
        <v>3814.14</v>
      </c>
      <c r="E50" s="18">
        <f t="shared" si="5"/>
        <v>282</v>
      </c>
      <c r="F50">
        <f t="shared" si="6"/>
        <v>365</v>
      </c>
      <c r="G50">
        <f t="shared" si="7"/>
        <v>4.8544061825332694</v>
      </c>
      <c r="H50">
        <f t="shared" si="8"/>
        <v>0.14154029521704301</v>
      </c>
      <c r="I50">
        <f t="shared" si="9"/>
        <v>-0.98993249508735304</v>
      </c>
    </row>
    <row r="51" spans="1:12" x14ac:dyDescent="0.3">
      <c r="A51">
        <v>1</v>
      </c>
      <c r="B51">
        <v>2006</v>
      </c>
      <c r="C51" s="19">
        <v>39042</v>
      </c>
      <c r="D51">
        <v>1404</v>
      </c>
      <c r="E51" s="18">
        <f t="shared" si="5"/>
        <v>325</v>
      </c>
      <c r="F51">
        <f t="shared" si="6"/>
        <v>365</v>
      </c>
      <c r="G51">
        <f t="shared" si="7"/>
        <v>5.5946170543379878</v>
      </c>
      <c r="H51">
        <f t="shared" si="8"/>
        <v>0.77215658449916413</v>
      </c>
      <c r="I51">
        <f t="shared" si="9"/>
        <v>-0.63543230089017755</v>
      </c>
    </row>
    <row r="52" spans="1:12" x14ac:dyDescent="0.3">
      <c r="A52">
        <v>13</v>
      </c>
      <c r="B52">
        <v>2007</v>
      </c>
      <c r="C52" s="19">
        <v>39354</v>
      </c>
      <c r="D52">
        <v>3904</v>
      </c>
      <c r="E52" s="18">
        <f t="shared" si="5"/>
        <v>272</v>
      </c>
      <c r="F52">
        <f t="shared" si="6"/>
        <v>365</v>
      </c>
      <c r="G52">
        <f t="shared" si="7"/>
        <v>4.6822641193228698</v>
      </c>
      <c r="H52">
        <f t="shared" si="8"/>
        <v>-3.012030484690836E-2</v>
      </c>
      <c r="I52">
        <f t="shared" si="9"/>
        <v>-0.99954628068735729</v>
      </c>
    </row>
    <row r="53" spans="1:12" x14ac:dyDescent="0.3">
      <c r="A53">
        <v>25</v>
      </c>
      <c r="B53">
        <v>2008</v>
      </c>
      <c r="C53" s="19">
        <v>39752</v>
      </c>
      <c r="D53">
        <v>4036</v>
      </c>
      <c r="E53" s="18">
        <f t="shared" si="5"/>
        <v>305</v>
      </c>
      <c r="F53">
        <f t="shared" si="6"/>
        <v>366</v>
      </c>
      <c r="G53">
        <f t="shared" si="7"/>
        <v>5.2359877559829888</v>
      </c>
      <c r="H53">
        <f t="shared" si="8"/>
        <v>0.50000000000000011</v>
      </c>
      <c r="I53">
        <f t="shared" si="9"/>
        <v>-0.8660254037844386</v>
      </c>
    </row>
    <row r="54" spans="1:12" x14ac:dyDescent="0.3">
      <c r="A54">
        <v>46</v>
      </c>
      <c r="B54">
        <v>2010</v>
      </c>
      <c r="C54" s="19">
        <v>40191</v>
      </c>
      <c r="D54">
        <v>6144</v>
      </c>
      <c r="E54" s="18">
        <f t="shared" si="5"/>
        <v>13</v>
      </c>
      <c r="F54">
        <f t="shared" si="6"/>
        <v>365</v>
      </c>
      <c r="G54">
        <f t="shared" si="7"/>
        <v>0.22378468217351949</v>
      </c>
      <c r="H54">
        <f t="shared" si="8"/>
        <v>0.9750645322571948</v>
      </c>
      <c r="I54">
        <f t="shared" si="9"/>
        <v>0.22192151300416549</v>
      </c>
    </row>
    <row r="55" spans="1:12" x14ac:dyDescent="0.3">
      <c r="A55">
        <v>59</v>
      </c>
      <c r="B55">
        <v>2011</v>
      </c>
      <c r="C55" s="19">
        <v>19632</v>
      </c>
      <c r="D55">
        <v>2490</v>
      </c>
      <c r="E55" s="18">
        <f t="shared" si="5"/>
        <v>273</v>
      </c>
      <c r="F55">
        <f t="shared" si="6"/>
        <v>365</v>
      </c>
      <c r="G55">
        <f t="shared" si="7"/>
        <v>4.6994783256439092</v>
      </c>
      <c r="H55">
        <f t="shared" si="8"/>
        <v>-1.2910296075009731E-2</v>
      </c>
      <c r="I55">
        <f t="shared" si="9"/>
        <v>-0.99991665865473789</v>
      </c>
    </row>
    <row r="56" spans="1:12" x14ac:dyDescent="0.3">
      <c r="A56">
        <v>71</v>
      </c>
      <c r="B56">
        <v>2012</v>
      </c>
      <c r="C56" s="19">
        <v>41199</v>
      </c>
      <c r="D56">
        <v>4927</v>
      </c>
      <c r="E56" s="18">
        <f t="shared" si="5"/>
        <v>291</v>
      </c>
      <c r="F56">
        <f t="shared" si="6"/>
        <v>366</v>
      </c>
      <c r="G56">
        <f t="shared" si="7"/>
        <v>4.9956473343968844</v>
      </c>
      <c r="H56">
        <f t="shared" si="8"/>
        <v>0.27948563485160949</v>
      </c>
      <c r="I56">
        <f t="shared" si="9"/>
        <v>-0.96014987367160176</v>
      </c>
    </row>
    <row r="57" spans="1:12" x14ac:dyDescent="0.3">
      <c r="A57">
        <v>83</v>
      </c>
      <c r="B57">
        <v>2013</v>
      </c>
      <c r="C57" s="19">
        <v>41598</v>
      </c>
      <c r="D57">
        <v>6228</v>
      </c>
      <c r="E57" s="18">
        <f t="shared" si="5"/>
        <v>324</v>
      </c>
      <c r="F57">
        <f t="shared" si="6"/>
        <v>365</v>
      </c>
      <c r="G57">
        <f t="shared" si="7"/>
        <v>5.5774028480169475</v>
      </c>
      <c r="H57">
        <f t="shared" si="8"/>
        <v>0.76110425866077425</v>
      </c>
      <c r="I57">
        <f t="shared" si="9"/>
        <v>-0.64862956103498182</v>
      </c>
    </row>
    <row r="58" spans="1:12" x14ac:dyDescent="0.3">
      <c r="A58">
        <v>95</v>
      </c>
      <c r="B58">
        <v>2014</v>
      </c>
      <c r="C58" s="19">
        <v>41829</v>
      </c>
      <c r="D58">
        <v>4080</v>
      </c>
      <c r="E58" s="18">
        <f t="shared" si="5"/>
        <v>190</v>
      </c>
      <c r="F58">
        <f t="shared" si="6"/>
        <v>365</v>
      </c>
      <c r="G58">
        <f t="shared" si="7"/>
        <v>3.2706992009975928</v>
      </c>
      <c r="H58">
        <f t="shared" si="8"/>
        <v>-0.99167731989928998</v>
      </c>
      <c r="I58">
        <f t="shared" si="9"/>
        <v>-0.12874817745258066</v>
      </c>
    </row>
    <row r="59" spans="1:12" x14ac:dyDescent="0.3">
      <c r="A59">
        <v>107</v>
      </c>
      <c r="B59">
        <v>2015</v>
      </c>
      <c r="C59" s="19">
        <v>42368</v>
      </c>
      <c r="D59">
        <v>10000</v>
      </c>
      <c r="E59" s="18">
        <f t="shared" si="5"/>
        <v>364</v>
      </c>
      <c r="F59">
        <f t="shared" si="6"/>
        <v>365</v>
      </c>
      <c r="G59">
        <f t="shared" si="7"/>
        <v>6.2659711008585459</v>
      </c>
      <c r="H59">
        <f t="shared" si="8"/>
        <v>0.99985183920911624</v>
      </c>
      <c r="I59">
        <f t="shared" si="9"/>
        <v>-1.7213356155835281E-2</v>
      </c>
    </row>
    <row r="60" spans="1:12" ht="15" thickBot="1" x14ac:dyDescent="0.35"/>
    <row r="61" spans="1:12" ht="15" thickBot="1" x14ac:dyDescent="0.35">
      <c r="H61" s="20"/>
      <c r="I61" s="21"/>
      <c r="J61" s="22"/>
      <c r="K61" s="23"/>
      <c r="L61" s="24"/>
    </row>
    <row r="62" spans="1:12" ht="15" thickBot="1" x14ac:dyDescent="0.35">
      <c r="G62" s="22"/>
      <c r="H62" s="25"/>
      <c r="I62" s="26"/>
      <c r="J62" s="25"/>
      <c r="K62" s="27"/>
      <c r="L62" s="27"/>
    </row>
    <row r="67" spans="10:10" x14ac:dyDescent="0.3">
      <c r="J67" s="28"/>
    </row>
    <row r="68" spans="10:10" x14ac:dyDescent="0.3">
      <c r="J68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1954</v>
      </c>
      <c r="B2" s="2">
        <v>959.05</v>
      </c>
    </row>
    <row r="3" spans="1:2" x14ac:dyDescent="0.3">
      <c r="A3" s="18">
        <v>1955</v>
      </c>
      <c r="B3" s="2">
        <v>730.6</v>
      </c>
    </row>
    <row r="4" spans="1:2" x14ac:dyDescent="0.3">
      <c r="A4" s="18">
        <v>1956</v>
      </c>
      <c r="B4" s="2">
        <v>519.26</v>
      </c>
    </row>
    <row r="5" spans="1:2" x14ac:dyDescent="0.3">
      <c r="A5" s="18">
        <v>1957</v>
      </c>
      <c r="B5" s="2">
        <v>459.37</v>
      </c>
    </row>
    <row r="6" spans="1:2" x14ac:dyDescent="0.3">
      <c r="A6" s="18">
        <v>1958</v>
      </c>
      <c r="B6" s="2">
        <v>814.72</v>
      </c>
    </row>
    <row r="7" spans="1:2" x14ac:dyDescent="0.3">
      <c r="A7" s="18">
        <v>1959</v>
      </c>
      <c r="B7" s="2">
        <v>1501.02</v>
      </c>
    </row>
    <row r="8" spans="1:2" x14ac:dyDescent="0.3">
      <c r="A8" s="18">
        <v>1960</v>
      </c>
      <c r="B8" s="2">
        <v>823.09</v>
      </c>
    </row>
    <row r="9" spans="1:2" x14ac:dyDescent="0.3">
      <c r="A9" s="18">
        <v>1961</v>
      </c>
      <c r="B9" s="2">
        <v>1085.6099999999999</v>
      </c>
    </row>
    <row r="10" spans="1:2" x14ac:dyDescent="0.3">
      <c r="A10" s="18">
        <v>1962</v>
      </c>
      <c r="B10" s="2">
        <v>290.29000000000002</v>
      </c>
    </row>
    <row r="11" spans="1:2" x14ac:dyDescent="0.3">
      <c r="A11" s="18">
        <v>1963</v>
      </c>
      <c r="B11" s="2">
        <v>856.96</v>
      </c>
    </row>
    <row r="12" spans="1:2" x14ac:dyDescent="0.3">
      <c r="A12" s="18">
        <v>1964</v>
      </c>
      <c r="B12" s="2">
        <v>289.62</v>
      </c>
    </row>
    <row r="13" spans="1:2" x14ac:dyDescent="0.3">
      <c r="A13" s="18">
        <v>1965</v>
      </c>
      <c r="B13" s="2">
        <v>722.45</v>
      </c>
    </row>
    <row r="14" spans="1:2" x14ac:dyDescent="0.3">
      <c r="A14" s="18">
        <v>1966</v>
      </c>
      <c r="B14" s="2">
        <v>1445.61</v>
      </c>
    </row>
    <row r="15" spans="1:2" x14ac:dyDescent="0.3">
      <c r="A15" s="18">
        <v>1967</v>
      </c>
      <c r="B15" s="2">
        <v>847.24</v>
      </c>
    </row>
    <row r="16" spans="1:2" x14ac:dyDescent="0.3">
      <c r="A16" s="18">
        <v>1968</v>
      </c>
      <c r="B16" s="2">
        <v>347.3</v>
      </c>
    </row>
    <row r="17" spans="1:2" x14ac:dyDescent="0.3">
      <c r="A17" s="18">
        <v>1969</v>
      </c>
      <c r="B17" s="2">
        <v>596.80999999999995</v>
      </c>
    </row>
    <row r="18" spans="1:2" x14ac:dyDescent="0.3">
      <c r="A18" s="18">
        <v>1970</v>
      </c>
      <c r="B18" s="2">
        <v>646.92999999999995</v>
      </c>
    </row>
    <row r="19" spans="1:2" x14ac:dyDescent="0.3">
      <c r="A19" s="18">
        <v>1971</v>
      </c>
      <c r="B19" s="2">
        <v>632.66</v>
      </c>
    </row>
    <row r="20" spans="1:2" x14ac:dyDescent="0.3">
      <c r="A20" s="18">
        <v>1972</v>
      </c>
      <c r="B20" s="2">
        <v>1376.11</v>
      </c>
    </row>
    <row r="21" spans="1:2" x14ac:dyDescent="0.3">
      <c r="A21" s="18">
        <v>1973</v>
      </c>
      <c r="B21" s="2">
        <v>1395.26</v>
      </c>
    </row>
    <row r="22" spans="1:2" x14ac:dyDescent="0.3">
      <c r="A22" s="18">
        <v>1974</v>
      </c>
      <c r="B22" s="2">
        <v>558.32000000000005</v>
      </c>
    </row>
    <row r="23" spans="1:2" x14ac:dyDescent="0.3">
      <c r="A23" s="18">
        <v>1975</v>
      </c>
      <c r="B23" s="2">
        <v>733.16</v>
      </c>
    </row>
    <row r="24" spans="1:2" x14ac:dyDescent="0.3">
      <c r="A24" s="18">
        <v>1976</v>
      </c>
      <c r="B24" s="2">
        <v>630.49</v>
      </c>
    </row>
    <row r="25" spans="1:2" x14ac:dyDescent="0.3">
      <c r="A25" s="18">
        <v>1977</v>
      </c>
      <c r="B25" s="2">
        <v>1145.4000000000001</v>
      </c>
    </row>
    <row r="26" spans="1:2" x14ac:dyDescent="0.3">
      <c r="A26" s="18">
        <v>1978</v>
      </c>
      <c r="B26" s="2">
        <v>592.89</v>
      </c>
    </row>
    <row r="27" spans="1:2" x14ac:dyDescent="0.3">
      <c r="A27" s="18">
        <v>1979</v>
      </c>
      <c r="B27" s="2">
        <v>950.58</v>
      </c>
    </row>
    <row r="28" spans="1:2" x14ac:dyDescent="0.3">
      <c r="A28" s="18">
        <v>1980</v>
      </c>
      <c r="B28" s="2">
        <v>771.89</v>
      </c>
    </row>
    <row r="29" spans="1:2" x14ac:dyDescent="0.3">
      <c r="A29" s="18">
        <v>1981</v>
      </c>
      <c r="B29" s="2">
        <v>394.87</v>
      </c>
    </row>
    <row r="30" spans="1:2" x14ac:dyDescent="0.3">
      <c r="A30" s="18">
        <v>1983</v>
      </c>
      <c r="B30" s="2">
        <v>1426.83</v>
      </c>
    </row>
    <row r="31" spans="1:2" x14ac:dyDescent="0.3">
      <c r="A31" s="18">
        <v>1984</v>
      </c>
      <c r="B31" s="2">
        <v>1696.14</v>
      </c>
    </row>
    <row r="32" spans="1:2" x14ac:dyDescent="0.3">
      <c r="A32" s="18">
        <v>1985</v>
      </c>
      <c r="B32" s="2">
        <v>1159.93</v>
      </c>
    </row>
    <row r="33" spans="1:2" x14ac:dyDescent="0.3">
      <c r="A33" s="18">
        <v>1986</v>
      </c>
      <c r="B33" s="2">
        <v>1643.6</v>
      </c>
    </row>
    <row r="34" spans="1:2" x14ac:dyDescent="0.3">
      <c r="A34" s="18">
        <v>1987</v>
      </c>
      <c r="B34" s="2">
        <v>1582.05</v>
      </c>
    </row>
    <row r="35" spans="1:2" x14ac:dyDescent="0.3">
      <c r="A35" s="18">
        <v>1988</v>
      </c>
      <c r="B35" s="2">
        <v>547.82000000000005</v>
      </c>
    </row>
    <row r="36" spans="1:2" x14ac:dyDescent="0.3">
      <c r="A36" s="18">
        <v>1989</v>
      </c>
      <c r="B36" s="2">
        <v>288.11</v>
      </c>
    </row>
    <row r="37" spans="1:2" x14ac:dyDescent="0.3">
      <c r="A37" s="18">
        <v>1990</v>
      </c>
      <c r="B37" s="2">
        <v>1261.3499999999999</v>
      </c>
    </row>
    <row r="38" spans="1:2" x14ac:dyDescent="0.3">
      <c r="A38" s="18">
        <v>1993</v>
      </c>
      <c r="B38" s="2">
        <v>1072.4100000000001</v>
      </c>
    </row>
    <row r="39" spans="1:2" x14ac:dyDescent="0.3">
      <c r="A39" s="18">
        <v>1994</v>
      </c>
      <c r="B39" s="2">
        <v>931.02</v>
      </c>
    </row>
    <row r="40" spans="1:2" x14ac:dyDescent="0.3">
      <c r="A40" s="18">
        <v>1995</v>
      </c>
      <c r="B40" s="2">
        <v>591.4</v>
      </c>
    </row>
    <row r="41" spans="1:2" x14ac:dyDescent="0.3">
      <c r="A41" s="18">
        <v>1996</v>
      </c>
      <c r="B41" s="2">
        <v>480.51</v>
      </c>
    </row>
    <row r="42" spans="1:2" x14ac:dyDescent="0.3">
      <c r="A42" s="18">
        <v>1997</v>
      </c>
      <c r="B42" s="2">
        <v>1056.0999999999999</v>
      </c>
    </row>
    <row r="43" spans="1:2" x14ac:dyDescent="0.3">
      <c r="A43" s="18">
        <v>1998</v>
      </c>
      <c r="B43" s="2">
        <v>2106.19</v>
      </c>
    </row>
    <row r="44" spans="1:2" x14ac:dyDescent="0.3">
      <c r="A44" s="18">
        <v>1999</v>
      </c>
      <c r="B44" s="2">
        <v>598.13</v>
      </c>
    </row>
    <row r="45" spans="1:2" x14ac:dyDescent="0.3">
      <c r="A45" s="18">
        <v>2000</v>
      </c>
      <c r="B45" s="2">
        <v>950.6</v>
      </c>
    </row>
    <row r="46" spans="1:2" x14ac:dyDescent="0.3">
      <c r="A46" s="18">
        <v>2001</v>
      </c>
      <c r="B46" s="2">
        <v>1338.59</v>
      </c>
    </row>
    <row r="47" spans="1:2" x14ac:dyDescent="0.3">
      <c r="A47" s="18">
        <v>2002</v>
      </c>
      <c r="B47" s="2">
        <v>2266.7800000000002</v>
      </c>
    </row>
    <row r="48" spans="1:2" x14ac:dyDescent="0.3">
      <c r="A48" s="18">
        <v>2003</v>
      </c>
      <c r="B48" s="2">
        <v>1487.68</v>
      </c>
    </row>
    <row r="49" spans="1:2" x14ac:dyDescent="0.3">
      <c r="A49" s="18">
        <v>2004</v>
      </c>
      <c r="B49" s="2">
        <v>408.88</v>
      </c>
    </row>
    <row r="50" spans="1:2" x14ac:dyDescent="0.3">
      <c r="A50" s="18">
        <v>2005</v>
      </c>
      <c r="B50" s="2">
        <v>758.14</v>
      </c>
    </row>
    <row r="51" spans="1:2" x14ac:dyDescent="0.3">
      <c r="A51" s="18">
        <v>2006</v>
      </c>
      <c r="B51" s="2">
        <v>345.68</v>
      </c>
    </row>
    <row r="52" spans="1:2" x14ac:dyDescent="0.3">
      <c r="A52" s="18">
        <v>2007</v>
      </c>
      <c r="B52" s="2">
        <v>864.76</v>
      </c>
    </row>
    <row r="53" spans="1:2" x14ac:dyDescent="0.3">
      <c r="A53" s="18">
        <v>2008</v>
      </c>
      <c r="B53" s="2">
        <v>699.85</v>
      </c>
    </row>
    <row r="54" spans="1:2" x14ac:dyDescent="0.3">
      <c r="A54" s="18">
        <v>2010</v>
      </c>
      <c r="B54" s="2">
        <v>1212.78</v>
      </c>
    </row>
    <row r="55" spans="1:2" x14ac:dyDescent="0.3">
      <c r="A55" s="18">
        <v>2011</v>
      </c>
      <c r="B55" s="2">
        <v>471.36</v>
      </c>
    </row>
    <row r="56" spans="1:2" x14ac:dyDescent="0.3">
      <c r="A56" s="18">
        <v>2012</v>
      </c>
      <c r="B56" s="2">
        <v>501.99</v>
      </c>
    </row>
    <row r="57" spans="1:2" x14ac:dyDescent="0.3">
      <c r="A57" s="18">
        <v>2013</v>
      </c>
      <c r="B57" s="2">
        <v>917.3</v>
      </c>
    </row>
    <row r="58" spans="1:2" x14ac:dyDescent="0.3">
      <c r="A58" s="18">
        <v>2014</v>
      </c>
      <c r="B58" s="2">
        <v>1261.21</v>
      </c>
    </row>
    <row r="59" spans="1:2" x14ac:dyDescent="0.3">
      <c r="A59" s="18">
        <v>2015</v>
      </c>
      <c r="B59" s="2">
        <v>1561.16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5"/>
  <sheetViews>
    <sheetView topLeftCell="A4" zoomScaleNormal="100" workbookViewId="0"/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34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58</v>
      </c>
      <c r="D13" s="7">
        <v>0</v>
      </c>
      <c r="E13" s="7">
        <v>58</v>
      </c>
      <c r="F13" s="8">
        <v>288.11</v>
      </c>
      <c r="G13" s="8">
        <v>2266.7800000000002</v>
      </c>
      <c r="H13" s="8">
        <v>924.23982758620684</v>
      </c>
      <c r="I13" s="8">
        <v>458.82266176114689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9.2558983666061703E-2</v>
      </c>
    </row>
    <row r="19" spans="2:10" x14ac:dyDescent="0.3">
      <c r="B19" s="3" t="s">
        <v>20</v>
      </c>
      <c r="C19" s="12">
        <v>153</v>
      </c>
    </row>
    <row r="20" spans="2:10" x14ac:dyDescent="0.3">
      <c r="B20" s="3" t="s">
        <v>21</v>
      </c>
      <c r="C20" s="12">
        <v>22223.666666666668</v>
      </c>
    </row>
    <row r="21" spans="2:10" x14ac:dyDescent="0.3">
      <c r="B21" s="3" t="s">
        <v>22</v>
      </c>
      <c r="C21" s="12">
        <v>0.30791162868125682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</row>
    <row r="35" spans="2:5" x14ac:dyDescent="0.3">
      <c r="B35" s="14" t="s">
        <v>31</v>
      </c>
      <c r="D35" s="15">
        <v>3.6855102040816332</v>
      </c>
    </row>
    <row r="36" spans="2:5" x14ac:dyDescent="0.3">
      <c r="B36" s="14" t="s">
        <v>32</v>
      </c>
      <c r="D36" s="16">
        <v>2.0564117647058748</v>
      </c>
      <c r="E36" s="17">
        <v>6.0166079404466588</v>
      </c>
    </row>
    <row r="55" spans="7:7" x14ac:dyDescent="0.3">
      <c r="G55" t="s">
        <v>33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256629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2016-10-15T02:19:16Z</dcterms:created>
  <dcterms:modified xsi:type="dcterms:W3CDTF">2018-05-31T21:25:14Z</dcterms:modified>
</cp:coreProperties>
</file>