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C60DB2AD-676C-4777-993B-A56C586C2F59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<sst xmlns="http://schemas.openxmlformats.org/spreadsheetml/2006/main" count="42" uniqueCount="40">
  <si>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</si>
  <si>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</si>
  <si>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</si>
  <si>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85623000.xlsx / Sheet = Plan1 / Range = Plan1!$E$1:$E$31 / 30 rows and 1 column</t>
  </si>
  <si>
    <t>Date data: Workbook = 85623000.xlsx / Sheet = Plan1 / Range = Plan1!$B$1:$B$31 / 30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</si>
  <si>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</si>
  <si>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</si>
  <si>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</si>
  <si>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</si>
  <si>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</si>
  <si>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</si>
  <si>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</si>
  <si>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</si>
  <si>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</si>
  <si>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</si>
  <si>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</si>
  <si>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</si>
  <si>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</si>
  <si>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</si>
  <si>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</si>
  <si>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</si>
  <si>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</si>
  <si>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</si>
  <si>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</si>
  <si>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</si>
  <si>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</si>
  <si>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</si>
  <si>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</si>
  <si>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</si>
  <si>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69.74%.</t>
  </si>
  <si>
    <t>Sen's slope:</t>
  </si>
  <si>
    <t>Confidence interval:</t>
  </si>
  <si>
    <t xml:space="preserve"> </t>
  </si>
  <si>
    <r>
      <t>XLSTAT 2016.06.36438  - Mann-Kendall trend tests - Start time: 2016-10-15 at 8:27:15 PM / End time: 2016-10-15 at 8:27:15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</si>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</sst>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tests_HID'!$A$2:$A$31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xVal>
          <c:yVal>
            <c:numRef>
              <c:f>'Mann-Kendall trend tests_HID'!$B$2:$B$31</c:f>
              <c:numCache>
                <c:formatCode>0</c:formatCode>
                <c:ptCount val="30"/>
                <c:pt idx="0">
                  <c:v>17.41</c:v>
                </c:pt>
                <c:pt idx="1">
                  <c:v>23.45</c:v>
                </c:pt>
                <c:pt idx="2">
                  <c:v>24.75</c:v>
                </c:pt>
                <c:pt idx="3">
                  <c:v>8.3000000000000007</c:v>
                </c:pt>
                <c:pt idx="4">
                  <c:v>4.51</c:v>
                </c:pt>
                <c:pt idx="5">
                  <c:v>16.440000000000001</c:v>
                </c:pt>
                <c:pt idx="6">
                  <c:v>6.88</c:v>
                </c:pt>
                <c:pt idx="7">
                  <c:v>22.17</c:v>
                </c:pt>
                <c:pt idx="8">
                  <c:v>15.47</c:v>
                </c:pt>
                <c:pt idx="9">
                  <c:v>17.78</c:v>
                </c:pt>
                <c:pt idx="10">
                  <c:v>11.83</c:v>
                </c:pt>
                <c:pt idx="11">
                  <c:v>19.61</c:v>
                </c:pt>
                <c:pt idx="12">
                  <c:v>29.89</c:v>
                </c:pt>
                <c:pt idx="13">
                  <c:v>12.61</c:v>
                </c:pt>
                <c:pt idx="14">
                  <c:v>16.72</c:v>
                </c:pt>
                <c:pt idx="15">
                  <c:v>20.39</c:v>
                </c:pt>
                <c:pt idx="16">
                  <c:v>32.65</c:v>
                </c:pt>
                <c:pt idx="17">
                  <c:v>23.06</c:v>
                </c:pt>
                <c:pt idx="18">
                  <c:v>8.64</c:v>
                </c:pt>
                <c:pt idx="19">
                  <c:v>12.48</c:v>
                </c:pt>
                <c:pt idx="20">
                  <c:v>8.33</c:v>
                </c:pt>
                <c:pt idx="21">
                  <c:v>18.46</c:v>
                </c:pt>
                <c:pt idx="22">
                  <c:v>12.45</c:v>
                </c:pt>
                <c:pt idx="23">
                  <c:v>16.149999999999999</c:v>
                </c:pt>
                <c:pt idx="24">
                  <c:v>14.42</c:v>
                </c:pt>
                <c:pt idx="25">
                  <c:v>8.5299999999999994</c:v>
                </c:pt>
                <c:pt idx="26">
                  <c:v>7.79</c:v>
                </c:pt>
                <c:pt idx="27">
                  <c:v>11.55</c:v>
                </c:pt>
                <c:pt idx="28">
                  <c:v>22.4</c:v>
                </c:pt>
                <c:pt idx="2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6-4C4A-A949-07266B81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456"/>
        <c:axId val="138928512"/>
      </c:scatterChart>
      <c:valAx>
        <c:axId val="248963456"/>
        <c:scaling>
          <c:orientation val="minMax"/>
          <c:max val="202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8928512"/>
        <c:crosses val="autoZero"/>
        <c:crossBetween val="midCat"/>
      </c:valAx>
      <c:valAx>
        <c:axId val="138928512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896345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22918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2291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6" workbookViewId="0">
      <selection activeCell="G49" sqref="G49:N64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116</v>
      </c>
      <c r="B2">
        <v>1985</v>
      </c>
      <c r="C2" s="19">
        <v>31259</v>
      </c>
      <c r="D2">
        <v>317</v>
      </c>
      <c r="E2" s="18">
        <f>C2-DATE(YEAR(C2),1,0)</f>
        <v>212</v>
      </c>
      <c r="F2">
        <f>DATE(YEAR(C2)+1,1,1)-DATE(YEAR(C2),1,1)</f>
        <v>365</v>
      </c>
      <c r="G2">
        <f>E2*(2*PI()/F2)</f>
        <v>3.6494117400604718</v>
      </c>
      <c r="H2">
        <f>COS(G2)</f>
        <v>-0.87380710361108094</v>
      </c>
      <c r="I2">
        <f>SIN(G2)</f>
        <v>-0.48627270710868981</v>
      </c>
    </row>
    <row r="3" spans="1:9" x14ac:dyDescent="0.3">
      <c r="A3">
        <v>128</v>
      </c>
      <c r="B3">
        <v>1986</v>
      </c>
      <c r="C3" s="19">
        <v>31717</v>
      </c>
      <c r="D3">
        <v>337.8</v>
      </c>
      <c r="E3" s="18">
        <f t="shared" ref="E3:E31" si="0">C3-DATE(YEAR(C3),1,0)</f>
        <v>305</v>
      </c>
      <c r="F3">
        <f t="shared" ref="F3:F31" si="1">DATE(YEAR(C3)+1,1,1)-DATE(YEAR(C3),1,1)</f>
        <v>365</v>
      </c>
      <c r="G3">
        <f t="shared" ref="G3:G31" si="2">E3*(2*PI()/F3)</f>
        <v>5.2503329279171878</v>
      </c>
      <c r="H3">
        <f t="shared" ref="H3:H31" si="3">COS(G3)</f>
        <v>0.51237141212842274</v>
      </c>
      <c r="I3">
        <f t="shared" ref="I3:I31" si="4">SIN(G3)</f>
        <v>-0.85876395827580354</v>
      </c>
    </row>
    <row r="4" spans="1:9" x14ac:dyDescent="0.3">
      <c r="A4">
        <v>140</v>
      </c>
      <c r="B4">
        <v>1987</v>
      </c>
      <c r="C4" s="19">
        <v>32005</v>
      </c>
      <c r="D4">
        <v>357</v>
      </c>
      <c r="E4" s="18">
        <f t="shared" si="0"/>
        <v>228</v>
      </c>
      <c r="F4">
        <f t="shared" si="1"/>
        <v>365</v>
      </c>
      <c r="G4">
        <f t="shared" si="2"/>
        <v>3.924839041197111</v>
      </c>
      <c r="H4">
        <f t="shared" si="3"/>
        <v>-0.70862667826446002</v>
      </c>
      <c r="I4">
        <f t="shared" si="4"/>
        <v>-0.70558361010717741</v>
      </c>
    </row>
    <row r="5" spans="1:9" x14ac:dyDescent="0.3">
      <c r="A5">
        <v>152</v>
      </c>
      <c r="B5">
        <v>1988</v>
      </c>
      <c r="C5" s="19">
        <v>32412</v>
      </c>
      <c r="D5">
        <v>174.68</v>
      </c>
      <c r="E5" s="18">
        <f t="shared" si="0"/>
        <v>270</v>
      </c>
      <c r="F5">
        <f t="shared" si="1"/>
        <v>366</v>
      </c>
      <c r="G5">
        <f t="shared" si="2"/>
        <v>4.6351367020177277</v>
      </c>
      <c r="H5">
        <f t="shared" si="3"/>
        <v>-7.717546212664643E-2</v>
      </c>
      <c r="I5">
        <f t="shared" si="4"/>
        <v>-0.9970175264485267</v>
      </c>
    </row>
    <row r="6" spans="1:9" x14ac:dyDescent="0.3">
      <c r="A6">
        <v>164</v>
      </c>
      <c r="B6">
        <v>1989</v>
      </c>
      <c r="C6" s="19">
        <v>32535</v>
      </c>
      <c r="D6">
        <v>123.43</v>
      </c>
      <c r="E6" s="18">
        <f t="shared" si="0"/>
        <v>27</v>
      </c>
      <c r="F6">
        <f t="shared" si="1"/>
        <v>365</v>
      </c>
      <c r="G6">
        <f t="shared" si="2"/>
        <v>0.46478357066807896</v>
      </c>
      <c r="H6">
        <f t="shared" si="3"/>
        <v>0.89391859651925698</v>
      </c>
      <c r="I6">
        <f t="shared" si="4"/>
        <v>0.44822934174041063</v>
      </c>
    </row>
    <row r="7" spans="1:9" x14ac:dyDescent="0.3">
      <c r="A7">
        <v>176</v>
      </c>
      <c r="B7">
        <v>1990</v>
      </c>
      <c r="C7" s="19">
        <v>33182</v>
      </c>
      <c r="D7">
        <v>385.82</v>
      </c>
      <c r="E7" s="18">
        <f t="shared" si="0"/>
        <v>309</v>
      </c>
      <c r="F7">
        <f t="shared" si="1"/>
        <v>365</v>
      </c>
      <c r="G7">
        <f t="shared" si="2"/>
        <v>5.3191897532013481</v>
      </c>
      <c r="H7">
        <f t="shared" si="3"/>
        <v>0.57024229269178672</v>
      </c>
      <c r="I7">
        <f t="shared" si="4"/>
        <v>-0.82147655330241454</v>
      </c>
    </row>
    <row r="8" spans="1:9" x14ac:dyDescent="0.3">
      <c r="A8">
        <v>188</v>
      </c>
      <c r="B8">
        <v>1991</v>
      </c>
      <c r="C8" s="19">
        <v>33346</v>
      </c>
      <c r="D8">
        <v>193.11</v>
      </c>
      <c r="E8" s="18">
        <f t="shared" si="0"/>
        <v>108</v>
      </c>
      <c r="F8">
        <f t="shared" si="1"/>
        <v>365</v>
      </c>
      <c r="G8">
        <f t="shared" si="2"/>
        <v>1.8591342826723158</v>
      </c>
      <c r="H8">
        <f t="shared" si="3"/>
        <v>-0.2843591872810034</v>
      </c>
      <c r="I8">
        <f t="shared" si="4"/>
        <v>0.95871781698729641</v>
      </c>
    </row>
    <row r="9" spans="1:9" x14ac:dyDescent="0.3">
      <c r="A9">
        <v>200</v>
      </c>
      <c r="B9">
        <v>1992</v>
      </c>
      <c r="C9" s="19">
        <v>33706</v>
      </c>
      <c r="D9">
        <v>548.72</v>
      </c>
      <c r="E9" s="18">
        <f t="shared" si="0"/>
        <v>103</v>
      </c>
      <c r="F9">
        <f t="shared" si="1"/>
        <v>366</v>
      </c>
      <c r="G9">
        <f t="shared" si="2"/>
        <v>1.7682188159549108</v>
      </c>
      <c r="H9">
        <f t="shared" si="3"/>
        <v>-0.19614254142819687</v>
      </c>
      <c r="I9">
        <f t="shared" si="4"/>
        <v>0.98057539406314298</v>
      </c>
    </row>
    <row r="10" spans="1:9" x14ac:dyDescent="0.3">
      <c r="A10">
        <v>212</v>
      </c>
      <c r="B10">
        <v>1993</v>
      </c>
      <c r="C10" s="19">
        <v>34125</v>
      </c>
      <c r="D10">
        <v>396.49</v>
      </c>
      <c r="E10" s="18">
        <f t="shared" si="0"/>
        <v>156</v>
      </c>
      <c r="F10">
        <f t="shared" si="1"/>
        <v>365</v>
      </c>
      <c r="G10">
        <f t="shared" si="2"/>
        <v>2.6854161860822341</v>
      </c>
      <c r="H10">
        <f t="shared" si="3"/>
        <v>-0.89774339353423371</v>
      </c>
      <c r="I10">
        <f t="shared" si="4"/>
        <v>0.44051878435049502</v>
      </c>
    </row>
    <row r="11" spans="1:9" x14ac:dyDescent="0.3">
      <c r="A11">
        <v>224</v>
      </c>
      <c r="B11">
        <v>1994</v>
      </c>
      <c r="C11" s="19">
        <v>34625</v>
      </c>
      <c r="D11">
        <v>356.35</v>
      </c>
      <c r="E11" s="18">
        <f t="shared" si="0"/>
        <v>291</v>
      </c>
      <c r="F11">
        <f t="shared" si="1"/>
        <v>365</v>
      </c>
      <c r="G11">
        <f t="shared" si="2"/>
        <v>5.0093340394226287</v>
      </c>
      <c r="H11">
        <f t="shared" si="3"/>
        <v>0.29260033563334792</v>
      </c>
      <c r="I11">
        <f t="shared" si="4"/>
        <v>-0.95623482659190584</v>
      </c>
    </row>
    <row r="12" spans="1:9" x14ac:dyDescent="0.3">
      <c r="A12">
        <v>236</v>
      </c>
      <c r="B12">
        <v>1995</v>
      </c>
      <c r="C12" s="19">
        <v>34954</v>
      </c>
      <c r="D12">
        <v>263.08999999999997</v>
      </c>
      <c r="E12" s="18">
        <f t="shared" si="0"/>
        <v>255</v>
      </c>
      <c r="F12">
        <f t="shared" si="1"/>
        <v>365</v>
      </c>
      <c r="G12">
        <f t="shared" si="2"/>
        <v>4.3896226118651898</v>
      </c>
      <c r="H12">
        <f t="shared" si="3"/>
        <v>-0.31719128858910678</v>
      </c>
      <c r="I12">
        <f t="shared" si="4"/>
        <v>-0.9483615800121713</v>
      </c>
    </row>
    <row r="13" spans="1:9" x14ac:dyDescent="0.3">
      <c r="A13">
        <v>258</v>
      </c>
      <c r="B13">
        <v>1997</v>
      </c>
      <c r="C13" s="19">
        <v>35792</v>
      </c>
      <c r="D13">
        <v>373.28</v>
      </c>
      <c r="E13" s="18">
        <f t="shared" si="0"/>
        <v>362</v>
      </c>
      <c r="F13">
        <f t="shared" si="1"/>
        <v>365</v>
      </c>
      <c r="G13">
        <f t="shared" si="2"/>
        <v>6.2315426882164662</v>
      </c>
      <c r="H13">
        <f t="shared" si="3"/>
        <v>0.99866681628847587</v>
      </c>
      <c r="I13">
        <f t="shared" si="4"/>
        <v>-5.161966722325418E-2</v>
      </c>
    </row>
    <row r="14" spans="1:9" x14ac:dyDescent="0.3">
      <c r="A14">
        <v>270</v>
      </c>
      <c r="B14">
        <v>1998</v>
      </c>
      <c r="C14" s="19">
        <v>35836</v>
      </c>
      <c r="D14">
        <v>392.48</v>
      </c>
      <c r="E14" s="18">
        <f t="shared" si="0"/>
        <v>41</v>
      </c>
      <c r="F14">
        <f t="shared" si="1"/>
        <v>365</v>
      </c>
      <c r="G14">
        <f t="shared" si="2"/>
        <v>0.70578245916263838</v>
      </c>
      <c r="H14">
        <f t="shared" si="3"/>
        <v>0.76110425866077469</v>
      </c>
      <c r="I14">
        <f t="shared" si="4"/>
        <v>0.64862956103498137</v>
      </c>
    </row>
    <row r="15" spans="1:9" x14ac:dyDescent="0.3">
      <c r="A15">
        <v>282</v>
      </c>
      <c r="B15">
        <v>1999</v>
      </c>
      <c r="C15" s="19">
        <v>36309</v>
      </c>
      <c r="D15">
        <v>253.29</v>
      </c>
      <c r="E15" s="18">
        <f t="shared" si="0"/>
        <v>149</v>
      </c>
      <c r="F15">
        <f t="shared" si="1"/>
        <v>365</v>
      </c>
      <c r="G15">
        <f t="shared" si="2"/>
        <v>2.5649167418349541</v>
      </c>
      <c r="H15">
        <f t="shared" si="3"/>
        <v>-0.83827970521777406</v>
      </c>
      <c r="I15">
        <f t="shared" si="4"/>
        <v>0.5452404385406513</v>
      </c>
    </row>
    <row r="16" spans="1:9" x14ac:dyDescent="0.3">
      <c r="A16">
        <v>294</v>
      </c>
      <c r="B16">
        <v>2000</v>
      </c>
      <c r="C16" s="19">
        <v>36788</v>
      </c>
      <c r="D16">
        <v>306.64999999999998</v>
      </c>
      <c r="E16" s="18">
        <f t="shared" si="0"/>
        <v>263</v>
      </c>
      <c r="F16">
        <f t="shared" si="1"/>
        <v>366</v>
      </c>
      <c r="G16">
        <f t="shared" si="2"/>
        <v>4.5149664912246754</v>
      </c>
      <c r="H16">
        <f t="shared" si="3"/>
        <v>-0.19614254142819712</v>
      </c>
      <c r="I16">
        <f t="shared" si="4"/>
        <v>-0.98057539406314287</v>
      </c>
    </row>
    <row r="17" spans="1:9" x14ac:dyDescent="0.3">
      <c r="A17">
        <v>306</v>
      </c>
      <c r="B17">
        <v>2001</v>
      </c>
      <c r="C17" s="19">
        <v>37165</v>
      </c>
      <c r="D17">
        <v>369.35</v>
      </c>
      <c r="E17" s="18">
        <f t="shared" si="0"/>
        <v>274</v>
      </c>
      <c r="F17">
        <f t="shared" si="1"/>
        <v>365</v>
      </c>
      <c r="G17">
        <f t="shared" si="2"/>
        <v>4.7166925319649495</v>
      </c>
      <c r="H17">
        <f t="shared" si="3"/>
        <v>4.3035382962438211E-3</v>
      </c>
      <c r="I17">
        <f t="shared" si="4"/>
        <v>-0.99999073973619013</v>
      </c>
    </row>
    <row r="18" spans="1:9" x14ac:dyDescent="0.3">
      <c r="A18">
        <v>318</v>
      </c>
      <c r="B18">
        <v>2002</v>
      </c>
      <c r="C18" s="19">
        <v>37592</v>
      </c>
      <c r="D18">
        <v>359.59</v>
      </c>
      <c r="E18" s="18">
        <f t="shared" si="0"/>
        <v>336</v>
      </c>
      <c r="F18">
        <f t="shared" si="1"/>
        <v>365</v>
      </c>
      <c r="G18">
        <f t="shared" si="2"/>
        <v>5.7839733238694269</v>
      </c>
      <c r="H18">
        <f t="shared" si="3"/>
        <v>0.87796008470088782</v>
      </c>
      <c r="I18">
        <f t="shared" si="4"/>
        <v>-0.47873384011578907</v>
      </c>
    </row>
    <row r="19" spans="1:9" x14ac:dyDescent="0.3">
      <c r="A19">
        <v>330</v>
      </c>
      <c r="B19">
        <v>2003</v>
      </c>
      <c r="C19" s="19">
        <v>37783</v>
      </c>
      <c r="D19">
        <v>341.61</v>
      </c>
      <c r="E19" s="18">
        <f t="shared" si="0"/>
        <v>162</v>
      </c>
      <c r="F19">
        <f t="shared" si="1"/>
        <v>365</v>
      </c>
      <c r="G19">
        <f t="shared" si="2"/>
        <v>2.7887014240084738</v>
      </c>
      <c r="H19">
        <f t="shared" si="3"/>
        <v>-0.9383773917408641</v>
      </c>
      <c r="I19">
        <f t="shared" si="4"/>
        <v>0.3456123126707335</v>
      </c>
    </row>
    <row r="20" spans="1:9" x14ac:dyDescent="0.3">
      <c r="A20">
        <v>342</v>
      </c>
      <c r="B20">
        <v>2004</v>
      </c>
      <c r="C20" s="19">
        <v>38277</v>
      </c>
      <c r="D20">
        <v>163.74</v>
      </c>
      <c r="E20" s="18">
        <f t="shared" si="0"/>
        <v>291</v>
      </c>
      <c r="F20">
        <f t="shared" si="1"/>
        <v>366</v>
      </c>
      <c r="G20">
        <f t="shared" si="2"/>
        <v>4.9956473343968844</v>
      </c>
      <c r="H20">
        <f t="shared" si="3"/>
        <v>0.27948563485160949</v>
      </c>
      <c r="I20">
        <f t="shared" si="4"/>
        <v>-0.96014987367160176</v>
      </c>
    </row>
    <row r="21" spans="1:9" x14ac:dyDescent="0.3">
      <c r="A21">
        <v>354</v>
      </c>
      <c r="B21">
        <v>2005</v>
      </c>
      <c r="C21" s="19">
        <v>38606</v>
      </c>
      <c r="D21">
        <v>263.67</v>
      </c>
      <c r="E21" s="18">
        <f t="shared" si="0"/>
        <v>254</v>
      </c>
      <c r="F21">
        <f t="shared" si="1"/>
        <v>365</v>
      </c>
      <c r="G21">
        <f t="shared" si="2"/>
        <v>4.3724084055441503</v>
      </c>
      <c r="H21">
        <f t="shared" si="3"/>
        <v>-0.33346877891818705</v>
      </c>
      <c r="I21">
        <f t="shared" si="4"/>
        <v>-0.94276114339042061</v>
      </c>
    </row>
    <row r="22" spans="1:9" x14ac:dyDescent="0.3">
      <c r="A22">
        <v>366</v>
      </c>
      <c r="B22">
        <v>2006</v>
      </c>
      <c r="C22" s="19">
        <v>38976</v>
      </c>
      <c r="D22">
        <v>178.72</v>
      </c>
      <c r="E22" s="18">
        <f t="shared" si="0"/>
        <v>259</v>
      </c>
      <c r="F22">
        <f t="shared" si="1"/>
        <v>365</v>
      </c>
      <c r="G22">
        <f t="shared" si="2"/>
        <v>4.4584794371493501</v>
      </c>
      <c r="H22">
        <f t="shared" si="3"/>
        <v>-0.25119006388481957</v>
      </c>
      <c r="I22">
        <f t="shared" si="4"/>
        <v>-0.96793778302406408</v>
      </c>
    </row>
    <row r="23" spans="1:9" x14ac:dyDescent="0.3">
      <c r="A23">
        <v>1</v>
      </c>
      <c r="B23">
        <v>2007</v>
      </c>
      <c r="C23" s="19">
        <v>39244</v>
      </c>
      <c r="D23">
        <v>226.33</v>
      </c>
      <c r="E23" s="18">
        <f t="shared" si="0"/>
        <v>162</v>
      </c>
      <c r="F23">
        <f t="shared" si="1"/>
        <v>365</v>
      </c>
      <c r="G23">
        <f t="shared" si="2"/>
        <v>2.7887014240084738</v>
      </c>
      <c r="H23">
        <f t="shared" si="3"/>
        <v>-0.9383773917408641</v>
      </c>
      <c r="I23">
        <f t="shared" si="4"/>
        <v>0.3456123126707335</v>
      </c>
    </row>
    <row r="24" spans="1:9" x14ac:dyDescent="0.3">
      <c r="A24">
        <v>13</v>
      </c>
      <c r="B24">
        <v>2008</v>
      </c>
      <c r="C24" s="19">
        <v>39703</v>
      </c>
      <c r="D24">
        <v>245.32</v>
      </c>
      <c r="E24" s="18">
        <f t="shared" si="0"/>
        <v>256</v>
      </c>
      <c r="F24">
        <f t="shared" si="1"/>
        <v>366</v>
      </c>
      <c r="G24">
        <f t="shared" si="2"/>
        <v>4.3947962804316232</v>
      </c>
      <c r="H24">
        <f t="shared" si="3"/>
        <v>-0.31228055688579481</v>
      </c>
      <c r="I24">
        <f t="shared" si="4"/>
        <v>-0.94998992299450091</v>
      </c>
    </row>
    <row r="25" spans="1:9" x14ac:dyDescent="0.3">
      <c r="A25">
        <v>25</v>
      </c>
      <c r="B25">
        <v>2009</v>
      </c>
      <c r="C25" s="19">
        <v>40136</v>
      </c>
      <c r="D25">
        <v>153.05000000000001</v>
      </c>
      <c r="E25" s="18">
        <f t="shared" si="0"/>
        <v>323</v>
      </c>
      <c r="F25">
        <f t="shared" si="1"/>
        <v>365</v>
      </c>
      <c r="G25">
        <f t="shared" si="2"/>
        <v>5.5601886416959072</v>
      </c>
      <c r="H25">
        <f t="shared" si="3"/>
        <v>0.749826401204568</v>
      </c>
      <c r="I25">
        <f t="shared" si="4"/>
        <v>-0.66163461824227898</v>
      </c>
    </row>
    <row r="26" spans="1:9" x14ac:dyDescent="0.3">
      <c r="A26">
        <v>36</v>
      </c>
      <c r="B26">
        <v>2010</v>
      </c>
      <c r="C26" s="19">
        <v>40435</v>
      </c>
      <c r="D26">
        <v>310.33</v>
      </c>
      <c r="E26" s="18">
        <f t="shared" si="0"/>
        <v>257</v>
      </c>
      <c r="F26">
        <f t="shared" si="1"/>
        <v>365</v>
      </c>
      <c r="G26">
        <f t="shared" si="2"/>
        <v>4.4240510245072704</v>
      </c>
      <c r="H26">
        <f t="shared" si="3"/>
        <v>-0.28435918728100362</v>
      </c>
      <c r="I26">
        <f t="shared" si="4"/>
        <v>-0.95871781698729641</v>
      </c>
    </row>
    <row r="27" spans="1:9" x14ac:dyDescent="0.3">
      <c r="A27">
        <v>48</v>
      </c>
      <c r="B27">
        <v>2011</v>
      </c>
      <c r="C27" s="19">
        <v>40817</v>
      </c>
      <c r="D27">
        <v>126.11</v>
      </c>
      <c r="E27" s="18">
        <f t="shared" si="0"/>
        <v>274</v>
      </c>
      <c r="F27">
        <f t="shared" si="1"/>
        <v>365</v>
      </c>
      <c r="G27">
        <f t="shared" si="2"/>
        <v>4.7166925319649495</v>
      </c>
      <c r="H27">
        <f t="shared" si="3"/>
        <v>4.3035382962438211E-3</v>
      </c>
      <c r="I27">
        <f t="shared" si="4"/>
        <v>-0.99999073973619013</v>
      </c>
    </row>
    <row r="28" spans="1:9" x14ac:dyDescent="0.3">
      <c r="A28">
        <v>60</v>
      </c>
      <c r="B28">
        <v>2012</v>
      </c>
      <c r="C28" s="19">
        <v>41171</v>
      </c>
      <c r="D28">
        <v>325.20999999999998</v>
      </c>
      <c r="E28" s="18">
        <f t="shared" si="0"/>
        <v>263</v>
      </c>
      <c r="F28">
        <f t="shared" si="1"/>
        <v>366</v>
      </c>
      <c r="G28">
        <f t="shared" si="2"/>
        <v>4.5149664912246754</v>
      </c>
      <c r="H28">
        <f t="shared" si="3"/>
        <v>-0.19614254142819712</v>
      </c>
      <c r="I28">
        <f t="shared" si="4"/>
        <v>-0.98057539406314287</v>
      </c>
    </row>
    <row r="29" spans="1:9" x14ac:dyDescent="0.3">
      <c r="A29">
        <v>72</v>
      </c>
      <c r="B29">
        <v>2013</v>
      </c>
      <c r="C29" s="19">
        <v>41590</v>
      </c>
      <c r="D29">
        <v>300.54000000000002</v>
      </c>
      <c r="E29" s="18">
        <f t="shared" si="0"/>
        <v>316</v>
      </c>
      <c r="F29">
        <f t="shared" si="1"/>
        <v>365</v>
      </c>
      <c r="G29">
        <f t="shared" si="2"/>
        <v>5.4396891974486277</v>
      </c>
      <c r="H29">
        <f t="shared" si="3"/>
        <v>0.66485539796428594</v>
      </c>
      <c r="I29">
        <f t="shared" si="4"/>
        <v>-0.74697208769655565</v>
      </c>
    </row>
    <row r="30" spans="1:9" x14ac:dyDescent="0.3">
      <c r="A30">
        <v>84</v>
      </c>
      <c r="B30">
        <v>2014</v>
      </c>
      <c r="C30" s="19">
        <v>41844</v>
      </c>
      <c r="D30">
        <v>358.29</v>
      </c>
      <c r="E30" s="18">
        <f t="shared" si="0"/>
        <v>205</v>
      </c>
      <c r="F30">
        <f t="shared" si="1"/>
        <v>365</v>
      </c>
      <c r="G30">
        <f t="shared" si="2"/>
        <v>3.5289122958131922</v>
      </c>
      <c r="H30">
        <f t="shared" si="3"/>
        <v>-0.92592477719384991</v>
      </c>
      <c r="I30">
        <f t="shared" si="4"/>
        <v>-0.37770796520396466</v>
      </c>
    </row>
    <row r="31" spans="1:9" x14ac:dyDescent="0.3">
      <c r="A31">
        <v>96</v>
      </c>
      <c r="B31">
        <v>2015</v>
      </c>
      <c r="C31" s="19">
        <v>42360</v>
      </c>
      <c r="D31">
        <v>427.74</v>
      </c>
      <c r="E31" s="18">
        <f t="shared" si="0"/>
        <v>356</v>
      </c>
      <c r="F31">
        <f t="shared" si="1"/>
        <v>365</v>
      </c>
      <c r="G31">
        <f t="shared" si="2"/>
        <v>6.1282574502902261</v>
      </c>
      <c r="H31">
        <f t="shared" si="3"/>
        <v>0.98802266566369745</v>
      </c>
      <c r="I31">
        <f t="shared" si="4"/>
        <v>-0.15430882066428189</v>
      </c>
    </row>
    <row r="32" spans="1:9" x14ac:dyDescent="0.3">
      <c r="E32" s="18"/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1985</v>
      </c>
      <c r="B2" s="2">
        <v>17.41</v>
      </c>
    </row>
    <row r="3" spans="1:2" x14ac:dyDescent="0.3">
      <c r="A3" s="18">
        <v>1986</v>
      </c>
      <c r="B3" s="2">
        <v>23.45</v>
      </c>
    </row>
    <row r="4" spans="1:2" x14ac:dyDescent="0.3">
      <c r="A4" s="18">
        <v>1987</v>
      </c>
      <c r="B4" s="2">
        <v>24.75</v>
      </c>
    </row>
    <row r="5" spans="1:2" x14ac:dyDescent="0.3">
      <c r="A5" s="18">
        <v>1988</v>
      </c>
      <c r="B5" s="2">
        <v>8.3000000000000007</v>
      </c>
    </row>
    <row r="6" spans="1:2" x14ac:dyDescent="0.3">
      <c r="A6" s="18">
        <v>1989</v>
      </c>
      <c r="B6" s="2">
        <v>4.51</v>
      </c>
    </row>
    <row r="7" spans="1:2" x14ac:dyDescent="0.3">
      <c r="A7" s="18">
        <v>1990</v>
      </c>
      <c r="B7" s="2">
        <v>16.440000000000001</v>
      </c>
    </row>
    <row r="8" spans="1:2" x14ac:dyDescent="0.3">
      <c r="A8" s="18">
        <v>1991</v>
      </c>
      <c r="B8" s="2">
        <v>6.88</v>
      </c>
    </row>
    <row r="9" spans="1:2" x14ac:dyDescent="0.3">
      <c r="A9" s="18">
        <v>1992</v>
      </c>
      <c r="B9" s="2">
        <v>22.17</v>
      </c>
    </row>
    <row r="10" spans="1:2" x14ac:dyDescent="0.3">
      <c r="A10" s="18">
        <v>1993</v>
      </c>
      <c r="B10" s="2">
        <v>15.47</v>
      </c>
    </row>
    <row r="11" spans="1:2" x14ac:dyDescent="0.3">
      <c r="A11" s="18">
        <v>1994</v>
      </c>
      <c r="B11" s="2">
        <v>17.78</v>
      </c>
    </row>
    <row r="12" spans="1:2" x14ac:dyDescent="0.3">
      <c r="A12" s="18">
        <v>1995</v>
      </c>
      <c r="B12" s="2">
        <v>11.83</v>
      </c>
    </row>
    <row r="13" spans="1:2" x14ac:dyDescent="0.3">
      <c r="A13" s="18">
        <v>1997</v>
      </c>
      <c r="B13" s="2">
        <v>19.61</v>
      </c>
    </row>
    <row r="14" spans="1:2" x14ac:dyDescent="0.3">
      <c r="A14" s="18">
        <v>1998</v>
      </c>
      <c r="B14" s="2">
        <v>29.89</v>
      </c>
    </row>
    <row r="15" spans="1:2" x14ac:dyDescent="0.3">
      <c r="A15" s="18">
        <v>1999</v>
      </c>
      <c r="B15" s="2">
        <v>12.61</v>
      </c>
    </row>
    <row r="16" spans="1:2" x14ac:dyDescent="0.3">
      <c r="A16" s="18">
        <v>2000</v>
      </c>
      <c r="B16" s="2">
        <v>16.72</v>
      </c>
    </row>
    <row r="17" spans="1:2" x14ac:dyDescent="0.3">
      <c r="A17" s="18">
        <v>2001</v>
      </c>
      <c r="B17" s="2">
        <v>20.39</v>
      </c>
    </row>
    <row r="18" spans="1:2" x14ac:dyDescent="0.3">
      <c r="A18" s="18">
        <v>2002</v>
      </c>
      <c r="B18" s="2">
        <v>32.65</v>
      </c>
    </row>
    <row r="19" spans="1:2" x14ac:dyDescent="0.3">
      <c r="A19" s="18">
        <v>2003</v>
      </c>
      <c r="B19" s="2">
        <v>23.06</v>
      </c>
    </row>
    <row r="20" spans="1:2" x14ac:dyDescent="0.3">
      <c r="A20" s="18">
        <v>2004</v>
      </c>
      <c r="B20" s="2">
        <v>8.64</v>
      </c>
    </row>
    <row r="21" spans="1:2" x14ac:dyDescent="0.3">
      <c r="A21" s="18">
        <v>2005</v>
      </c>
      <c r="B21" s="2">
        <v>12.48</v>
      </c>
    </row>
    <row r="22" spans="1:2" x14ac:dyDescent="0.3">
      <c r="A22" s="18">
        <v>2006</v>
      </c>
      <c r="B22" s="2">
        <v>8.33</v>
      </c>
    </row>
    <row r="23" spans="1:2" x14ac:dyDescent="0.3">
      <c r="A23" s="18">
        <v>2007</v>
      </c>
      <c r="B23" s="2">
        <v>18.46</v>
      </c>
    </row>
    <row r="24" spans="1:2" x14ac:dyDescent="0.3">
      <c r="A24" s="18">
        <v>2008</v>
      </c>
      <c r="B24" s="2">
        <v>12.45</v>
      </c>
    </row>
    <row r="25" spans="1:2" x14ac:dyDescent="0.3">
      <c r="A25" s="18">
        <v>2009</v>
      </c>
      <c r="B25" s="2">
        <v>16.149999999999999</v>
      </c>
    </row>
    <row r="26" spans="1:2" x14ac:dyDescent="0.3">
      <c r="A26" s="18">
        <v>2010</v>
      </c>
      <c r="B26" s="2">
        <v>14.42</v>
      </c>
    </row>
    <row r="27" spans="1:2" x14ac:dyDescent="0.3">
      <c r="A27" s="18">
        <v>2011</v>
      </c>
      <c r="B27" s="2">
        <v>8.5299999999999994</v>
      </c>
    </row>
    <row r="28" spans="1:2" x14ac:dyDescent="0.3">
      <c r="A28" s="18">
        <v>2012</v>
      </c>
      <c r="B28" s="2">
        <v>7.79</v>
      </c>
    </row>
    <row r="29" spans="1:2" x14ac:dyDescent="0.3">
      <c r="A29" s="18">
        <v>2013</v>
      </c>
      <c r="B29" s="2">
        <v>11.55</v>
      </c>
    </row>
    <row r="30" spans="1:2" x14ac:dyDescent="0.3">
      <c r="A30" s="18">
        <v>2014</v>
      </c>
      <c r="B30" s="2">
        <v>22.4</v>
      </c>
    </row>
    <row r="31" spans="1:2" x14ac:dyDescent="0.3">
      <c r="A31" s="18">
        <v>2015</v>
      </c>
      <c r="B31" s="2">
        <v>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>
      <selection activeCell="E10" sqref="E10"/>
    </sheetView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30</v>
      </c>
      <c r="D13" s="7">
        <v>0</v>
      </c>
      <c r="E13" s="7">
        <v>30</v>
      </c>
      <c r="F13" s="8">
        <v>4.51</v>
      </c>
      <c r="G13" s="8">
        <v>32.65</v>
      </c>
      <c r="H13" s="8">
        <v>16.353999999999999</v>
      </c>
      <c r="I13" s="8">
        <v>7.068558649350682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-5.2873563218390804E-2</v>
      </c>
    </row>
    <row r="19" spans="2:10" x14ac:dyDescent="0.3">
      <c r="B19" s="3" t="s">
        <v>20</v>
      </c>
      <c r="C19" s="12">
        <v>-23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0.69744884077515623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-6.0000000000000012E-2</v>
      </c>
    </row>
    <row r="34" spans="2:5" x14ac:dyDescent="0.3">
      <c r="B34" s="14" t="s">
        <v>31</v>
      </c>
      <c r="D34" s="16">
        <v>-0.11640178571428587</v>
      </c>
      <c r="E34" s="17">
        <v>-1.0857142857143075E-2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22918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2016-10-15T02:55:13Z</dcterms:created>
  <dcterms:modified xsi:type="dcterms:W3CDTF">2018-05-31T21:26:30Z</dcterms:modified>
</cp:coreProperties>
</file>