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er347\DADOS\"/>
    </mc:Choice>
  </mc:AlternateContent>
  <xr:revisionPtr revIDLastSave="0" documentId="13_ncr:1_{5574DD30-1128-40FD-B677-53AF802D644D}" xr6:coauthVersionLast="32" xr6:coauthVersionMax="32" xr10:uidLastSave="{00000000-0000-0000-0000-000000000000}"/>
  <bookViews>
    <workbookView xWindow="360" yWindow="156" windowWidth="10512" windowHeight="9540" xr2:uid="{00000000-000D-0000-FFFF-FFFF00000000}"/>
  </bookViews>
  <sheets>
    <sheet name="Plan1" sheetId="1" r:id="rId1"/>
    <sheet name="Mann-Kendall trend tests_HID" sheetId="3" state="hidden" r:id="rId2"/>
    <sheet name="Mann-Kendall trend tests" sheetId="2" r:id="rId3"/>
  </sheets>
  <externalReferences>
    <externalReference r:id="rId4"/>
  </externalReferences>
  <calcPr calcId="179017" concurrentCalc="0"/>
</workbook>
</file>

<file path=xl/calcChain.xml><?xml version="1.0" encoding="utf-8"?>
<calcChain xmlns="http://schemas.openxmlformats.org/spreadsheetml/2006/main">
  <c r="E2" i="1" l="1"/>
  <c r="F2" i="1"/>
  <c r="G2" i="1"/>
  <c r="I2" i="1"/>
  <c r="E3" i="1"/>
  <c r="F3" i="1"/>
  <c r="G3" i="1"/>
  <c r="I3" i="1"/>
  <c r="E4" i="1"/>
  <c r="F4" i="1"/>
  <c r="G4" i="1"/>
  <c r="I4" i="1"/>
  <c r="E5" i="1"/>
  <c r="F5" i="1"/>
  <c r="G5" i="1"/>
  <c r="I5" i="1"/>
  <c r="E6" i="1"/>
  <c r="F6" i="1"/>
  <c r="G6" i="1"/>
  <c r="I6" i="1"/>
  <c r="E7" i="1"/>
  <c r="F7" i="1"/>
  <c r="G7" i="1"/>
  <c r="I7" i="1"/>
  <c r="E8" i="1"/>
  <c r="F8" i="1"/>
  <c r="G8" i="1"/>
  <c r="I8" i="1"/>
  <c r="E9" i="1"/>
  <c r="F9" i="1"/>
  <c r="G9" i="1"/>
  <c r="I9" i="1"/>
  <c r="E10" i="1"/>
  <c r="F10" i="1"/>
  <c r="G10" i="1"/>
  <c r="I10" i="1"/>
  <c r="E11" i="1"/>
  <c r="F11" i="1"/>
  <c r="G11" i="1"/>
  <c r="I11" i="1"/>
  <c r="E12" i="1"/>
  <c r="F12" i="1"/>
  <c r="G12" i="1"/>
  <c r="I12" i="1"/>
  <c r="E13" i="1"/>
  <c r="F13" i="1"/>
  <c r="G13" i="1"/>
  <c r="I13" i="1"/>
  <c r="E14" i="1"/>
  <c r="F14" i="1"/>
  <c r="G14" i="1"/>
  <c r="I14" i="1"/>
  <c r="E15" i="1"/>
  <c r="F15" i="1"/>
  <c r="G15" i="1"/>
  <c r="I15" i="1"/>
  <c r="E16" i="1"/>
  <c r="F16" i="1"/>
  <c r="G16" i="1"/>
  <c r="I16" i="1"/>
  <c r="E17" i="1"/>
  <c r="F17" i="1"/>
  <c r="G17" i="1"/>
  <c r="I17" i="1"/>
  <c r="E18" i="1"/>
  <c r="F18" i="1"/>
  <c r="G18" i="1"/>
  <c r="I18" i="1"/>
  <c r="E19" i="1"/>
  <c r="F19" i="1"/>
  <c r="G19" i="1"/>
  <c r="I19" i="1"/>
  <c r="E20" i="1"/>
  <c r="F20" i="1"/>
  <c r="G20" i="1"/>
  <c r="I20" i="1"/>
  <c r="E21" i="1"/>
  <c r="F21" i="1"/>
  <c r="G21" i="1"/>
  <c r="I21" i="1"/>
  <c r="E22" i="1"/>
  <c r="F22" i="1"/>
  <c r="G22" i="1"/>
  <c r="I22" i="1"/>
  <c r="E23" i="1"/>
  <c r="F23" i="1"/>
  <c r="G23" i="1"/>
  <c r="I23" i="1"/>
  <c r="E24" i="1"/>
  <c r="F24" i="1"/>
  <c r="G24" i="1"/>
  <c r="I24" i="1"/>
  <c r="E25" i="1"/>
  <c r="F25" i="1"/>
  <c r="G25" i="1"/>
  <c r="I25" i="1"/>
  <c r="E26" i="1"/>
  <c r="F26" i="1"/>
  <c r="G26" i="1"/>
  <c r="I26" i="1"/>
  <c r="E27" i="1"/>
  <c r="F27" i="1"/>
  <c r="G27" i="1"/>
  <c r="I27" i="1"/>
  <c r="E28" i="1"/>
  <c r="F28" i="1"/>
  <c r="G28" i="1"/>
  <c r="I28" i="1"/>
  <c r="E29" i="1"/>
  <c r="F29" i="1"/>
  <c r="G29" i="1"/>
  <c r="I29" i="1"/>
  <c r="E30" i="1"/>
  <c r="F30" i="1"/>
  <c r="G30" i="1"/>
  <c r="I30" i="1"/>
  <c r="E31" i="1"/>
  <c r="F31" i="1"/>
  <c r="G31" i="1"/>
  <c r="I31" i="1"/>
  <c r="E32" i="1"/>
  <c r="F32" i="1"/>
  <c r="G32" i="1"/>
  <c r="I32" i="1"/>
  <c r="E33" i="1"/>
  <c r="F33" i="1"/>
  <c r="G33" i="1"/>
  <c r="I33" i="1"/>
  <c r="E34" i="1"/>
  <c r="F34" i="1"/>
  <c r="G34" i="1"/>
  <c r="I34" i="1"/>
  <c r="E35" i="1"/>
  <c r="F35" i="1"/>
  <c r="G35" i="1"/>
  <c r="I35" i="1"/>
  <c r="E36" i="1"/>
  <c r="F36" i="1"/>
  <c r="G36" i="1"/>
  <c r="I36" i="1"/>
  <c r="E37" i="1"/>
  <c r="F37" i="1"/>
  <c r="G37" i="1"/>
  <c r="I37" i="1"/>
  <c r="E38" i="1"/>
  <c r="F38" i="1"/>
  <c r="G38" i="1"/>
  <c r="I38" i="1"/>
  <c r="E39" i="1"/>
  <c r="F39" i="1"/>
  <c r="G39" i="1"/>
  <c r="I39" i="1"/>
  <c r="E40" i="1"/>
  <c r="F40" i="1"/>
  <c r="G40" i="1"/>
  <c r="I40" i="1"/>
  <c r="E41" i="1"/>
  <c r="F41" i="1"/>
  <c r="G41" i="1"/>
  <c r="I41" i="1"/>
  <c r="E42" i="1"/>
  <c r="F42" i="1"/>
  <c r="G42" i="1"/>
  <c r="I42" i="1"/>
  <c r="E43" i="1"/>
  <c r="F43" i="1"/>
  <c r="G43" i="1"/>
  <c r="I43" i="1"/>
  <c r="E44" i="1"/>
  <c r="F44" i="1"/>
  <c r="G44" i="1"/>
  <c r="I44" i="1"/>
  <c r="E45" i="1"/>
  <c r="F45" i="1"/>
  <c r="G45" i="1"/>
  <c r="I45" i="1"/>
  <c r="E46" i="1"/>
  <c r="F46" i="1"/>
  <c r="G46" i="1"/>
  <c r="I46" i="1"/>
  <c r="E47" i="1"/>
  <c r="F47" i="1"/>
  <c r="G47" i="1"/>
  <c r="I47" i="1"/>
  <c r="E48" i="1"/>
  <c r="F48" i="1"/>
  <c r="G48" i="1"/>
  <c r="I48" i="1"/>
  <c r="E49" i="1"/>
  <c r="F49" i="1"/>
  <c r="G49" i="1"/>
  <c r="I49" i="1"/>
  <c r="E50" i="1"/>
  <c r="F50" i="1"/>
  <c r="G50" i="1"/>
  <c r="I50" i="1"/>
  <c r="E51" i="1"/>
  <c r="F51" i="1"/>
  <c r="G51" i="1"/>
  <c r="I51" i="1"/>
  <c r="E52" i="1"/>
  <c r="F52" i="1"/>
  <c r="G52" i="1"/>
  <c r="I52" i="1"/>
  <c r="E53" i="1"/>
  <c r="F53" i="1"/>
  <c r="G53" i="1"/>
  <c r="I53" i="1"/>
  <c r="E54" i="1"/>
  <c r="F54" i="1"/>
  <c r="G54" i="1"/>
  <c r="I54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</calcChain>
</file>

<file path=xl/sharedStrings.xml><?xml version="1.0" encoding="utf-8"?>
<sst xmlns="http://schemas.openxmlformats.org/spreadsheetml/2006/main" count="44" uniqueCount="42">
  <si>
    <t xml:space="preserve"> Cod</t>
  </si>
  <si>
    <t xml:space="preserve"> Year</t>
  </si>
  <si>
    <t xml:space="preserve"> Maximum streamflow</t>
  </si>
  <si>
    <t>Time series: Workbook = 86745000.xlsx / Sheet = Plan1 / Range = Plan1!$E$1:$E$54 / 53 rows and 1 column</t>
  </si>
  <si>
    <t>Date data: Workbook = 86745000.xlsx / Sheet = Plan1 / Range = Plan1!$B$1:$B$54 / 53 rows and 1 column</t>
  </si>
  <si>
    <t>Confidence interval (%): 5</t>
  </si>
  <si>
    <t>Confidence interval (%)(Sen's slope): 5</t>
  </si>
  <si>
    <t>Run again: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</si>
  <si>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</si>
  <si>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</si>
  <si>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</si>
  <si>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</si>
  <si>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</si>
  <si>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</si>
  <si>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</si>
  <si>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</si>
  <si>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</si>
  <si>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Average streamflow</t>
  </si>
  <si>
    <t>Mann-Kendall trend test / Two-tailed test (Average streamflow):</t>
  </si>
  <si>
    <t>Kendall's tau</t>
  </si>
  <si>
    <t>S</t>
  </si>
  <si>
    <t>Var(S)</t>
  </si>
  <si>
    <t>p-value (Two-tailed)</t>
  </si>
  <si>
    <t>alpha</t>
  </si>
  <si>
    <t>The exact p-value could not be computed. An approximation has been used to compute the p-value.</t>
  </si>
  <si>
    <t>Test interpretation:</t>
  </si>
  <si>
    <t>H0: There is no trend in the series</t>
  </si>
  <si>
    <t>Ha: There is a trend in the series</t>
  </si>
  <si>
    <t>As the computed p-value is greater than the significance level alpha=0.05, one cannot reject the null hypothesis H0.</t>
  </si>
  <si>
    <t>The risk to reject the null hypothesis H0 while it is true is 41.18%.</t>
  </si>
  <si>
    <t>The continuity correction has been applied.</t>
  </si>
  <si>
    <t>Ties have been detected in the data and the appropriate corrections have been applied.</t>
  </si>
  <si>
    <t>Sen's slope:</t>
  </si>
  <si>
    <t>Confidence interval:</t>
  </si>
  <si>
    <t xml:space="preserve"> </t>
  </si>
  <si>
    <r>
      <t>XLSTAT 2016.06.36438  - Mann-Kendall trend tests - Start time: 2016-10-15 at 8:53:57 PM / End time: 2016-10-15 at 8:53:58 PM</t>
    </r>
    <r>
      <rPr>
        <sz val="11"/>
        <color rgb="FFFFFFFF"/>
        <rFont val="Calibri"/>
        <family val="2"/>
        <scheme val="minor"/>
      </rPr>
      <t xml:space="preserve"> / Microsoft Excel 14.06024</t>
    </r>
  </si>
  <si>
    <t>DATE_ACCESS</t>
  </si>
  <si>
    <t>Julian_day</t>
  </si>
  <si>
    <t>leap_years</t>
  </si>
  <si>
    <t>Teta_i</t>
  </si>
  <si>
    <t>Cos_Teta</t>
  </si>
  <si>
    <t>Sen_Teta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</si>
</sst>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&quot;] &quot;0.000&quot;,&quot;;&quot;] &quot;\-0.000&quot; ,&quot;"/>
    <numFmt numFmtId="166" formatCode="0.000&quot; [&quot;;\-0.000&quot; [&quot;"/>
  </numFmts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rgb="FF339966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/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0" borderId="2" xfId="0" applyBorder="1" applyAlignment="1"/>
    <xf numFmtId="0" fontId="0" fillId="0" borderId="2" xfId="0" applyNumberFormat="1" applyBorder="1" applyAlignment="1"/>
    <xf numFmtId="164" fontId="0" fillId="0" borderId="2" xfId="0" applyNumberFormat="1" applyBorder="1" applyAlignment="1"/>
    <xf numFmtId="0" fontId="0" fillId="0" borderId="1" xfId="0" applyBorder="1" applyAlignment="1"/>
    <xf numFmtId="0" fontId="0" fillId="0" borderId="3" xfId="0" applyBorder="1" applyAlignment="1"/>
    <xf numFmtId="164" fontId="0" fillId="0" borderId="1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3" xfId="0" applyNumberFormat="1" applyBorder="1" applyAlignment="1">
      <alignment horizontal="right"/>
    </xf>
    <xf numFmtId="0" fontId="0" fillId="0" borderId="0" xfId="0" applyFont="1"/>
    <xf numFmtId="164" fontId="0" fillId="0" borderId="0" xfId="0" applyNumberFormat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left"/>
    </xf>
    <xf numFmtId="0" fontId="0" fillId="0" borderId="0" xfId="0" applyNumberFormat="1"/>
    <xf numFmtId="14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0" fillId="0" borderId="0" xfId="0" applyBorder="1"/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CA"/>
              <a:t>Year / Average streamflow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streamflow</c:v>
          </c:tx>
          <c:spPr>
            <a:ln w="12700">
              <a:solidFill>
                <a:srgbClr val="4A7EBB"/>
              </a:solidFill>
              <a:prstDash val="solid"/>
            </a:ln>
            <a:effectLst/>
          </c:spPr>
          <c:marker>
            <c:symbol val="circle"/>
            <c:size val="3"/>
          </c:marker>
          <c:xVal>
            <c:numRef>
              <c:f>'Mann-Kendall trend tests_HID'!$A$2:$A$54</c:f>
              <c:numCache>
                <c:formatCode>General</c:formatCode>
                <c:ptCount val="53"/>
                <c:pt idx="0">
                  <c:v>1958</c:v>
                </c:pt>
                <c:pt idx="1">
                  <c:v>1959</c:v>
                </c:pt>
                <c:pt idx="2">
                  <c:v>1960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2013</c:v>
                </c:pt>
                <c:pt idx="51">
                  <c:v>2014</c:v>
                </c:pt>
                <c:pt idx="52">
                  <c:v>2015</c:v>
                </c:pt>
              </c:numCache>
            </c:numRef>
          </c:xVal>
          <c:yVal>
            <c:numRef>
              <c:f>'Mann-Kendall trend tests_HID'!$B$2:$B$54</c:f>
              <c:numCache>
                <c:formatCode>0</c:formatCode>
                <c:ptCount val="53"/>
                <c:pt idx="0">
                  <c:v>16.79</c:v>
                </c:pt>
                <c:pt idx="1">
                  <c:v>25.25</c:v>
                </c:pt>
                <c:pt idx="2">
                  <c:v>10.26</c:v>
                </c:pt>
                <c:pt idx="3">
                  <c:v>2.65</c:v>
                </c:pt>
                <c:pt idx="4">
                  <c:v>22.84</c:v>
                </c:pt>
                <c:pt idx="5">
                  <c:v>9.1300000000000008</c:v>
                </c:pt>
                <c:pt idx="6">
                  <c:v>24.28</c:v>
                </c:pt>
                <c:pt idx="7">
                  <c:v>47.61</c:v>
                </c:pt>
                <c:pt idx="8">
                  <c:v>27.34</c:v>
                </c:pt>
                <c:pt idx="9">
                  <c:v>14.32</c:v>
                </c:pt>
                <c:pt idx="10">
                  <c:v>17.71</c:v>
                </c:pt>
                <c:pt idx="11">
                  <c:v>23.9</c:v>
                </c:pt>
                <c:pt idx="12">
                  <c:v>28.61</c:v>
                </c:pt>
                <c:pt idx="13">
                  <c:v>40.75</c:v>
                </c:pt>
                <c:pt idx="14">
                  <c:v>32.57</c:v>
                </c:pt>
                <c:pt idx="15">
                  <c:v>20.73</c:v>
                </c:pt>
                <c:pt idx="16">
                  <c:v>24.34</c:v>
                </c:pt>
                <c:pt idx="17">
                  <c:v>22.96</c:v>
                </c:pt>
                <c:pt idx="18">
                  <c:v>23.55</c:v>
                </c:pt>
                <c:pt idx="19">
                  <c:v>14.1</c:v>
                </c:pt>
                <c:pt idx="20">
                  <c:v>25.21</c:v>
                </c:pt>
                <c:pt idx="21">
                  <c:v>24.85</c:v>
                </c:pt>
                <c:pt idx="22">
                  <c:v>20.73</c:v>
                </c:pt>
                <c:pt idx="23">
                  <c:v>34.96</c:v>
                </c:pt>
                <c:pt idx="24">
                  <c:v>43.36</c:v>
                </c:pt>
                <c:pt idx="25">
                  <c:v>30.26</c:v>
                </c:pt>
                <c:pt idx="26">
                  <c:v>34.07</c:v>
                </c:pt>
                <c:pt idx="27">
                  <c:v>37.770000000000003</c:v>
                </c:pt>
                <c:pt idx="28">
                  <c:v>30.55</c:v>
                </c:pt>
                <c:pt idx="29">
                  <c:v>47.68</c:v>
                </c:pt>
                <c:pt idx="30">
                  <c:v>17.22</c:v>
                </c:pt>
                <c:pt idx="31">
                  <c:v>26.08</c:v>
                </c:pt>
                <c:pt idx="32">
                  <c:v>42.68</c:v>
                </c:pt>
                <c:pt idx="33">
                  <c:v>23.68</c:v>
                </c:pt>
                <c:pt idx="34">
                  <c:v>32.270000000000003</c:v>
                </c:pt>
                <c:pt idx="35">
                  <c:v>38.14</c:v>
                </c:pt>
                <c:pt idx="36">
                  <c:v>32.25</c:v>
                </c:pt>
                <c:pt idx="37">
                  <c:v>20.93</c:v>
                </c:pt>
                <c:pt idx="38">
                  <c:v>36.68</c:v>
                </c:pt>
                <c:pt idx="39">
                  <c:v>35.56</c:v>
                </c:pt>
                <c:pt idx="40">
                  <c:v>45.74</c:v>
                </c:pt>
                <c:pt idx="41">
                  <c:v>30.01</c:v>
                </c:pt>
                <c:pt idx="42">
                  <c:v>17.55</c:v>
                </c:pt>
                <c:pt idx="43">
                  <c:v>25.02</c:v>
                </c:pt>
                <c:pt idx="44">
                  <c:v>11.7</c:v>
                </c:pt>
                <c:pt idx="45">
                  <c:v>21.55</c:v>
                </c:pt>
                <c:pt idx="46">
                  <c:v>19.420000000000002</c:v>
                </c:pt>
                <c:pt idx="47">
                  <c:v>34.43</c:v>
                </c:pt>
                <c:pt idx="48">
                  <c:v>24.74</c:v>
                </c:pt>
                <c:pt idx="49">
                  <c:v>21.42</c:v>
                </c:pt>
                <c:pt idx="50">
                  <c:v>14.1</c:v>
                </c:pt>
                <c:pt idx="51">
                  <c:v>19.37</c:v>
                </c:pt>
                <c:pt idx="52">
                  <c:v>21.3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96-4D51-8A41-F98921172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157760"/>
        <c:axId val="244638080"/>
      </c:scatterChart>
      <c:valAx>
        <c:axId val="253157760"/>
        <c:scaling>
          <c:orientation val="minMax"/>
          <c:max val="2020"/>
          <c:min val="195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244638080"/>
        <c:crosses val="autoZero"/>
        <c:crossBetween val="midCat"/>
      </c:valAx>
      <c:valAx>
        <c:axId val="244638080"/>
        <c:scaling>
          <c:orientation val="minMax"/>
          <c:max val="5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Average streamflow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253157760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972967" hidden="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556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CA" sz="1100"/>
            <a:t>RunProcMKT
Form130.txt
Frame_Buttons,Frame,
Help,CommandButton,False
OK,CommandButton,False
Cancel,CommandButton,False
FrameOutput,Frame,
OptionButton_R,OptionButton,False
OptionButton_S,OptionButton,True
OptionButton_W,OptionButton,False
RefEdit_R,RefEdit0,
ClearSelections,CommandButton,False
ResetAll,CommandButton,False
Frame13,Frame,
RefEditT,RefEdit0,Plan1!$E$1:$E$54
Label_T,Label,
CheckBoxVarLabels,CheckBox,True
MultiPage1,MultiPage,0
Frame_Missing,Frame,
OptionButtonMVRemove,OptionButton,False
OptionButtonMVRefuse,OptionButton,True
Frame17,Frame,
OptionButtonMVReplace,OptionButton,False
FrameCompCharts2,Frame,
CheckBox_Desc,CheckBox,True
OptionButtonMVIgnore,OptionButton,False
TextBoxPeriod,TextBox,12
LabelPeriod,Label,
CheckBoxMKT,CheckBox,True
CheckBoxSMK,CheckBox,False
FrameHyp,Frame,
LabelHyp,Label,
ComboBoxHyp,ComboBox,0
FrameAll,Frame,
Frame_ALLOptions,Frame,
TextBox_conf,TextBox,5
Label_conf,Label,
CheckBoxExact,CheckBox,True
CheckBoxCorrect,CheckBox,True
CheckBoxDep,CheckBox,False
FrameAR,Frame,
CheckBoxAR1,CheckBox,False
CheckBoxAR2,CheckBox,False
LabelCorrect,Label,
Frame18,Frame,
TextBoxSig,TextBox,10
LabelSig,Label,
FrameCode,Frame,
CommandButtonCode,CommandButton,False
CommandButtonLoadConf,CommandButton,False
CommandButtonSaveConf,CommandButton,False
CommandButtonHidden,CommandButton,False
CB1,CommandButton,False
RefEditDate,RefEdit0,Plan1!$B$1:$B$54
CheckBoxDate,CheckBox,True
CheckBoxCharts,CheckBox,True
CheckBoxSen,CheckBox,True
Frame19,Frame,
Label_conf2,Label,
TextBox_conf2,TextBox,5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</xdr:colOff>
          <xdr:row>5</xdr:row>
          <xdr:rowOff>0</xdr:rowOff>
        </xdr:from>
        <xdr:to>
          <xdr:col>2</xdr:col>
          <xdr:colOff>556260</xdr:colOff>
          <xdr:row>6</xdr:row>
          <xdr:rowOff>0</xdr:rowOff>
        </xdr:to>
        <xdr:sp macro="" textlink="">
          <xdr:nvSpPr>
            <xdr:cNvPr id="1025" name="BT972967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900" b="0" i="0" u="none" strike="noStrike" baseline="0">
                  <a:solidFill>
                    <a:srgbClr val="339966"/>
                  </a:solidFill>
                  <a:latin typeface="Times New Roman"/>
                  <a:cs typeface="Times New Roman"/>
                </a:rPr>
                <a:t>►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0</xdr:colOff>
      <xdr:row>40</xdr:row>
      <xdr:rowOff>0</xdr:rowOff>
    </xdr:from>
    <xdr:to>
      <xdr:col>7</xdr:col>
      <xdr:colOff>0</xdr:colOff>
      <xdr:row>57</xdr:row>
      <xdr:rowOff>0</xdr:rowOff>
    </xdr:to>
    <xdr:graphicFrame macro="">
      <xdr:nvGraphicFramePr>
        <xdr:cNvPr id="3" name="Chart 2-XLSTA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Addinsoft/XLSTAT/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STAT"/>
    </sheetNames>
    <definedNames>
      <definedName name="RelaunchCall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4"/>
  <sheetViews>
    <sheetView tabSelected="1" topLeftCell="D43" zoomScale="70" zoomScaleNormal="70" workbookViewId="0">
      <selection activeCell="G56" sqref="G56:L67"/>
    </sheetView>
  </sheetViews>
  <sheetFormatPr defaultRowHeight="14.4" x14ac:dyDescent="0.3"/>
  <cols>
    <col min="1" max="1" width="4.88671875" bestFit="1" customWidth="1"/>
    <col min="2" max="2" width="5.33203125" bestFit="1" customWidth="1"/>
    <col min="3" max="3" width="20.44140625" customWidth="1"/>
    <col min="4" max="4" width="21.109375" bestFit="1" customWidth="1"/>
  </cols>
  <sheetData>
    <row r="1" spans="1:9" x14ac:dyDescent="0.3">
      <c r="A1" t="s">
        <v>0</v>
      </c>
      <c r="B1" t="s">
        <v>1</v>
      </c>
      <c r="C1" t="s">
        <v>36</v>
      </c>
      <c r="D1" t="s">
        <v>2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</row>
    <row r="2" spans="1:9" x14ac:dyDescent="0.3">
      <c r="A2">
        <v>120</v>
      </c>
      <c r="B2">
        <v>1958</v>
      </c>
      <c r="C2" s="19">
        <v>21463</v>
      </c>
      <c r="D2">
        <v>720</v>
      </c>
      <c r="E2" s="18">
        <f>C2-DATE(YEAR(C2),1,0)</f>
        <v>278</v>
      </c>
      <c r="F2">
        <f>DATE(YEAR(C2)+1,1,1)-DATE(YEAR(C2),1,1)</f>
        <v>365</v>
      </c>
      <c r="G2">
        <f>E2*(2*PI()/F2)</f>
        <v>4.785549357249109</v>
      </c>
      <c r="H2">
        <f>COS(G2)</f>
        <v>7.3095129898076872E-2</v>
      </c>
      <c r="I2">
        <f>SIN(G2)</f>
        <v>-0.9973249731081556</v>
      </c>
    </row>
    <row r="3" spans="1:9" x14ac:dyDescent="0.3">
      <c r="A3">
        <v>132</v>
      </c>
      <c r="B3">
        <v>1959</v>
      </c>
      <c r="C3" s="19">
        <v>21723</v>
      </c>
      <c r="D3">
        <v>1275</v>
      </c>
      <c r="E3" s="18">
        <f t="shared" ref="E3:E47" si="0">C3-DATE(YEAR(C3),1,0)</f>
        <v>173</v>
      </c>
      <c r="F3">
        <f t="shared" ref="F3:F47" si="1">DATE(YEAR(C3)+1,1,1)-DATE(YEAR(C3),1,1)</f>
        <v>365</v>
      </c>
      <c r="G3">
        <f t="shared" ref="G3:G47" si="2">E3*(2*PI()/F3)</f>
        <v>2.9780576935399132</v>
      </c>
      <c r="H3">
        <f t="shared" ref="H3:H47" si="3">COS(G3)</f>
        <v>-0.98665793289165704</v>
      </c>
      <c r="I3">
        <f t="shared" ref="I3:I47" si="4">SIN(G3)</f>
        <v>0.16280701293851715</v>
      </c>
    </row>
    <row r="4" spans="1:9" x14ac:dyDescent="0.3">
      <c r="A4">
        <v>144</v>
      </c>
      <c r="B4">
        <v>1960</v>
      </c>
      <c r="C4" s="19">
        <v>22159</v>
      </c>
      <c r="D4">
        <v>500</v>
      </c>
      <c r="E4" s="18">
        <f t="shared" si="0"/>
        <v>244</v>
      </c>
      <c r="F4">
        <f t="shared" si="1"/>
        <v>366</v>
      </c>
      <c r="G4">
        <f t="shared" si="2"/>
        <v>4.1887902047863905</v>
      </c>
      <c r="H4">
        <f t="shared" si="3"/>
        <v>-0.50000000000000044</v>
      </c>
      <c r="I4">
        <f t="shared" si="4"/>
        <v>-0.86602540378443837</v>
      </c>
    </row>
    <row r="5" spans="1:9" x14ac:dyDescent="0.3">
      <c r="A5">
        <v>161</v>
      </c>
      <c r="B5">
        <v>1962</v>
      </c>
      <c r="C5" s="19">
        <v>22838</v>
      </c>
      <c r="D5">
        <v>36.25</v>
      </c>
      <c r="E5" s="18">
        <f t="shared" si="0"/>
        <v>192</v>
      </c>
      <c r="F5">
        <f t="shared" si="1"/>
        <v>365</v>
      </c>
      <c r="G5">
        <f t="shared" si="2"/>
        <v>3.3051276136396726</v>
      </c>
      <c r="H5">
        <f t="shared" si="3"/>
        <v>-0.98665793289165715</v>
      </c>
      <c r="I5">
        <f t="shared" si="4"/>
        <v>-0.16280701293851646</v>
      </c>
    </row>
    <row r="6" spans="1:9" x14ac:dyDescent="0.3">
      <c r="A6">
        <v>173</v>
      </c>
      <c r="B6">
        <v>1963</v>
      </c>
      <c r="C6" s="19">
        <v>23280</v>
      </c>
      <c r="D6">
        <v>540</v>
      </c>
      <c r="E6" s="18">
        <f t="shared" si="0"/>
        <v>269</v>
      </c>
      <c r="F6">
        <f t="shared" si="1"/>
        <v>365</v>
      </c>
      <c r="G6">
        <f t="shared" si="2"/>
        <v>4.6306215003597497</v>
      </c>
      <c r="H6">
        <f t="shared" si="3"/>
        <v>-8.1676395330422882E-2</v>
      </c>
      <c r="I6">
        <f t="shared" si="4"/>
        <v>-0.99665890175417005</v>
      </c>
    </row>
    <row r="7" spans="1:9" x14ac:dyDescent="0.3">
      <c r="A7">
        <v>185</v>
      </c>
      <c r="B7">
        <v>1964</v>
      </c>
      <c r="C7" s="19">
        <v>23623</v>
      </c>
      <c r="D7">
        <v>578.79999999999995</v>
      </c>
      <c r="E7" s="18">
        <f t="shared" si="0"/>
        <v>247</v>
      </c>
      <c r="F7">
        <f t="shared" si="1"/>
        <v>366</v>
      </c>
      <c r="G7">
        <f t="shared" si="2"/>
        <v>4.2402917236976991</v>
      </c>
      <c r="H7">
        <f t="shared" si="3"/>
        <v>-0.45475513555610575</v>
      </c>
      <c r="I7">
        <f t="shared" si="4"/>
        <v>-0.89061650932674041</v>
      </c>
    </row>
    <row r="8" spans="1:9" x14ac:dyDescent="0.3">
      <c r="A8">
        <v>197</v>
      </c>
      <c r="B8">
        <v>1965</v>
      </c>
      <c r="C8" s="19">
        <v>23996</v>
      </c>
      <c r="D8">
        <v>1220</v>
      </c>
      <c r="E8" s="18">
        <f t="shared" si="0"/>
        <v>254</v>
      </c>
      <c r="F8">
        <f t="shared" si="1"/>
        <v>365</v>
      </c>
      <c r="G8">
        <f t="shared" si="2"/>
        <v>4.3724084055441503</v>
      </c>
      <c r="H8">
        <f t="shared" si="3"/>
        <v>-0.33346877891818705</v>
      </c>
      <c r="I8">
        <f t="shared" si="4"/>
        <v>-0.94276114339042061</v>
      </c>
    </row>
    <row r="9" spans="1:9" x14ac:dyDescent="0.3">
      <c r="A9">
        <v>209</v>
      </c>
      <c r="B9">
        <v>1966</v>
      </c>
      <c r="C9" s="19">
        <v>24351</v>
      </c>
      <c r="D9">
        <v>857.5</v>
      </c>
      <c r="E9" s="18">
        <f t="shared" si="0"/>
        <v>244</v>
      </c>
      <c r="F9">
        <f t="shared" si="1"/>
        <v>365</v>
      </c>
      <c r="G9">
        <f t="shared" si="2"/>
        <v>4.2002663423337507</v>
      </c>
      <c r="H9">
        <f t="shared" si="3"/>
        <v>-0.4900286664290594</v>
      </c>
      <c r="I9">
        <f t="shared" si="4"/>
        <v>-0.87170631870932169</v>
      </c>
    </row>
    <row r="10" spans="1:9" x14ac:dyDescent="0.3">
      <c r="A10">
        <v>221</v>
      </c>
      <c r="B10">
        <v>1967</v>
      </c>
      <c r="C10" s="19">
        <v>24733</v>
      </c>
      <c r="D10">
        <v>995</v>
      </c>
      <c r="E10" s="18">
        <f t="shared" si="0"/>
        <v>261</v>
      </c>
      <c r="F10">
        <f t="shared" si="1"/>
        <v>365</v>
      </c>
      <c r="G10">
        <f t="shared" si="2"/>
        <v>4.4929078497914299</v>
      </c>
      <c r="H10">
        <f t="shared" si="3"/>
        <v>-0.21772323039653224</v>
      </c>
      <c r="I10">
        <f t="shared" si="4"/>
        <v>-0.97601055063236819</v>
      </c>
    </row>
    <row r="11" spans="1:9" x14ac:dyDescent="0.3">
      <c r="A11">
        <v>233</v>
      </c>
      <c r="B11">
        <v>1968</v>
      </c>
      <c r="C11" s="19">
        <v>25150</v>
      </c>
      <c r="D11">
        <v>220</v>
      </c>
      <c r="E11" s="18">
        <f t="shared" si="0"/>
        <v>313</v>
      </c>
      <c r="F11">
        <f t="shared" si="1"/>
        <v>366</v>
      </c>
      <c r="G11">
        <f t="shared" si="2"/>
        <v>5.373325139746477</v>
      </c>
      <c r="H11">
        <f t="shared" si="3"/>
        <v>0.61385614182261194</v>
      </c>
      <c r="I11">
        <f t="shared" si="4"/>
        <v>-0.78941791032801967</v>
      </c>
    </row>
    <row r="12" spans="1:9" x14ac:dyDescent="0.3">
      <c r="A12">
        <v>245</v>
      </c>
      <c r="B12">
        <v>1969</v>
      </c>
      <c r="C12" s="19">
        <v>25252</v>
      </c>
      <c r="D12">
        <v>394.9</v>
      </c>
      <c r="E12" s="18">
        <f t="shared" si="0"/>
        <v>49</v>
      </c>
      <c r="F12">
        <f t="shared" si="1"/>
        <v>365</v>
      </c>
      <c r="G12">
        <f t="shared" si="2"/>
        <v>0.84349610973095812</v>
      </c>
      <c r="H12">
        <f t="shared" si="3"/>
        <v>0.6648553979642865</v>
      </c>
      <c r="I12">
        <f t="shared" si="4"/>
        <v>0.74697208769655521</v>
      </c>
    </row>
    <row r="13" spans="1:9" x14ac:dyDescent="0.3">
      <c r="A13">
        <v>257</v>
      </c>
      <c r="B13">
        <v>1970</v>
      </c>
      <c r="C13" s="19">
        <v>25693</v>
      </c>
      <c r="D13">
        <v>500</v>
      </c>
      <c r="E13" s="18">
        <f t="shared" si="0"/>
        <v>125</v>
      </c>
      <c r="F13">
        <f t="shared" si="1"/>
        <v>365</v>
      </c>
      <c r="G13">
        <f t="shared" si="2"/>
        <v>2.151775790129995</v>
      </c>
      <c r="H13">
        <f t="shared" si="3"/>
        <v>-0.54884295828471896</v>
      </c>
      <c r="I13">
        <f t="shared" si="4"/>
        <v>0.83592547941863715</v>
      </c>
    </row>
    <row r="14" spans="1:9" x14ac:dyDescent="0.3">
      <c r="A14">
        <v>269</v>
      </c>
      <c r="B14">
        <v>1971</v>
      </c>
      <c r="C14" s="19">
        <v>26008</v>
      </c>
      <c r="D14">
        <v>1559</v>
      </c>
      <c r="E14" s="18">
        <f t="shared" si="0"/>
        <v>75</v>
      </c>
      <c r="F14">
        <f t="shared" si="1"/>
        <v>365</v>
      </c>
      <c r="G14">
        <f t="shared" si="2"/>
        <v>1.291065474077997</v>
      </c>
      <c r="H14">
        <f t="shared" si="3"/>
        <v>0.27609697309746906</v>
      </c>
      <c r="I14">
        <f t="shared" si="4"/>
        <v>0.96112978387230075</v>
      </c>
    </row>
    <row r="15" spans="1:9" x14ac:dyDescent="0.3">
      <c r="A15">
        <v>281</v>
      </c>
      <c r="B15">
        <v>1972</v>
      </c>
      <c r="C15" s="19">
        <v>26458</v>
      </c>
      <c r="D15">
        <v>830</v>
      </c>
      <c r="E15" s="18">
        <f t="shared" si="0"/>
        <v>160</v>
      </c>
      <c r="F15">
        <f t="shared" si="1"/>
        <v>366</v>
      </c>
      <c r="G15">
        <f t="shared" si="2"/>
        <v>2.7467476752697646</v>
      </c>
      <c r="H15">
        <f t="shared" si="3"/>
        <v>-0.923056206884176</v>
      </c>
      <c r="I15">
        <f t="shared" si="4"/>
        <v>0.38466509970700119</v>
      </c>
    </row>
    <row r="16" spans="1:9" x14ac:dyDescent="0.3">
      <c r="A16">
        <v>293</v>
      </c>
      <c r="B16">
        <v>1973</v>
      </c>
      <c r="C16" s="19">
        <v>26786</v>
      </c>
      <c r="D16">
        <v>1391</v>
      </c>
      <c r="E16" s="18">
        <f t="shared" si="0"/>
        <v>122</v>
      </c>
      <c r="F16">
        <f t="shared" si="1"/>
        <v>365</v>
      </c>
      <c r="G16">
        <f t="shared" si="2"/>
        <v>2.1001331711668754</v>
      </c>
      <c r="H16">
        <f t="shared" si="3"/>
        <v>-0.50496105472152042</v>
      </c>
      <c r="I16">
        <f t="shared" si="4"/>
        <v>0.86314212804991142</v>
      </c>
    </row>
    <row r="17" spans="1:9" x14ac:dyDescent="0.3">
      <c r="A17">
        <v>305</v>
      </c>
      <c r="B17">
        <v>1974</v>
      </c>
      <c r="C17" s="19">
        <v>27189</v>
      </c>
      <c r="D17">
        <v>1880</v>
      </c>
      <c r="E17" s="18">
        <f t="shared" si="0"/>
        <v>160</v>
      </c>
      <c r="F17">
        <f t="shared" si="1"/>
        <v>365</v>
      </c>
      <c r="G17">
        <f t="shared" si="2"/>
        <v>2.7542730113663936</v>
      </c>
      <c r="H17">
        <f t="shared" si="3"/>
        <v>-0.92592477719384969</v>
      </c>
      <c r="I17">
        <f t="shared" si="4"/>
        <v>0.37770796520396532</v>
      </c>
    </row>
    <row r="18" spans="1:9" x14ac:dyDescent="0.3">
      <c r="A18">
        <v>317</v>
      </c>
      <c r="B18">
        <v>1975</v>
      </c>
      <c r="C18" s="19">
        <v>27616</v>
      </c>
      <c r="D18">
        <v>474</v>
      </c>
      <c r="E18" s="18">
        <f t="shared" si="0"/>
        <v>222</v>
      </c>
      <c r="F18">
        <f t="shared" si="1"/>
        <v>365</v>
      </c>
      <c r="G18">
        <f t="shared" si="2"/>
        <v>3.8215538032708714</v>
      </c>
      <c r="H18">
        <f t="shared" si="3"/>
        <v>-0.77759714697362714</v>
      </c>
      <c r="I18">
        <f t="shared" si="4"/>
        <v>-0.62876281459583416</v>
      </c>
    </row>
    <row r="19" spans="1:9" x14ac:dyDescent="0.3">
      <c r="A19">
        <v>329</v>
      </c>
      <c r="B19">
        <v>1976</v>
      </c>
      <c r="C19" s="19">
        <v>27981</v>
      </c>
      <c r="D19">
        <v>436</v>
      </c>
      <c r="E19" s="18">
        <f t="shared" si="0"/>
        <v>222</v>
      </c>
      <c r="F19">
        <f t="shared" si="1"/>
        <v>366</v>
      </c>
      <c r="G19">
        <f t="shared" si="2"/>
        <v>3.8111123994367984</v>
      </c>
      <c r="H19">
        <f t="shared" si="3"/>
        <v>-0.78411980657671043</v>
      </c>
      <c r="I19">
        <f t="shared" si="4"/>
        <v>-0.62060948182742282</v>
      </c>
    </row>
    <row r="20" spans="1:9" x14ac:dyDescent="0.3">
      <c r="A20">
        <v>341</v>
      </c>
      <c r="B20">
        <v>1977</v>
      </c>
      <c r="C20" s="19">
        <v>28334</v>
      </c>
      <c r="D20">
        <v>408</v>
      </c>
      <c r="E20" s="18">
        <f t="shared" si="0"/>
        <v>209</v>
      </c>
      <c r="F20">
        <f t="shared" si="1"/>
        <v>365</v>
      </c>
      <c r="G20">
        <f t="shared" si="2"/>
        <v>3.5977691210973517</v>
      </c>
      <c r="H20">
        <f t="shared" si="3"/>
        <v>-0.89774339353423405</v>
      </c>
      <c r="I20">
        <f t="shared" si="4"/>
        <v>-0.44051878435049441</v>
      </c>
    </row>
    <row r="21" spans="1:9" x14ac:dyDescent="0.3">
      <c r="A21">
        <v>353</v>
      </c>
      <c r="B21">
        <v>1978</v>
      </c>
      <c r="C21" s="19">
        <v>28693</v>
      </c>
      <c r="D21">
        <v>314</v>
      </c>
      <c r="E21" s="18">
        <f t="shared" si="0"/>
        <v>203</v>
      </c>
      <c r="F21">
        <f t="shared" si="1"/>
        <v>365</v>
      </c>
      <c r="G21">
        <f t="shared" si="2"/>
        <v>3.494483883171112</v>
      </c>
      <c r="H21">
        <f t="shared" si="3"/>
        <v>-0.93837739174086432</v>
      </c>
      <c r="I21">
        <f t="shared" si="4"/>
        <v>-0.34561231267073284</v>
      </c>
    </row>
    <row r="22" spans="1:9" x14ac:dyDescent="0.3">
      <c r="A22">
        <v>365</v>
      </c>
      <c r="B22">
        <v>1979</v>
      </c>
      <c r="C22" s="19">
        <v>29133</v>
      </c>
      <c r="D22">
        <v>496</v>
      </c>
      <c r="E22" s="18">
        <f t="shared" si="0"/>
        <v>278</v>
      </c>
      <c r="F22">
        <f t="shared" si="1"/>
        <v>365</v>
      </c>
      <c r="G22">
        <f t="shared" si="2"/>
        <v>4.785549357249109</v>
      </c>
      <c r="H22">
        <f t="shared" si="3"/>
        <v>7.3095129898076872E-2</v>
      </c>
      <c r="I22">
        <f t="shared" si="4"/>
        <v>-0.9973249731081556</v>
      </c>
    </row>
    <row r="23" spans="1:9" x14ac:dyDescent="0.3">
      <c r="A23">
        <v>377</v>
      </c>
      <c r="B23">
        <v>1980</v>
      </c>
      <c r="C23" s="19">
        <v>29431</v>
      </c>
      <c r="D23">
        <v>708</v>
      </c>
      <c r="E23" s="18">
        <f t="shared" si="0"/>
        <v>211</v>
      </c>
      <c r="F23">
        <f t="shared" si="1"/>
        <v>366</v>
      </c>
      <c r="G23">
        <f t="shared" si="2"/>
        <v>3.6222734967620021</v>
      </c>
      <c r="H23">
        <f t="shared" si="3"/>
        <v>-0.88668031802274005</v>
      </c>
      <c r="I23">
        <f t="shared" si="4"/>
        <v>-0.46238297290351488</v>
      </c>
    </row>
    <row r="24" spans="1:9" x14ac:dyDescent="0.3">
      <c r="A24">
        <v>389</v>
      </c>
      <c r="B24">
        <v>1981</v>
      </c>
      <c r="C24" s="19">
        <v>29854</v>
      </c>
      <c r="D24">
        <v>438</v>
      </c>
      <c r="E24" s="18">
        <f t="shared" si="0"/>
        <v>268</v>
      </c>
      <c r="F24">
        <f t="shared" si="1"/>
        <v>365</v>
      </c>
      <c r="G24">
        <f t="shared" si="2"/>
        <v>4.6134072940387094</v>
      </c>
      <c r="H24">
        <f t="shared" si="3"/>
        <v>-9.8820138732872112E-2</v>
      </c>
      <c r="I24">
        <f t="shared" si="4"/>
        <v>-0.99510531110069744</v>
      </c>
    </row>
    <row r="25" spans="1:9" x14ac:dyDescent="0.3">
      <c r="A25">
        <v>401</v>
      </c>
      <c r="B25">
        <v>1982</v>
      </c>
      <c r="C25" s="19">
        <v>30130</v>
      </c>
      <c r="D25">
        <v>1142</v>
      </c>
      <c r="E25" s="18">
        <f t="shared" si="0"/>
        <v>179</v>
      </c>
      <c r="F25">
        <f t="shared" si="1"/>
        <v>365</v>
      </c>
      <c r="G25">
        <f t="shared" si="2"/>
        <v>3.0813429314661529</v>
      </c>
      <c r="H25">
        <f t="shared" si="3"/>
        <v>-0.99818553447185865</v>
      </c>
      <c r="I25">
        <f t="shared" si="4"/>
        <v>6.0213277365793468E-2</v>
      </c>
    </row>
    <row r="26" spans="1:9" x14ac:dyDescent="0.3">
      <c r="A26">
        <v>422</v>
      </c>
      <c r="B26">
        <v>1984</v>
      </c>
      <c r="C26" s="19">
        <v>30809</v>
      </c>
      <c r="D26">
        <v>936</v>
      </c>
      <c r="E26" s="18">
        <f t="shared" si="0"/>
        <v>128</v>
      </c>
      <c r="F26">
        <f t="shared" si="1"/>
        <v>366</v>
      </c>
      <c r="G26">
        <f t="shared" si="2"/>
        <v>2.1973981402158116</v>
      </c>
      <c r="H26">
        <f t="shared" si="3"/>
        <v>-0.58639553337069561</v>
      </c>
      <c r="I26">
        <f t="shared" si="4"/>
        <v>0.81002486285477526</v>
      </c>
    </row>
    <row r="27" spans="1:9" x14ac:dyDescent="0.3">
      <c r="A27">
        <v>434</v>
      </c>
      <c r="B27">
        <v>1985</v>
      </c>
      <c r="C27" s="19">
        <v>31153</v>
      </c>
      <c r="D27">
        <v>428</v>
      </c>
      <c r="E27" s="18">
        <f t="shared" si="0"/>
        <v>106</v>
      </c>
      <c r="F27">
        <f t="shared" si="1"/>
        <v>365</v>
      </c>
      <c r="G27">
        <f t="shared" si="2"/>
        <v>1.8247058700302359</v>
      </c>
      <c r="H27">
        <f t="shared" si="3"/>
        <v>-0.25119006388481913</v>
      </c>
      <c r="I27">
        <f t="shared" si="4"/>
        <v>0.9679377830240643</v>
      </c>
    </row>
    <row r="28" spans="1:9" x14ac:dyDescent="0.3">
      <c r="A28">
        <v>445</v>
      </c>
      <c r="B28">
        <v>1986</v>
      </c>
      <c r="C28" s="19">
        <v>31744</v>
      </c>
      <c r="D28">
        <v>724.4</v>
      </c>
      <c r="E28" s="18">
        <f t="shared" si="0"/>
        <v>332</v>
      </c>
      <c r="F28">
        <f t="shared" si="1"/>
        <v>365</v>
      </c>
      <c r="G28">
        <f t="shared" si="2"/>
        <v>5.7151164985852674</v>
      </c>
      <c r="H28">
        <f t="shared" si="3"/>
        <v>0.84294153735478272</v>
      </c>
      <c r="I28">
        <f t="shared" si="4"/>
        <v>-0.53800517153829996</v>
      </c>
    </row>
    <row r="29" spans="1:9" x14ac:dyDescent="0.3">
      <c r="A29">
        <v>457</v>
      </c>
      <c r="B29">
        <v>1987</v>
      </c>
      <c r="C29" s="19">
        <v>31987</v>
      </c>
      <c r="D29">
        <v>567.29999999999995</v>
      </c>
      <c r="E29" s="18">
        <f t="shared" si="0"/>
        <v>210</v>
      </c>
      <c r="F29">
        <f t="shared" si="1"/>
        <v>365</v>
      </c>
      <c r="G29">
        <f t="shared" si="2"/>
        <v>3.614983327418392</v>
      </c>
      <c r="H29">
        <f t="shared" si="3"/>
        <v>-0.89002757643467678</v>
      </c>
      <c r="I29">
        <f t="shared" si="4"/>
        <v>-0.45590669350845858</v>
      </c>
    </row>
    <row r="30" spans="1:9" x14ac:dyDescent="0.3">
      <c r="A30">
        <v>481</v>
      </c>
      <c r="B30">
        <v>1989</v>
      </c>
      <c r="C30" s="19">
        <v>32774</v>
      </c>
      <c r="D30">
        <v>675</v>
      </c>
      <c r="E30" s="18">
        <f t="shared" si="0"/>
        <v>266</v>
      </c>
      <c r="F30">
        <f t="shared" si="1"/>
        <v>365</v>
      </c>
      <c r="G30">
        <f t="shared" si="2"/>
        <v>4.5789788813966297</v>
      </c>
      <c r="H30">
        <f t="shared" si="3"/>
        <v>-0.13301470653419636</v>
      </c>
      <c r="I30">
        <f t="shared" si="4"/>
        <v>-0.99111406399345459</v>
      </c>
    </row>
    <row r="31" spans="1:9" x14ac:dyDescent="0.3">
      <c r="A31">
        <v>493</v>
      </c>
      <c r="B31">
        <v>1990</v>
      </c>
      <c r="C31" s="19">
        <v>33024</v>
      </c>
      <c r="D31">
        <v>1235</v>
      </c>
      <c r="E31" s="18">
        <f t="shared" si="0"/>
        <v>151</v>
      </c>
      <c r="F31">
        <f t="shared" si="1"/>
        <v>365</v>
      </c>
      <c r="G31">
        <f t="shared" si="2"/>
        <v>2.5993451544770343</v>
      </c>
      <c r="H31">
        <f t="shared" si="3"/>
        <v>-0.85655099590100359</v>
      </c>
      <c r="I31">
        <f t="shared" si="4"/>
        <v>0.51606239101585283</v>
      </c>
    </row>
    <row r="32" spans="1:9" x14ac:dyDescent="0.3">
      <c r="A32">
        <v>505</v>
      </c>
      <c r="B32">
        <v>1991</v>
      </c>
      <c r="C32" s="19">
        <v>33394</v>
      </c>
      <c r="D32">
        <v>307.60000000000002</v>
      </c>
      <c r="E32" s="18">
        <f t="shared" si="0"/>
        <v>156</v>
      </c>
      <c r="F32">
        <f t="shared" si="1"/>
        <v>365</v>
      </c>
      <c r="G32">
        <f t="shared" si="2"/>
        <v>2.6854161860822341</v>
      </c>
      <c r="H32">
        <f t="shared" si="3"/>
        <v>-0.89774339353423371</v>
      </c>
      <c r="I32">
        <f t="shared" si="4"/>
        <v>0.44051878435049502</v>
      </c>
    </row>
    <row r="33" spans="1:9" x14ac:dyDescent="0.3">
      <c r="A33">
        <v>527</v>
      </c>
      <c r="B33">
        <v>1993</v>
      </c>
      <c r="C33" s="19">
        <v>34289</v>
      </c>
      <c r="D33">
        <v>328.4</v>
      </c>
      <c r="E33" s="18">
        <f t="shared" si="0"/>
        <v>320</v>
      </c>
      <c r="F33">
        <f t="shared" si="1"/>
        <v>365</v>
      </c>
      <c r="G33">
        <f t="shared" si="2"/>
        <v>5.5085460227327872</v>
      </c>
      <c r="H33">
        <f t="shared" si="3"/>
        <v>0.71467338604296027</v>
      </c>
      <c r="I33">
        <f t="shared" si="4"/>
        <v>-0.69945832705164779</v>
      </c>
    </row>
    <row r="34" spans="1:9" x14ac:dyDescent="0.3">
      <c r="A34">
        <v>539</v>
      </c>
      <c r="B34">
        <v>1994</v>
      </c>
      <c r="C34" s="19">
        <v>34480</v>
      </c>
      <c r="D34">
        <v>731</v>
      </c>
      <c r="E34" s="18">
        <f t="shared" si="0"/>
        <v>146</v>
      </c>
      <c r="F34">
        <f t="shared" si="1"/>
        <v>365</v>
      </c>
      <c r="G34">
        <f t="shared" si="2"/>
        <v>2.5132741228718345</v>
      </c>
      <c r="H34">
        <f t="shared" si="3"/>
        <v>-0.80901699437494734</v>
      </c>
      <c r="I34">
        <f t="shared" si="4"/>
        <v>0.58778525229247325</v>
      </c>
    </row>
    <row r="35" spans="1:9" x14ac:dyDescent="0.3">
      <c r="A35">
        <v>551</v>
      </c>
      <c r="B35">
        <v>1995</v>
      </c>
      <c r="C35" s="19">
        <v>34877</v>
      </c>
      <c r="D35">
        <v>129.6</v>
      </c>
      <c r="E35" s="18">
        <f t="shared" si="0"/>
        <v>178</v>
      </c>
      <c r="F35">
        <f t="shared" si="1"/>
        <v>365</v>
      </c>
      <c r="G35">
        <f t="shared" si="2"/>
        <v>3.064128725145113</v>
      </c>
      <c r="H35">
        <f t="shared" si="3"/>
        <v>-0.99700116992501508</v>
      </c>
      <c r="I35">
        <f t="shared" si="4"/>
        <v>7.7386479233463451E-2</v>
      </c>
    </row>
    <row r="36" spans="1:9" x14ac:dyDescent="0.3">
      <c r="A36">
        <v>562</v>
      </c>
      <c r="B36">
        <v>1996</v>
      </c>
      <c r="C36" s="19">
        <v>35363</v>
      </c>
      <c r="D36">
        <v>486</v>
      </c>
      <c r="E36" s="18">
        <f t="shared" si="0"/>
        <v>299</v>
      </c>
      <c r="F36">
        <f t="shared" si="1"/>
        <v>366</v>
      </c>
      <c r="G36">
        <f t="shared" si="2"/>
        <v>5.1329847181603725</v>
      </c>
      <c r="H36">
        <f t="shared" si="3"/>
        <v>0.40830434224389334</v>
      </c>
      <c r="I36">
        <f t="shared" si="4"/>
        <v>-0.91284585999213563</v>
      </c>
    </row>
    <row r="37" spans="1:9" x14ac:dyDescent="0.3">
      <c r="A37">
        <v>573</v>
      </c>
      <c r="B37">
        <v>1997</v>
      </c>
      <c r="C37" s="19">
        <v>35718</v>
      </c>
      <c r="D37">
        <v>660</v>
      </c>
      <c r="E37" s="18">
        <f t="shared" si="0"/>
        <v>288</v>
      </c>
      <c r="F37">
        <f t="shared" si="1"/>
        <v>365</v>
      </c>
      <c r="G37">
        <f t="shared" si="2"/>
        <v>4.9576914204595086</v>
      </c>
      <c r="H37">
        <f t="shared" si="3"/>
        <v>0.24284972209593494</v>
      </c>
      <c r="I37">
        <f t="shared" si="4"/>
        <v>-0.97006392185150725</v>
      </c>
    </row>
    <row r="38" spans="1:9" x14ac:dyDescent="0.3">
      <c r="A38">
        <v>587</v>
      </c>
      <c r="B38">
        <v>1998</v>
      </c>
      <c r="C38" s="19">
        <v>36056</v>
      </c>
      <c r="D38">
        <v>418</v>
      </c>
      <c r="E38" s="18">
        <f t="shared" si="0"/>
        <v>261</v>
      </c>
      <c r="F38">
        <f t="shared" si="1"/>
        <v>365</v>
      </c>
      <c r="G38">
        <f t="shared" si="2"/>
        <v>4.4929078497914299</v>
      </c>
      <c r="H38">
        <f t="shared" si="3"/>
        <v>-0.21772323039653224</v>
      </c>
      <c r="I38">
        <f t="shared" si="4"/>
        <v>-0.97601055063236819</v>
      </c>
    </row>
    <row r="39" spans="1:9" x14ac:dyDescent="0.3">
      <c r="A39">
        <v>597</v>
      </c>
      <c r="B39">
        <v>1999</v>
      </c>
      <c r="C39" s="19">
        <v>36321</v>
      </c>
      <c r="D39">
        <v>494</v>
      </c>
      <c r="E39" s="18">
        <f t="shared" si="0"/>
        <v>161</v>
      </c>
      <c r="F39">
        <f t="shared" si="1"/>
        <v>365</v>
      </c>
      <c r="G39">
        <f t="shared" si="2"/>
        <v>2.7714872176874339</v>
      </c>
      <c r="H39">
        <f t="shared" si="3"/>
        <v>-0.9322892131745133</v>
      </c>
      <c r="I39">
        <f t="shared" si="4"/>
        <v>0.36171373072976765</v>
      </c>
    </row>
    <row r="40" spans="1:9" x14ac:dyDescent="0.3">
      <c r="A40">
        <v>609</v>
      </c>
      <c r="B40">
        <v>2000</v>
      </c>
      <c r="C40" s="19">
        <v>36812</v>
      </c>
      <c r="D40">
        <v>837.5</v>
      </c>
      <c r="E40" s="18">
        <f t="shared" si="0"/>
        <v>287</v>
      </c>
      <c r="F40">
        <f t="shared" si="1"/>
        <v>366</v>
      </c>
      <c r="G40">
        <f t="shared" si="2"/>
        <v>4.9269786425151398</v>
      </c>
      <c r="H40">
        <f t="shared" si="3"/>
        <v>0.21294651993841537</v>
      </c>
      <c r="I40">
        <f t="shared" si="4"/>
        <v>-0.97706385648335092</v>
      </c>
    </row>
    <row r="41" spans="1:9" x14ac:dyDescent="0.3">
      <c r="A41">
        <v>621</v>
      </c>
      <c r="B41">
        <v>2001</v>
      </c>
      <c r="C41" s="19">
        <v>37164</v>
      </c>
      <c r="D41">
        <v>1750</v>
      </c>
      <c r="E41" s="18">
        <f t="shared" si="0"/>
        <v>273</v>
      </c>
      <c r="F41">
        <f t="shared" si="1"/>
        <v>365</v>
      </c>
      <c r="G41">
        <f t="shared" si="2"/>
        <v>4.6994783256439092</v>
      </c>
      <c r="H41">
        <f t="shared" si="3"/>
        <v>-1.2910296075009731E-2</v>
      </c>
      <c r="I41">
        <f t="shared" si="4"/>
        <v>-0.99991665865473789</v>
      </c>
    </row>
    <row r="42" spans="1:9" x14ac:dyDescent="0.3">
      <c r="A42">
        <v>633</v>
      </c>
      <c r="B42">
        <v>2002</v>
      </c>
      <c r="C42" s="19">
        <v>37439</v>
      </c>
      <c r="D42">
        <v>720</v>
      </c>
      <c r="E42" s="18">
        <f t="shared" si="0"/>
        <v>183</v>
      </c>
      <c r="F42">
        <f t="shared" si="1"/>
        <v>365</v>
      </c>
      <c r="G42">
        <f t="shared" si="2"/>
        <v>3.1501997567503128</v>
      </c>
      <c r="H42">
        <f t="shared" si="3"/>
        <v>-0.99996295911626554</v>
      </c>
      <c r="I42">
        <f t="shared" si="4"/>
        <v>-8.606996888688009E-3</v>
      </c>
    </row>
    <row r="43" spans="1:9" x14ac:dyDescent="0.3">
      <c r="A43">
        <v>645</v>
      </c>
      <c r="B43">
        <v>2003</v>
      </c>
      <c r="C43" s="19">
        <v>37811</v>
      </c>
      <c r="D43">
        <v>1029</v>
      </c>
      <c r="E43" s="18">
        <f t="shared" si="0"/>
        <v>190</v>
      </c>
      <c r="F43">
        <f t="shared" si="1"/>
        <v>365</v>
      </c>
      <c r="G43">
        <f t="shared" si="2"/>
        <v>3.2706992009975928</v>
      </c>
      <c r="H43">
        <f t="shared" si="3"/>
        <v>-0.99167731989928998</v>
      </c>
      <c r="I43">
        <f t="shared" si="4"/>
        <v>-0.12874817745258066</v>
      </c>
    </row>
    <row r="44" spans="1:9" x14ac:dyDescent="0.3">
      <c r="A44">
        <v>657</v>
      </c>
      <c r="B44">
        <v>2004</v>
      </c>
      <c r="C44" s="19">
        <v>38277</v>
      </c>
      <c r="D44">
        <v>150.6</v>
      </c>
      <c r="E44" s="18">
        <f t="shared" si="0"/>
        <v>291</v>
      </c>
      <c r="F44">
        <f t="shared" si="1"/>
        <v>366</v>
      </c>
      <c r="G44">
        <f t="shared" si="2"/>
        <v>4.9956473343968844</v>
      </c>
      <c r="H44">
        <f t="shared" si="3"/>
        <v>0.27948563485160949</v>
      </c>
      <c r="I44">
        <f t="shared" si="4"/>
        <v>-0.96014987367160176</v>
      </c>
    </row>
    <row r="45" spans="1:9" x14ac:dyDescent="0.3">
      <c r="A45">
        <v>669</v>
      </c>
      <c r="B45">
        <v>2005</v>
      </c>
      <c r="C45" s="19">
        <v>38490</v>
      </c>
      <c r="D45">
        <v>781</v>
      </c>
      <c r="E45" s="18">
        <f t="shared" si="0"/>
        <v>138</v>
      </c>
      <c r="F45">
        <f t="shared" si="1"/>
        <v>365</v>
      </c>
      <c r="G45">
        <f t="shared" si="2"/>
        <v>2.3755604723035146</v>
      </c>
      <c r="H45">
        <f t="shared" si="3"/>
        <v>-0.72066714955386091</v>
      </c>
      <c r="I45">
        <f t="shared" si="4"/>
        <v>0.69328122688697769</v>
      </c>
    </row>
    <row r="46" spans="1:9" x14ac:dyDescent="0.3">
      <c r="A46">
        <v>681</v>
      </c>
      <c r="B46">
        <v>2006</v>
      </c>
      <c r="C46" s="19">
        <v>38925</v>
      </c>
      <c r="D46">
        <v>472</v>
      </c>
      <c r="E46" s="18">
        <f t="shared" si="0"/>
        <v>208</v>
      </c>
      <c r="F46">
        <f t="shared" si="1"/>
        <v>365</v>
      </c>
      <c r="G46">
        <f t="shared" si="2"/>
        <v>3.5805549147763118</v>
      </c>
      <c r="H46">
        <f t="shared" si="3"/>
        <v>-0.90519318989139763</v>
      </c>
      <c r="I46">
        <f t="shared" si="4"/>
        <v>-0.4250003399695535</v>
      </c>
    </row>
    <row r="47" spans="1:9" x14ac:dyDescent="0.3">
      <c r="A47">
        <v>1</v>
      </c>
      <c r="B47">
        <v>2007</v>
      </c>
      <c r="C47" s="19">
        <v>39348</v>
      </c>
      <c r="D47">
        <v>1487</v>
      </c>
      <c r="E47" s="18">
        <f t="shared" si="0"/>
        <v>266</v>
      </c>
      <c r="F47">
        <f t="shared" si="1"/>
        <v>365</v>
      </c>
      <c r="G47">
        <f t="shared" si="2"/>
        <v>4.5789788813966297</v>
      </c>
      <c r="H47">
        <f t="shared" si="3"/>
        <v>-0.13301470653419636</v>
      </c>
      <c r="I47">
        <f t="shared" si="4"/>
        <v>-0.99111406399345459</v>
      </c>
    </row>
    <row r="48" spans="1:9" x14ac:dyDescent="0.3">
      <c r="A48">
        <v>13</v>
      </c>
      <c r="B48">
        <v>2008</v>
      </c>
      <c r="C48" s="19">
        <v>39747</v>
      </c>
      <c r="D48">
        <v>1163</v>
      </c>
      <c r="E48" s="18">
        <f t="shared" ref="E48:E54" si="5">C48-DATE(YEAR(C48),1,0)</f>
        <v>300</v>
      </c>
      <c r="F48">
        <f t="shared" ref="F48:F54" si="6">DATE(YEAR(C48)+1,1,1)-DATE(YEAR(C48),1,1)</f>
        <v>366</v>
      </c>
      <c r="G48">
        <f t="shared" ref="G48:G54" si="7">E48*(2*PI()/F48)</f>
        <v>5.1501518911308084</v>
      </c>
      <c r="H48">
        <f t="shared" ref="H48:H54" si="8">COS(G48)</f>
        <v>0.42391439070986053</v>
      </c>
      <c r="I48">
        <f t="shared" ref="I48:I54" si="9">SIN(G48)</f>
        <v>-0.90570226308047153</v>
      </c>
    </row>
    <row r="49" spans="1:12" x14ac:dyDescent="0.3">
      <c r="A49">
        <v>25</v>
      </c>
      <c r="B49">
        <v>2009</v>
      </c>
      <c r="C49" s="19">
        <v>40068</v>
      </c>
      <c r="D49">
        <v>765.4</v>
      </c>
      <c r="E49" s="18">
        <f t="shared" si="5"/>
        <v>255</v>
      </c>
      <c r="F49">
        <f t="shared" si="6"/>
        <v>365</v>
      </c>
      <c r="G49">
        <f t="shared" si="7"/>
        <v>4.3896226118651898</v>
      </c>
      <c r="H49">
        <f t="shared" si="8"/>
        <v>-0.31719128858910678</v>
      </c>
      <c r="I49">
        <f t="shared" si="9"/>
        <v>-0.9483615800121713</v>
      </c>
    </row>
    <row r="50" spans="1:12" x14ac:dyDescent="0.3">
      <c r="A50">
        <v>37</v>
      </c>
      <c r="B50">
        <v>2010</v>
      </c>
      <c r="C50" s="19">
        <v>40182</v>
      </c>
      <c r="D50">
        <v>2900</v>
      </c>
      <c r="E50" s="18">
        <f t="shared" si="5"/>
        <v>4</v>
      </c>
      <c r="F50">
        <f t="shared" si="6"/>
        <v>365</v>
      </c>
      <c r="G50">
        <f t="shared" si="7"/>
        <v>6.8856825284159845E-2</v>
      </c>
      <c r="H50">
        <f t="shared" si="8"/>
        <v>0.9976303053065857</v>
      </c>
      <c r="I50">
        <f t="shared" si="9"/>
        <v>6.8802426802319863E-2</v>
      </c>
    </row>
    <row r="51" spans="1:12" x14ac:dyDescent="0.3">
      <c r="A51">
        <v>49</v>
      </c>
      <c r="B51">
        <v>2011</v>
      </c>
      <c r="C51" s="19">
        <v>40744</v>
      </c>
      <c r="D51">
        <v>977.5</v>
      </c>
      <c r="E51" s="18">
        <f t="shared" si="5"/>
        <v>201</v>
      </c>
      <c r="F51">
        <f t="shared" si="6"/>
        <v>365</v>
      </c>
      <c r="G51">
        <f t="shared" si="7"/>
        <v>3.4600554705290323</v>
      </c>
      <c r="H51">
        <f t="shared" si="8"/>
        <v>-0.94971784279143179</v>
      </c>
      <c r="I51">
        <f t="shared" si="9"/>
        <v>-0.31310704093582625</v>
      </c>
    </row>
    <row r="52" spans="1:12" x14ac:dyDescent="0.3">
      <c r="A52">
        <v>73</v>
      </c>
      <c r="B52">
        <v>2013</v>
      </c>
      <c r="C52" s="19">
        <v>41590</v>
      </c>
      <c r="D52">
        <v>440</v>
      </c>
      <c r="E52" s="18">
        <f t="shared" si="5"/>
        <v>316</v>
      </c>
      <c r="F52">
        <f t="shared" si="6"/>
        <v>365</v>
      </c>
      <c r="G52">
        <f t="shared" si="7"/>
        <v>5.4396891974486277</v>
      </c>
      <c r="H52">
        <f t="shared" si="8"/>
        <v>0.66485539796428594</v>
      </c>
      <c r="I52">
        <f t="shared" si="9"/>
        <v>-0.74697208769655565</v>
      </c>
    </row>
    <row r="53" spans="1:12" x14ac:dyDescent="0.3">
      <c r="A53">
        <v>86</v>
      </c>
      <c r="B53">
        <v>2014</v>
      </c>
      <c r="C53" s="19">
        <v>41795</v>
      </c>
      <c r="D53">
        <v>792.5</v>
      </c>
      <c r="E53" s="18">
        <f t="shared" si="5"/>
        <v>156</v>
      </c>
      <c r="F53">
        <f t="shared" si="6"/>
        <v>365</v>
      </c>
      <c r="G53">
        <f t="shared" si="7"/>
        <v>2.6854161860822341</v>
      </c>
      <c r="H53">
        <f t="shared" si="8"/>
        <v>-0.89774339353423371</v>
      </c>
      <c r="I53">
        <f t="shared" si="9"/>
        <v>0.44051878435049502</v>
      </c>
    </row>
    <row r="54" spans="1:12" x14ac:dyDescent="0.3">
      <c r="A54">
        <v>97</v>
      </c>
      <c r="B54">
        <v>2015</v>
      </c>
      <c r="C54" s="19">
        <v>42286</v>
      </c>
      <c r="D54">
        <v>512</v>
      </c>
      <c r="E54" s="18">
        <f t="shared" si="5"/>
        <v>282</v>
      </c>
      <c r="F54">
        <f t="shared" si="6"/>
        <v>365</v>
      </c>
      <c r="G54">
        <f t="shared" si="7"/>
        <v>4.8544061825332694</v>
      </c>
      <c r="H54">
        <f t="shared" si="8"/>
        <v>0.14154029521704301</v>
      </c>
      <c r="I54">
        <f t="shared" si="9"/>
        <v>-0.98993249508735304</v>
      </c>
    </row>
    <row r="56" spans="1:12" ht="15" thickBot="1" x14ac:dyDescent="0.35"/>
    <row r="57" spans="1:12" ht="15" thickBot="1" x14ac:dyDescent="0.35">
      <c r="H57" s="20"/>
      <c r="I57" s="21"/>
      <c r="J57" s="22"/>
      <c r="K57" s="23"/>
      <c r="L57" s="24"/>
    </row>
    <row r="58" spans="1:12" ht="15" thickBot="1" x14ac:dyDescent="0.35">
      <c r="G58" s="22"/>
      <c r="H58" s="25"/>
      <c r="I58" s="26"/>
      <c r="J58" s="25"/>
      <c r="K58" s="27"/>
      <c r="L58" s="27"/>
    </row>
    <row r="63" spans="1:12" x14ac:dyDescent="0.3">
      <c r="J63" s="28"/>
    </row>
    <row r="64" spans="1:12" x14ac:dyDescent="0.3">
      <c r="J64" s="28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4"/>
  <sheetViews>
    <sheetView workbookViewId="0"/>
  </sheetViews>
  <sheetFormatPr defaultRowHeight="14.4" x14ac:dyDescent="0.3"/>
  <sheetData>
    <row r="1" spans="1:2" x14ac:dyDescent="0.3">
      <c r="A1" s="18" t="s">
        <v>10</v>
      </c>
      <c r="B1" s="1" t="s">
        <v>17</v>
      </c>
    </row>
    <row r="2" spans="1:2" x14ac:dyDescent="0.3">
      <c r="A2" s="18">
        <v>1958</v>
      </c>
      <c r="B2" s="2">
        <v>16.79</v>
      </c>
    </row>
    <row r="3" spans="1:2" x14ac:dyDescent="0.3">
      <c r="A3" s="18">
        <v>1959</v>
      </c>
      <c r="B3" s="2">
        <v>25.25</v>
      </c>
    </row>
    <row r="4" spans="1:2" x14ac:dyDescent="0.3">
      <c r="A4" s="18">
        <v>1960</v>
      </c>
      <c r="B4" s="2">
        <v>10.26</v>
      </c>
    </row>
    <row r="5" spans="1:2" x14ac:dyDescent="0.3">
      <c r="A5" s="18">
        <v>1962</v>
      </c>
      <c r="B5" s="2">
        <v>2.65</v>
      </c>
    </row>
    <row r="6" spans="1:2" x14ac:dyDescent="0.3">
      <c r="A6" s="18">
        <v>1963</v>
      </c>
      <c r="B6" s="2">
        <v>22.84</v>
      </c>
    </row>
    <row r="7" spans="1:2" x14ac:dyDescent="0.3">
      <c r="A7" s="18">
        <v>1964</v>
      </c>
      <c r="B7" s="2">
        <v>9.1300000000000008</v>
      </c>
    </row>
    <row r="8" spans="1:2" x14ac:dyDescent="0.3">
      <c r="A8" s="18">
        <v>1965</v>
      </c>
      <c r="B8" s="2">
        <v>24.28</v>
      </c>
    </row>
    <row r="9" spans="1:2" x14ac:dyDescent="0.3">
      <c r="A9" s="18">
        <v>1966</v>
      </c>
      <c r="B9" s="2">
        <v>47.61</v>
      </c>
    </row>
    <row r="10" spans="1:2" x14ac:dyDescent="0.3">
      <c r="A10" s="18">
        <v>1967</v>
      </c>
      <c r="B10" s="2">
        <v>27.34</v>
      </c>
    </row>
    <row r="11" spans="1:2" x14ac:dyDescent="0.3">
      <c r="A11" s="18">
        <v>1968</v>
      </c>
      <c r="B11" s="2">
        <v>14.32</v>
      </c>
    </row>
    <row r="12" spans="1:2" x14ac:dyDescent="0.3">
      <c r="A12" s="18">
        <v>1969</v>
      </c>
      <c r="B12" s="2">
        <v>17.71</v>
      </c>
    </row>
    <row r="13" spans="1:2" x14ac:dyDescent="0.3">
      <c r="A13" s="18">
        <v>1970</v>
      </c>
      <c r="B13" s="2">
        <v>23.9</v>
      </c>
    </row>
    <row r="14" spans="1:2" x14ac:dyDescent="0.3">
      <c r="A14" s="18">
        <v>1971</v>
      </c>
      <c r="B14" s="2">
        <v>28.61</v>
      </c>
    </row>
    <row r="15" spans="1:2" x14ac:dyDescent="0.3">
      <c r="A15" s="18">
        <v>1972</v>
      </c>
      <c r="B15" s="2">
        <v>40.75</v>
      </c>
    </row>
    <row r="16" spans="1:2" x14ac:dyDescent="0.3">
      <c r="A16" s="18">
        <v>1973</v>
      </c>
      <c r="B16" s="2">
        <v>32.57</v>
      </c>
    </row>
    <row r="17" spans="1:2" x14ac:dyDescent="0.3">
      <c r="A17" s="18">
        <v>1974</v>
      </c>
      <c r="B17" s="2">
        <v>20.73</v>
      </c>
    </row>
    <row r="18" spans="1:2" x14ac:dyDescent="0.3">
      <c r="A18" s="18">
        <v>1975</v>
      </c>
      <c r="B18" s="2">
        <v>24.34</v>
      </c>
    </row>
    <row r="19" spans="1:2" x14ac:dyDescent="0.3">
      <c r="A19" s="18">
        <v>1976</v>
      </c>
      <c r="B19" s="2">
        <v>22.96</v>
      </c>
    </row>
    <row r="20" spans="1:2" x14ac:dyDescent="0.3">
      <c r="A20" s="18">
        <v>1977</v>
      </c>
      <c r="B20" s="2">
        <v>23.55</v>
      </c>
    </row>
    <row r="21" spans="1:2" x14ac:dyDescent="0.3">
      <c r="A21" s="18">
        <v>1978</v>
      </c>
      <c r="B21" s="2">
        <v>14.1</v>
      </c>
    </row>
    <row r="22" spans="1:2" x14ac:dyDescent="0.3">
      <c r="A22" s="18">
        <v>1979</v>
      </c>
      <c r="B22" s="2">
        <v>25.21</v>
      </c>
    </row>
    <row r="23" spans="1:2" x14ac:dyDescent="0.3">
      <c r="A23" s="18">
        <v>1980</v>
      </c>
      <c r="B23" s="2">
        <v>24.85</v>
      </c>
    </row>
    <row r="24" spans="1:2" x14ac:dyDescent="0.3">
      <c r="A24" s="18">
        <v>1981</v>
      </c>
      <c r="B24" s="2">
        <v>20.73</v>
      </c>
    </row>
    <row r="25" spans="1:2" x14ac:dyDescent="0.3">
      <c r="A25" s="18">
        <v>1982</v>
      </c>
      <c r="B25" s="2">
        <v>34.96</v>
      </c>
    </row>
    <row r="26" spans="1:2" x14ac:dyDescent="0.3">
      <c r="A26" s="18">
        <v>1984</v>
      </c>
      <c r="B26" s="2">
        <v>43.36</v>
      </c>
    </row>
    <row r="27" spans="1:2" x14ac:dyDescent="0.3">
      <c r="A27" s="18">
        <v>1985</v>
      </c>
      <c r="B27" s="2">
        <v>30.26</v>
      </c>
    </row>
    <row r="28" spans="1:2" x14ac:dyDescent="0.3">
      <c r="A28" s="18">
        <v>1986</v>
      </c>
      <c r="B28" s="2">
        <v>34.07</v>
      </c>
    </row>
    <row r="29" spans="1:2" x14ac:dyDescent="0.3">
      <c r="A29" s="18">
        <v>1987</v>
      </c>
      <c r="B29" s="2">
        <v>37.770000000000003</v>
      </c>
    </row>
    <row r="30" spans="1:2" x14ac:dyDescent="0.3">
      <c r="A30" s="18">
        <v>1989</v>
      </c>
      <c r="B30" s="2">
        <v>30.55</v>
      </c>
    </row>
    <row r="31" spans="1:2" x14ac:dyDescent="0.3">
      <c r="A31" s="18">
        <v>1990</v>
      </c>
      <c r="B31" s="2">
        <v>47.68</v>
      </c>
    </row>
    <row r="32" spans="1:2" x14ac:dyDescent="0.3">
      <c r="A32" s="18">
        <v>1991</v>
      </c>
      <c r="B32" s="2">
        <v>17.22</v>
      </c>
    </row>
    <row r="33" spans="1:2" x14ac:dyDescent="0.3">
      <c r="A33" s="18">
        <v>1993</v>
      </c>
      <c r="B33" s="2">
        <v>26.08</v>
      </c>
    </row>
    <row r="34" spans="1:2" x14ac:dyDescent="0.3">
      <c r="A34" s="18">
        <v>1994</v>
      </c>
      <c r="B34" s="2">
        <v>42.68</v>
      </c>
    </row>
    <row r="35" spans="1:2" x14ac:dyDescent="0.3">
      <c r="A35" s="18">
        <v>1995</v>
      </c>
      <c r="B35" s="2">
        <v>23.68</v>
      </c>
    </row>
    <row r="36" spans="1:2" x14ac:dyDescent="0.3">
      <c r="A36" s="18">
        <v>1996</v>
      </c>
      <c r="B36" s="2">
        <v>32.270000000000003</v>
      </c>
    </row>
    <row r="37" spans="1:2" x14ac:dyDescent="0.3">
      <c r="A37" s="18">
        <v>1997</v>
      </c>
      <c r="B37" s="2">
        <v>38.14</v>
      </c>
    </row>
    <row r="38" spans="1:2" x14ac:dyDescent="0.3">
      <c r="A38" s="18">
        <v>1998</v>
      </c>
      <c r="B38" s="2">
        <v>32.25</v>
      </c>
    </row>
    <row r="39" spans="1:2" x14ac:dyDescent="0.3">
      <c r="A39" s="18">
        <v>1999</v>
      </c>
      <c r="B39" s="2">
        <v>20.93</v>
      </c>
    </row>
    <row r="40" spans="1:2" x14ac:dyDescent="0.3">
      <c r="A40" s="18">
        <v>2000</v>
      </c>
      <c r="B40" s="2">
        <v>36.68</v>
      </c>
    </row>
    <row r="41" spans="1:2" x14ac:dyDescent="0.3">
      <c r="A41" s="18">
        <v>2001</v>
      </c>
      <c r="B41" s="2">
        <v>35.56</v>
      </c>
    </row>
    <row r="42" spans="1:2" x14ac:dyDescent="0.3">
      <c r="A42" s="18">
        <v>2002</v>
      </c>
      <c r="B42" s="2">
        <v>45.74</v>
      </c>
    </row>
    <row r="43" spans="1:2" x14ac:dyDescent="0.3">
      <c r="A43" s="18">
        <v>2003</v>
      </c>
      <c r="B43" s="2">
        <v>30.01</v>
      </c>
    </row>
    <row r="44" spans="1:2" x14ac:dyDescent="0.3">
      <c r="A44" s="18">
        <v>2004</v>
      </c>
      <c r="B44" s="2">
        <v>17.55</v>
      </c>
    </row>
    <row r="45" spans="1:2" x14ac:dyDescent="0.3">
      <c r="A45" s="18">
        <v>2005</v>
      </c>
      <c r="B45" s="2">
        <v>25.02</v>
      </c>
    </row>
    <row r="46" spans="1:2" x14ac:dyDescent="0.3">
      <c r="A46" s="18">
        <v>2006</v>
      </c>
      <c r="B46" s="2">
        <v>11.7</v>
      </c>
    </row>
    <row r="47" spans="1:2" x14ac:dyDescent="0.3">
      <c r="A47" s="18">
        <v>2007</v>
      </c>
      <c r="B47" s="2">
        <v>21.55</v>
      </c>
    </row>
    <row r="48" spans="1:2" x14ac:dyDescent="0.3">
      <c r="A48" s="18">
        <v>2008</v>
      </c>
      <c r="B48" s="2">
        <v>19.420000000000002</v>
      </c>
    </row>
    <row r="49" spans="1:2" x14ac:dyDescent="0.3">
      <c r="A49" s="18">
        <v>2009</v>
      </c>
      <c r="B49" s="2">
        <v>34.43</v>
      </c>
    </row>
    <row r="50" spans="1:2" x14ac:dyDescent="0.3">
      <c r="A50" s="18">
        <v>2010</v>
      </c>
      <c r="B50" s="2">
        <v>24.74</v>
      </c>
    </row>
    <row r="51" spans="1:2" x14ac:dyDescent="0.3">
      <c r="A51" s="18">
        <v>2011</v>
      </c>
      <c r="B51" s="2">
        <v>21.42</v>
      </c>
    </row>
    <row r="52" spans="1:2" x14ac:dyDescent="0.3">
      <c r="A52" s="18">
        <v>2013</v>
      </c>
      <c r="B52" s="2">
        <v>14.1</v>
      </c>
    </row>
    <row r="53" spans="1:2" x14ac:dyDescent="0.3">
      <c r="A53" s="18">
        <v>2014</v>
      </c>
      <c r="B53" s="2">
        <v>19.37</v>
      </c>
    </row>
    <row r="54" spans="1:2" x14ac:dyDescent="0.3">
      <c r="A54" s="18">
        <v>2015</v>
      </c>
      <c r="B54" s="2">
        <v>21.3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800"/>
  </sheetPr>
  <dimension ref="B1:J57"/>
  <sheetViews>
    <sheetView topLeftCell="A7" zoomScaleNormal="100" workbookViewId="0"/>
  </sheetViews>
  <sheetFormatPr defaultRowHeight="14.4" x14ac:dyDescent="0.3"/>
  <cols>
    <col min="1" max="1" width="5" customWidth="1"/>
    <col min="2" max="2" width="9.109375" customWidth="1"/>
    <col min="3" max="3" width="9.5546875" bestFit="1" customWidth="1"/>
  </cols>
  <sheetData>
    <row r="1" spans="2:9" x14ac:dyDescent="0.3">
      <c r="B1" t="s">
        <v>35</v>
      </c>
    </row>
    <row r="2" spans="2:9" x14ac:dyDescent="0.3">
      <c r="B2" t="s">
        <v>3</v>
      </c>
    </row>
    <row r="3" spans="2:9" x14ac:dyDescent="0.3">
      <c r="B3" t="s">
        <v>4</v>
      </c>
    </row>
    <row r="4" spans="2:9" x14ac:dyDescent="0.3">
      <c r="B4" t="s">
        <v>5</v>
      </c>
    </row>
    <row r="5" spans="2:9" x14ac:dyDescent="0.3">
      <c r="B5" t="s">
        <v>6</v>
      </c>
    </row>
    <row r="6" spans="2:9" x14ac:dyDescent="0.3">
      <c r="B6" t="s">
        <v>7</v>
      </c>
    </row>
    <row r="10" spans="2:9" x14ac:dyDescent="0.3">
      <c r="B10" t="s">
        <v>8</v>
      </c>
    </row>
    <row r="11" spans="2:9" ht="15" thickBot="1" x14ac:dyDescent="0.35"/>
    <row r="12" spans="2:9" x14ac:dyDescent="0.3">
      <c r="B12" s="4" t="s">
        <v>9</v>
      </c>
      <c r="C12" s="5" t="s">
        <v>10</v>
      </c>
      <c r="D12" s="5" t="s">
        <v>11</v>
      </c>
      <c r="E12" s="5" t="s">
        <v>12</v>
      </c>
      <c r="F12" s="5" t="s">
        <v>13</v>
      </c>
      <c r="G12" s="5" t="s">
        <v>14</v>
      </c>
      <c r="H12" s="5" t="s">
        <v>15</v>
      </c>
      <c r="I12" s="5" t="s">
        <v>16</v>
      </c>
    </row>
    <row r="13" spans="2:9" ht="15" thickBot="1" x14ac:dyDescent="0.35">
      <c r="B13" s="6" t="s">
        <v>17</v>
      </c>
      <c r="C13" s="7">
        <v>53</v>
      </c>
      <c r="D13" s="7">
        <v>0</v>
      </c>
      <c r="E13" s="7">
        <v>53</v>
      </c>
      <c r="F13" s="8">
        <v>2.65</v>
      </c>
      <c r="G13" s="8">
        <v>47.68</v>
      </c>
      <c r="H13" s="8">
        <v>26.244716981132076</v>
      </c>
      <c r="I13" s="8">
        <v>10.090448378345348</v>
      </c>
    </row>
    <row r="16" spans="2:9" x14ac:dyDescent="0.3">
      <c r="B16" t="s">
        <v>18</v>
      </c>
    </row>
    <row r="17" spans="2:10" ht="15" thickBot="1" x14ac:dyDescent="0.35"/>
    <row r="18" spans="2:10" x14ac:dyDescent="0.3">
      <c r="B18" s="9" t="s">
        <v>19</v>
      </c>
      <c r="C18" s="11">
        <v>7.8431393230999458E-2</v>
      </c>
    </row>
    <row r="19" spans="2:10" x14ac:dyDescent="0.3">
      <c r="B19" s="3" t="s">
        <v>20</v>
      </c>
      <c r="C19" s="12">
        <v>108</v>
      </c>
    </row>
    <row r="20" spans="2:10" x14ac:dyDescent="0.3">
      <c r="B20" s="3" t="s">
        <v>21</v>
      </c>
      <c r="C20" s="12">
        <v>16993.333333333332</v>
      </c>
    </row>
    <row r="21" spans="2:10" x14ac:dyDescent="0.3">
      <c r="B21" s="3" t="s">
        <v>22</v>
      </c>
      <c r="C21" s="12">
        <v>0.41175250903778121</v>
      </c>
    </row>
    <row r="22" spans="2:10" ht="15" thickBot="1" x14ac:dyDescent="0.35">
      <c r="B22" s="10" t="s">
        <v>23</v>
      </c>
      <c r="C22" s="13">
        <v>0.05</v>
      </c>
    </row>
    <row r="23" spans="2:10" x14ac:dyDescent="0.3">
      <c r="B23" s="14" t="s">
        <v>24</v>
      </c>
    </row>
    <row r="25" spans="2:10" x14ac:dyDescent="0.3">
      <c r="B25" s="14" t="s">
        <v>25</v>
      </c>
    </row>
    <row r="26" spans="2:10" x14ac:dyDescent="0.3">
      <c r="B26" s="14" t="s">
        <v>26</v>
      </c>
    </row>
    <row r="27" spans="2:10" x14ac:dyDescent="0.3">
      <c r="B27" s="14" t="s">
        <v>27</v>
      </c>
    </row>
    <row r="28" spans="2:10" ht="15" customHeight="1" x14ac:dyDescent="0.3">
      <c r="B28" s="29" t="s">
        <v>28</v>
      </c>
      <c r="C28" s="29"/>
      <c r="D28" s="29"/>
      <c r="E28" s="29"/>
      <c r="F28" s="29"/>
      <c r="G28" s="29"/>
      <c r="H28" s="29"/>
      <c r="I28" s="29"/>
      <c r="J28" s="29"/>
    </row>
    <row r="29" spans="2:10" x14ac:dyDescent="0.3">
      <c r="B29" s="29"/>
      <c r="C29" s="29"/>
      <c r="D29" s="29"/>
      <c r="E29" s="29"/>
      <c r="F29" s="29"/>
      <c r="G29" s="29"/>
      <c r="H29" s="29"/>
      <c r="I29" s="29"/>
      <c r="J29" s="29"/>
    </row>
    <row r="30" spans="2:10" x14ac:dyDescent="0.3">
      <c r="B30" s="14" t="s">
        <v>29</v>
      </c>
    </row>
    <row r="32" spans="2:10" x14ac:dyDescent="0.3">
      <c r="B32" s="14" t="s">
        <v>30</v>
      </c>
    </row>
    <row r="34" spans="2:5" x14ac:dyDescent="0.3">
      <c r="B34" s="14" t="s">
        <v>31</v>
      </c>
    </row>
    <row r="37" spans="2:5" x14ac:dyDescent="0.3">
      <c r="B37" s="14" t="s">
        <v>32</v>
      </c>
      <c r="D37" s="15">
        <v>8.3192640692640707E-2</v>
      </c>
    </row>
    <row r="38" spans="2:5" x14ac:dyDescent="0.3">
      <c r="B38" s="14" t="s">
        <v>33</v>
      </c>
      <c r="D38" s="16">
        <v>2.521296296296293E-2</v>
      </c>
      <c r="E38" s="17">
        <v>0.13781250000000006</v>
      </c>
    </row>
    <row r="57" spans="7:7" x14ac:dyDescent="0.3">
      <c r="G57" t="s">
        <v>34</v>
      </c>
    </row>
  </sheetData>
  <mergeCells count="1">
    <mergeCell ref="B28:J29"/>
  </mergeCells>
  <pageMargins left="0.7" right="0.7" top="0.75" bottom="0.75" header="0.3" footer="0.3"/>
  <pageSetup paperSize="9" orientation="portrait" r:id="rId1"/>
  <ignoredErrors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T972967">
              <controlPr defaultSize="0" print="0" autoFill="0" autoPict="0" macro="[1]!RelaunchCall">
                <anchor>
                  <from>
                    <xdr:col>2</xdr:col>
                    <xdr:colOff>45720</xdr:colOff>
                    <xdr:row>5</xdr:row>
                    <xdr:rowOff>0</xdr:rowOff>
                  </from>
                  <to>
                    <xdr:col>2</xdr:col>
                    <xdr:colOff>556260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Mann-Kendall trend tests_HID</vt:lpstr>
      <vt:lpstr>Mann-Kendall trend 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FELICIO</dc:creator>
  <cp:lastModifiedBy>felic</cp:lastModifiedBy>
  <dcterms:created xsi:type="dcterms:W3CDTF">2016-10-15T03:30:35Z</dcterms:created>
  <dcterms:modified xsi:type="dcterms:W3CDTF">2018-05-31T21:28:50Z</dcterms:modified>
</cp:coreProperties>
</file>