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er347\DADOS\"/>
    </mc:Choice>
  </mc:AlternateContent>
  <xr:revisionPtr revIDLastSave="0" documentId="13_ncr:1_{95617D48-6E32-4DD6-96E6-D178D0C4C827}" xr6:coauthVersionLast="32" xr6:coauthVersionMax="32" xr10:uidLastSave="{00000000-0000-0000-0000-000000000000}"/>
  <bookViews>
    <workbookView xWindow="360" yWindow="156" windowWidth="10512" windowHeight="9540" xr2:uid="{00000000-000D-0000-FFFF-FFFF00000000}"/>
  </bookViews>
  <sheets>
    <sheet name="Plan1" sheetId="1" r:id="rId1"/>
    <sheet name="Mann-Kendall trend tests_HID" sheetId="3" state="hidden" r:id="rId2"/>
    <sheet name="Mann-Kendall trend tests" sheetId="2" r:id="rId3"/>
  </sheets>
  <externalReferences>
    <externalReference r:id="rId4"/>
  </externalReferences>
  <calcPr calcId="179017" concurrentCalc="0"/>
</workbook>
</file>

<file path=xl/calcChain.xml><?xml version="1.0" encoding="utf-8"?>
<calcChain xmlns="http://schemas.openxmlformats.org/spreadsheetml/2006/main">
  <c r="E2" i="1" l="1"/>
  <c r="F2" i="1"/>
  <c r="G2" i="1"/>
  <c r="H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</calcChain>
</file>

<file path=xl/sharedStrings.xml><?xml version="1.0" encoding="utf-8"?>
<sst xmlns="http://schemas.openxmlformats.org/spreadsheetml/2006/main" count="42" uniqueCount="40">
  <si>
    <t xml:space="preserve"> Cod</t>
  </si>
  <si>
    <t xml:space="preserve"> Year</t>
  </si>
  <si>
    <t xml:space="preserve"> Maximum streamflow</t>
  </si>
  <si>
    <t>Time series: Workbook = 87905000_D.xlsx / Sheet = Plan1 / Range = Plan1!$E$1:$E$47 / 46 rows and 1 column</t>
  </si>
  <si>
    <t>Date data: Workbook = 87905000_D.xlsx / Sheet = Plan1 / Range = Plan1!$B$1:$B$47 / 46 rows and 1 column</t>
  </si>
  <si>
    <t>Confidence interval (%): 5</t>
  </si>
  <si>
    <t>Confidence interval (%)(Sen's slope): 5</t>
  </si>
  <si>
    <t>Run again: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</si>
  <si>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</si>
  <si>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</si>
  <si>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</si>
  <si>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</si>
  <si>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</si>
  <si>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</si>
  <si>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</si>
  <si>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</si>
  <si>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</si>
  <si>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Average streamflow</t>
  </si>
  <si>
    <t>Mann-Kendall trend test / Two-tailed test (Average streamflow):</t>
  </si>
  <si>
    <t>Kendall's tau</t>
  </si>
  <si>
    <t>S</t>
  </si>
  <si>
    <t>Var(S)</t>
  </si>
  <si>
    <t>p-value (Two-tailed)</t>
  </si>
  <si>
    <t>alpha</t>
  </si>
  <si>
    <t>The p-value is computed using an exact method.</t>
  </si>
  <si>
    <t>Test interpretation:</t>
  </si>
  <si>
    <t>H0: There is no trend in the series</t>
  </si>
  <si>
    <t>Ha: There is a trend in the series</t>
  </si>
  <si>
    <t>As the computed p-value is greater than the significance level alpha=0.05, one cannot reject the null hypothesis H0.</t>
  </si>
  <si>
    <t>The risk to reject the null hypothesis H0 while it is true is 92.50%.</t>
  </si>
  <si>
    <t>Sen's slope:</t>
  </si>
  <si>
    <t>Confidence interval:</t>
  </si>
  <si>
    <t xml:space="preserve"> </t>
  </si>
  <si>
    <r>
      <t>XLSTAT 2016.06.36438  - Mann-Kendall trend tests - Start time: 2016-10-15 at 9:16:40 PM / End time: 2016-10-15 at 9:16:40 PM</t>
    </r>
    <r>
      <rPr>
        <sz val="11"/>
        <color rgb="FFFFFFFF"/>
        <rFont val="Calibri"/>
        <family val="2"/>
        <scheme val="minor"/>
      </rPr>
      <t xml:space="preserve"> / Microsoft Excel 14.06024</t>
    </r>
  </si>
  <si>
    <t>DATE_ACCESS</t>
  </si>
  <si>
    <t>Julian_day</t>
  </si>
  <si>
    <t>leap_years</t>
  </si>
  <si>
    <t>Teta_i</t>
  </si>
  <si>
    <t>Cos_Teta</t>
  </si>
  <si>
    <t>Sen_Teta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</si>
</sst>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&quot;] &quot;0.000&quot;,&quot;;&quot;] &quot;\-0.000&quot; ,&quot;"/>
    <numFmt numFmtId="166" formatCode="0.000&quot; [&quot;;\-0.000&quot; [&quot;"/>
  </numFmts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rgb="FF339966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/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0" borderId="2" xfId="0" applyBorder="1" applyAlignment="1"/>
    <xf numFmtId="0" fontId="0" fillId="0" borderId="2" xfId="0" applyNumberFormat="1" applyBorder="1" applyAlignment="1"/>
    <xf numFmtId="164" fontId="0" fillId="0" borderId="2" xfId="0" applyNumberFormat="1" applyBorder="1" applyAlignment="1"/>
    <xf numFmtId="0" fontId="0" fillId="0" borderId="1" xfId="0" applyBorder="1" applyAlignment="1"/>
    <xf numFmtId="0" fontId="0" fillId="0" borderId="3" xfId="0" applyBorder="1" applyAlignment="1"/>
    <xf numFmtId="164" fontId="0" fillId="0" borderId="1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3" xfId="0" applyNumberFormat="1" applyBorder="1" applyAlignment="1">
      <alignment horizontal="right"/>
    </xf>
    <xf numFmtId="0" fontId="0" fillId="0" borderId="0" xfId="0" applyFont="1"/>
    <xf numFmtId="164" fontId="0" fillId="0" borderId="0" xfId="0" applyNumberFormat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left"/>
    </xf>
    <xf numFmtId="0" fontId="0" fillId="0" borderId="0" xfId="0" applyNumberFormat="1"/>
    <xf numFmtId="14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0" fillId="0" borderId="0" xfId="0" applyBorder="1"/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CA"/>
              <a:t>Year / Average streamflow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streamflow</c:v>
          </c:tx>
          <c:spPr>
            <a:ln w="12700">
              <a:solidFill>
                <a:srgbClr val="4A7EBB"/>
              </a:solidFill>
              <a:prstDash val="solid"/>
            </a:ln>
            <a:effectLst/>
          </c:spPr>
          <c:marker>
            <c:symbol val="circle"/>
            <c:size val="3"/>
          </c:marker>
          <c:xVal>
            <c:numRef>
              <c:f>'Mann-Kendall trend tests_HID'!$A$2:$A$47</c:f>
              <c:numCache>
                <c:formatCode>General</c:formatCode>
                <c:ptCount val="46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1996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</c:numCache>
            </c:numRef>
          </c:xVal>
          <c:yVal>
            <c:numRef>
              <c:f>'Mann-Kendall trend tests_HID'!$B$2:$B$47</c:f>
              <c:numCache>
                <c:formatCode>0</c:formatCode>
                <c:ptCount val="46"/>
                <c:pt idx="0">
                  <c:v>345.94</c:v>
                </c:pt>
                <c:pt idx="1">
                  <c:v>705.8</c:v>
                </c:pt>
                <c:pt idx="2">
                  <c:v>392.14</c:v>
                </c:pt>
                <c:pt idx="3">
                  <c:v>128.24</c:v>
                </c:pt>
                <c:pt idx="4">
                  <c:v>181.21</c:v>
                </c:pt>
                <c:pt idx="5">
                  <c:v>186.08</c:v>
                </c:pt>
                <c:pt idx="6">
                  <c:v>186.43</c:v>
                </c:pt>
                <c:pt idx="7">
                  <c:v>532.20000000000005</c:v>
                </c:pt>
                <c:pt idx="8">
                  <c:v>365.69</c:v>
                </c:pt>
                <c:pt idx="9">
                  <c:v>252.86</c:v>
                </c:pt>
                <c:pt idx="10">
                  <c:v>358.53</c:v>
                </c:pt>
                <c:pt idx="11">
                  <c:v>156.82</c:v>
                </c:pt>
                <c:pt idx="12">
                  <c:v>257.37</c:v>
                </c:pt>
                <c:pt idx="13">
                  <c:v>319.22000000000003</c:v>
                </c:pt>
                <c:pt idx="14">
                  <c:v>192.95</c:v>
                </c:pt>
                <c:pt idx="15">
                  <c:v>362.39</c:v>
                </c:pt>
                <c:pt idx="16">
                  <c:v>415</c:v>
                </c:pt>
                <c:pt idx="17">
                  <c:v>489.17</c:v>
                </c:pt>
                <c:pt idx="18">
                  <c:v>339.62</c:v>
                </c:pt>
                <c:pt idx="19">
                  <c:v>399.51</c:v>
                </c:pt>
                <c:pt idx="20">
                  <c:v>468.84</c:v>
                </c:pt>
                <c:pt idx="21">
                  <c:v>143.88999999999999</c:v>
                </c:pt>
                <c:pt idx="22">
                  <c:v>60.25</c:v>
                </c:pt>
                <c:pt idx="23">
                  <c:v>326.70999999999998</c:v>
                </c:pt>
                <c:pt idx="24">
                  <c:v>239.55</c:v>
                </c:pt>
                <c:pt idx="25">
                  <c:v>557.80999999999995</c:v>
                </c:pt>
                <c:pt idx="26">
                  <c:v>300.14</c:v>
                </c:pt>
                <c:pt idx="27">
                  <c:v>333.36</c:v>
                </c:pt>
                <c:pt idx="28">
                  <c:v>359.86</c:v>
                </c:pt>
                <c:pt idx="29">
                  <c:v>194.1</c:v>
                </c:pt>
                <c:pt idx="30">
                  <c:v>691.29</c:v>
                </c:pt>
                <c:pt idx="31">
                  <c:v>179.47</c:v>
                </c:pt>
                <c:pt idx="32">
                  <c:v>356.11</c:v>
                </c:pt>
                <c:pt idx="33">
                  <c:v>572.04999999999995</c:v>
                </c:pt>
                <c:pt idx="34">
                  <c:v>767.13</c:v>
                </c:pt>
                <c:pt idx="35">
                  <c:v>397.54</c:v>
                </c:pt>
                <c:pt idx="36">
                  <c:v>264.81</c:v>
                </c:pt>
                <c:pt idx="37">
                  <c:v>247.22</c:v>
                </c:pt>
                <c:pt idx="38">
                  <c:v>150.97</c:v>
                </c:pt>
                <c:pt idx="39">
                  <c:v>412.11</c:v>
                </c:pt>
                <c:pt idx="40">
                  <c:v>283.93</c:v>
                </c:pt>
                <c:pt idx="41">
                  <c:v>401.49</c:v>
                </c:pt>
                <c:pt idx="42">
                  <c:v>267.85000000000002</c:v>
                </c:pt>
                <c:pt idx="43">
                  <c:v>193.94</c:v>
                </c:pt>
                <c:pt idx="44">
                  <c:v>148.91999999999999</c:v>
                </c:pt>
                <c:pt idx="45">
                  <c:v>218.62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C3-4393-B354-81CC50ABB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539072"/>
        <c:axId val="257549440"/>
      </c:scatterChart>
      <c:valAx>
        <c:axId val="257539072"/>
        <c:scaling>
          <c:orientation val="minMax"/>
          <c:max val="2020"/>
          <c:min val="196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257549440"/>
        <c:crosses val="autoZero"/>
        <c:crossBetween val="midCat"/>
      </c:valAx>
      <c:valAx>
        <c:axId val="257549440"/>
        <c:scaling>
          <c:orientation val="minMax"/>
          <c:max val="8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Average streamflow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257539072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167763" hidden="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556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CA" sz="1100"/>
            <a:t>RunProcMKT
Form130.txt
Frame_Buttons,Frame,
Help,CommandButton,False
OK,CommandButton,False
Cancel,CommandButton,False
FrameOutput,Frame,
OptionButton_R,OptionButton,False
OptionButton_S,OptionButton,True
OptionButton_W,OptionButton,False
RefEdit_R,RefEdit0,
ClearSelections,CommandButton,False
ResetAll,CommandButton,False
Frame13,Frame,
RefEditT,RefEdit0,Plan1!$E$1:$E$47
Label_T,Label,
CheckBoxVarLabels,CheckBox,True
MultiPage1,MultiPage,0
Frame_Missing,Frame,
OptionButtonMVRemove,OptionButton,False
OptionButtonMVRefuse,OptionButton,True
Frame17,Frame,
OptionButtonMVReplace,OptionButton,False
FrameCompCharts2,Frame,
CheckBox_Desc,CheckBox,True
OptionButtonMVIgnore,OptionButton,False
TextBoxPeriod,TextBox,12
LabelPeriod,Label,
CheckBoxMKT,CheckBox,True
CheckBoxSMK,CheckBox,False
FrameHyp,Frame,
LabelHyp,Label,
ComboBoxHyp,ComboBox,0
FrameAll,Frame,
Frame_ALLOptions,Frame,
TextBox_conf,TextBox,5
Label_conf,Label,
CheckBoxExact,CheckBox,True
CheckBoxCorrect,CheckBox,True
CheckBoxDep,CheckBox,False
FrameAR,Frame,
CheckBoxAR1,CheckBox,False
CheckBoxAR2,CheckBox,False
LabelCorrect,Label,
Frame18,Frame,
TextBoxSig,TextBox,10
LabelSig,Label,
FrameCode,Frame,
CommandButtonCode,CommandButton,False
CommandButtonLoadConf,CommandButton,False
CommandButtonSaveConf,CommandButton,False
CommandButtonHidden,CommandButton,False
CB1,CommandButton,False
RefEditDate,RefEdit0,Plan1!$B$1:$B$47
CheckBoxDate,CheckBox,True
CheckBoxCharts,CheckBox,True
CheckBoxSen,CheckBox,True
Frame19,Frame,
Label_conf2,Label,
TextBox_conf2,TextBox,5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</xdr:colOff>
          <xdr:row>5</xdr:row>
          <xdr:rowOff>0</xdr:rowOff>
        </xdr:from>
        <xdr:to>
          <xdr:col>2</xdr:col>
          <xdr:colOff>556260</xdr:colOff>
          <xdr:row>6</xdr:row>
          <xdr:rowOff>0</xdr:rowOff>
        </xdr:to>
        <xdr:sp macro="" textlink="">
          <xdr:nvSpPr>
            <xdr:cNvPr id="1025" name="BT167763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900" b="0" i="0" u="none" strike="noStrike" baseline="0">
                  <a:solidFill>
                    <a:srgbClr val="339966"/>
                  </a:solidFill>
                  <a:latin typeface="Times New Roman"/>
                  <a:cs typeface="Times New Roman"/>
                </a:rPr>
                <a:t>►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0</xdr:colOff>
      <xdr:row>36</xdr:row>
      <xdr:rowOff>0</xdr:rowOff>
    </xdr:from>
    <xdr:to>
      <xdr:col>7</xdr:col>
      <xdr:colOff>0</xdr:colOff>
      <xdr:row>53</xdr:row>
      <xdr:rowOff>0</xdr:rowOff>
    </xdr:to>
    <xdr:graphicFrame macro="">
      <xdr:nvGraphicFramePr>
        <xdr:cNvPr id="3" name="Chart 2-XLSTA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Addinsoft/XLSTAT/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STAT"/>
    </sheetNames>
    <definedNames>
      <definedName name="RelaunchCall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6"/>
  <sheetViews>
    <sheetView tabSelected="1" topLeftCell="A37" zoomScale="70" zoomScaleNormal="70" workbookViewId="0">
      <selection activeCell="G48" sqref="G48:M61"/>
    </sheetView>
  </sheetViews>
  <sheetFormatPr defaultRowHeight="14.4" x14ac:dyDescent="0.3"/>
  <cols>
    <col min="1" max="1" width="4.88671875" bestFit="1" customWidth="1"/>
    <col min="2" max="2" width="5.33203125" bestFit="1" customWidth="1"/>
    <col min="3" max="3" width="15.5546875" customWidth="1"/>
    <col min="4" max="4" width="21.109375" bestFit="1" customWidth="1"/>
  </cols>
  <sheetData>
    <row r="1" spans="1:9" x14ac:dyDescent="0.3">
      <c r="A1" t="s">
        <v>0</v>
      </c>
      <c r="B1" t="s">
        <v>1</v>
      </c>
      <c r="C1" t="s">
        <v>34</v>
      </c>
      <c r="D1" t="s">
        <v>2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</row>
    <row r="2" spans="1:9" x14ac:dyDescent="0.3">
      <c r="A2">
        <v>112</v>
      </c>
      <c r="B2">
        <v>1965</v>
      </c>
      <c r="C2" s="19">
        <v>23997</v>
      </c>
      <c r="D2">
        <v>3847</v>
      </c>
      <c r="E2" s="18">
        <f>C2-DATE(YEAR(C2),1,0)</f>
        <v>255</v>
      </c>
      <c r="F2">
        <f>DATE(YEAR(C2)+1,1,1)-DATE(YEAR(C2),1,1)</f>
        <v>365</v>
      </c>
      <c r="G2">
        <f>E2*(2*PI()/F2)</f>
        <v>4.3896226118651898</v>
      </c>
      <c r="H2">
        <f>COS(G2)</f>
        <v>-0.31719128858910678</v>
      </c>
      <c r="I2">
        <f>SIN(G2)</f>
        <v>-0.9483615800121713</v>
      </c>
    </row>
    <row r="3" spans="1:9" x14ac:dyDescent="0.3">
      <c r="A3">
        <v>124</v>
      </c>
      <c r="B3">
        <v>1966</v>
      </c>
      <c r="C3" s="19">
        <v>24312</v>
      </c>
      <c r="D3">
        <v>4972</v>
      </c>
      <c r="E3" s="18">
        <f t="shared" ref="E3:E47" si="0">C3-DATE(YEAR(C3),1,0)</f>
        <v>205</v>
      </c>
      <c r="F3">
        <f t="shared" ref="F3:F47" si="1">DATE(YEAR(C3)+1,1,1)-DATE(YEAR(C3),1,1)</f>
        <v>365</v>
      </c>
      <c r="G3">
        <f t="shared" ref="G3:G47" si="2">E3*(2*PI()/F3)</f>
        <v>3.5289122958131922</v>
      </c>
      <c r="H3">
        <f t="shared" ref="H3:H47" si="3">COS(G3)</f>
        <v>-0.92592477719384991</v>
      </c>
      <c r="I3">
        <f t="shared" ref="I3:I47" si="4">SIN(G3)</f>
        <v>-0.37770796520396466</v>
      </c>
    </row>
    <row r="4" spans="1:9" x14ac:dyDescent="0.3">
      <c r="A4">
        <v>136</v>
      </c>
      <c r="B4">
        <v>1967</v>
      </c>
      <c r="C4" s="19">
        <v>24708</v>
      </c>
      <c r="D4">
        <v>2832</v>
      </c>
      <c r="E4" s="18">
        <f t="shared" si="0"/>
        <v>236</v>
      </c>
      <c r="F4">
        <f t="shared" si="1"/>
        <v>365</v>
      </c>
      <c r="G4">
        <f t="shared" si="2"/>
        <v>4.0625526917654309</v>
      </c>
      <c r="H4">
        <f t="shared" si="3"/>
        <v>-0.60505606964884939</v>
      </c>
      <c r="I4">
        <f t="shared" si="4"/>
        <v>-0.79618286378261538</v>
      </c>
    </row>
    <row r="5" spans="1:9" x14ac:dyDescent="0.3">
      <c r="A5">
        <v>148</v>
      </c>
      <c r="B5">
        <v>1968</v>
      </c>
      <c r="C5" s="19">
        <v>25141</v>
      </c>
      <c r="D5">
        <v>1158</v>
      </c>
      <c r="E5" s="18">
        <f t="shared" si="0"/>
        <v>304</v>
      </c>
      <c r="F5">
        <f t="shared" si="1"/>
        <v>366</v>
      </c>
      <c r="G5">
        <f t="shared" si="2"/>
        <v>5.2188205830125529</v>
      </c>
      <c r="H5">
        <f t="shared" si="3"/>
        <v>0.48505984619519638</v>
      </c>
      <c r="I5">
        <f t="shared" si="4"/>
        <v>-0.87448095783103963</v>
      </c>
    </row>
    <row r="6" spans="1:9" x14ac:dyDescent="0.3">
      <c r="A6">
        <v>160</v>
      </c>
      <c r="B6">
        <v>1969</v>
      </c>
      <c r="C6" s="19">
        <v>25253</v>
      </c>
      <c r="D6">
        <v>1980</v>
      </c>
      <c r="E6" s="18">
        <f t="shared" si="0"/>
        <v>50</v>
      </c>
      <c r="F6">
        <f t="shared" si="1"/>
        <v>365</v>
      </c>
      <c r="G6">
        <f t="shared" si="2"/>
        <v>0.8607103160519981</v>
      </c>
      <c r="H6">
        <f t="shared" si="3"/>
        <v>0.65189899587871258</v>
      </c>
      <c r="I6">
        <f t="shared" si="4"/>
        <v>0.75830580847856244</v>
      </c>
    </row>
    <row r="7" spans="1:9" x14ac:dyDescent="0.3">
      <c r="A7">
        <v>172</v>
      </c>
      <c r="B7">
        <v>1970</v>
      </c>
      <c r="C7" s="19">
        <v>25742</v>
      </c>
      <c r="D7">
        <v>1885</v>
      </c>
      <c r="E7" s="18">
        <f t="shared" si="0"/>
        <v>174</v>
      </c>
      <c r="F7">
        <f t="shared" si="1"/>
        <v>365</v>
      </c>
      <c r="G7">
        <f t="shared" si="2"/>
        <v>2.9952718998609531</v>
      </c>
      <c r="H7">
        <f t="shared" si="3"/>
        <v>-0.98931420397036629</v>
      </c>
      <c r="I7">
        <f t="shared" si="4"/>
        <v>0.14579919691987511</v>
      </c>
    </row>
    <row r="8" spans="1:9" x14ac:dyDescent="0.3">
      <c r="A8">
        <v>184</v>
      </c>
      <c r="B8">
        <v>1971</v>
      </c>
      <c r="C8" s="19">
        <v>26113</v>
      </c>
      <c r="D8">
        <v>1570</v>
      </c>
      <c r="E8" s="18">
        <f t="shared" si="0"/>
        <v>180</v>
      </c>
      <c r="F8">
        <f t="shared" si="1"/>
        <v>365</v>
      </c>
      <c r="G8">
        <f t="shared" si="2"/>
        <v>3.0985571377871932</v>
      </c>
      <c r="H8">
        <f t="shared" si="3"/>
        <v>-0.99907411510222999</v>
      </c>
      <c r="I8">
        <f t="shared" si="4"/>
        <v>4.3022233004530591E-2</v>
      </c>
    </row>
    <row r="9" spans="1:9" x14ac:dyDescent="0.3">
      <c r="A9">
        <v>196</v>
      </c>
      <c r="B9">
        <v>1972</v>
      </c>
      <c r="C9" s="19">
        <v>26480</v>
      </c>
      <c r="D9">
        <v>4138</v>
      </c>
      <c r="E9" s="18">
        <f t="shared" si="0"/>
        <v>182</v>
      </c>
      <c r="F9">
        <f t="shared" si="1"/>
        <v>366</v>
      </c>
      <c r="G9">
        <f t="shared" si="2"/>
        <v>3.1244254806193572</v>
      </c>
      <c r="H9">
        <f t="shared" si="3"/>
        <v>-0.99985264770502691</v>
      </c>
      <c r="I9">
        <f t="shared" si="4"/>
        <v>1.7166329754707371E-2</v>
      </c>
    </row>
    <row r="10" spans="1:9" x14ac:dyDescent="0.3">
      <c r="A10">
        <v>208</v>
      </c>
      <c r="B10">
        <v>1973</v>
      </c>
      <c r="C10" s="19">
        <v>26863</v>
      </c>
      <c r="D10">
        <v>3468</v>
      </c>
      <c r="E10" s="18">
        <f t="shared" si="0"/>
        <v>199</v>
      </c>
      <c r="F10">
        <f t="shared" si="1"/>
        <v>365</v>
      </c>
      <c r="G10">
        <f t="shared" si="2"/>
        <v>3.4256270578869521</v>
      </c>
      <c r="H10">
        <f t="shared" si="3"/>
        <v>-0.95993268965974465</v>
      </c>
      <c r="I10">
        <f t="shared" si="4"/>
        <v>-0.28023067519921563</v>
      </c>
    </row>
    <row r="11" spans="1:9" x14ac:dyDescent="0.3">
      <c r="A11">
        <v>220</v>
      </c>
      <c r="B11">
        <v>1974</v>
      </c>
      <c r="C11" s="19">
        <v>27231</v>
      </c>
      <c r="D11">
        <v>4255</v>
      </c>
      <c r="E11" s="18">
        <f t="shared" si="0"/>
        <v>202</v>
      </c>
      <c r="F11">
        <f t="shared" si="1"/>
        <v>365</v>
      </c>
      <c r="G11">
        <f t="shared" si="2"/>
        <v>3.4772696768500722</v>
      </c>
      <c r="H11">
        <f t="shared" si="3"/>
        <v>-0.94418750883419955</v>
      </c>
      <c r="I11">
        <f t="shared" si="4"/>
        <v>-0.32940848222452979</v>
      </c>
    </row>
    <row r="12" spans="1:9" x14ac:dyDescent="0.3">
      <c r="A12">
        <v>232</v>
      </c>
      <c r="B12">
        <v>1975</v>
      </c>
      <c r="C12" s="19">
        <v>27716</v>
      </c>
      <c r="D12">
        <v>2624</v>
      </c>
      <c r="E12" s="18">
        <f t="shared" si="0"/>
        <v>322</v>
      </c>
      <c r="F12">
        <f t="shared" si="1"/>
        <v>365</v>
      </c>
      <c r="G12">
        <f t="shared" si="2"/>
        <v>5.5429744353748678</v>
      </c>
      <c r="H12">
        <f t="shared" si="3"/>
        <v>0.73832635400310631</v>
      </c>
      <c r="I12">
        <f t="shared" si="4"/>
        <v>-0.67444361883294568</v>
      </c>
    </row>
    <row r="13" spans="1:9" x14ac:dyDescent="0.3">
      <c r="A13">
        <v>250</v>
      </c>
      <c r="B13">
        <v>1978</v>
      </c>
      <c r="C13" s="19">
        <v>28701</v>
      </c>
      <c r="D13">
        <v>2417</v>
      </c>
      <c r="E13" s="18">
        <f t="shared" si="0"/>
        <v>211</v>
      </c>
      <c r="F13">
        <f t="shared" si="1"/>
        <v>365</v>
      </c>
      <c r="G13">
        <f t="shared" si="2"/>
        <v>3.6321975337394319</v>
      </c>
      <c r="H13">
        <f t="shared" si="3"/>
        <v>-0.88204802495585377</v>
      </c>
      <c r="I13">
        <f t="shared" si="4"/>
        <v>-0.47115950767386355</v>
      </c>
    </row>
    <row r="14" spans="1:9" x14ac:dyDescent="0.3">
      <c r="A14">
        <v>264</v>
      </c>
      <c r="B14">
        <v>1979</v>
      </c>
      <c r="C14" s="19">
        <v>29129</v>
      </c>
      <c r="D14">
        <v>2999</v>
      </c>
      <c r="E14" s="18">
        <f t="shared" si="0"/>
        <v>274</v>
      </c>
      <c r="F14">
        <f t="shared" si="1"/>
        <v>365</v>
      </c>
      <c r="G14">
        <f t="shared" si="2"/>
        <v>4.7166925319649495</v>
      </c>
      <c r="H14">
        <f t="shared" si="3"/>
        <v>4.3035382962438211E-3</v>
      </c>
      <c r="I14">
        <f t="shared" si="4"/>
        <v>-0.99999073973619013</v>
      </c>
    </row>
    <row r="15" spans="1:9" x14ac:dyDescent="0.3">
      <c r="A15">
        <v>274</v>
      </c>
      <c r="B15">
        <v>1980</v>
      </c>
      <c r="C15" s="19">
        <v>29502</v>
      </c>
      <c r="D15">
        <v>2672</v>
      </c>
      <c r="E15" s="18">
        <f t="shared" si="0"/>
        <v>282</v>
      </c>
      <c r="F15">
        <f t="shared" si="1"/>
        <v>366</v>
      </c>
      <c r="G15">
        <f t="shared" si="2"/>
        <v>4.8411427776629603</v>
      </c>
      <c r="H15">
        <f t="shared" si="3"/>
        <v>0.12839835514655118</v>
      </c>
      <c r="I15">
        <f t="shared" si="4"/>
        <v>-0.99172267413610149</v>
      </c>
    </row>
    <row r="16" spans="1:9" x14ac:dyDescent="0.3">
      <c r="A16">
        <v>286</v>
      </c>
      <c r="B16">
        <v>1981</v>
      </c>
      <c r="C16" s="19">
        <v>29844</v>
      </c>
      <c r="D16">
        <v>1941</v>
      </c>
      <c r="E16" s="18">
        <f t="shared" si="0"/>
        <v>258</v>
      </c>
      <c r="F16">
        <f t="shared" si="1"/>
        <v>365</v>
      </c>
      <c r="G16">
        <f t="shared" si="2"/>
        <v>4.4412652308283098</v>
      </c>
      <c r="H16">
        <f t="shared" si="3"/>
        <v>-0.26781430516217486</v>
      </c>
      <c r="I16">
        <f t="shared" si="4"/>
        <v>-0.9634705485641486</v>
      </c>
    </row>
    <row r="17" spans="1:9" x14ac:dyDescent="0.3">
      <c r="A17">
        <v>298</v>
      </c>
      <c r="B17">
        <v>1982</v>
      </c>
      <c r="C17" s="19">
        <v>30249</v>
      </c>
      <c r="D17">
        <v>2078</v>
      </c>
      <c r="E17" s="18">
        <f t="shared" si="0"/>
        <v>298</v>
      </c>
      <c r="F17">
        <f t="shared" si="1"/>
        <v>365</v>
      </c>
      <c r="G17">
        <f t="shared" si="2"/>
        <v>5.1298334836699082</v>
      </c>
      <c r="H17">
        <f t="shared" si="3"/>
        <v>0.40542572835999652</v>
      </c>
      <c r="I17">
        <f t="shared" si="4"/>
        <v>-0.91412798818533414</v>
      </c>
    </row>
    <row r="18" spans="1:9" x14ac:dyDescent="0.3">
      <c r="A18">
        <v>310</v>
      </c>
      <c r="B18">
        <v>1983</v>
      </c>
      <c r="C18" s="19">
        <v>30515</v>
      </c>
      <c r="D18">
        <v>3119</v>
      </c>
      <c r="E18" s="18">
        <f t="shared" si="0"/>
        <v>199</v>
      </c>
      <c r="F18">
        <f t="shared" si="1"/>
        <v>365</v>
      </c>
      <c r="G18">
        <f t="shared" si="2"/>
        <v>3.4256270578869521</v>
      </c>
      <c r="H18">
        <f t="shared" si="3"/>
        <v>-0.95993268965974465</v>
      </c>
      <c r="I18">
        <f t="shared" si="4"/>
        <v>-0.28023067519921563</v>
      </c>
    </row>
    <row r="19" spans="1:9" x14ac:dyDescent="0.3">
      <c r="A19">
        <v>322</v>
      </c>
      <c r="B19">
        <v>1984</v>
      </c>
      <c r="C19" s="19">
        <v>30831</v>
      </c>
      <c r="D19">
        <v>4255</v>
      </c>
      <c r="E19" s="18">
        <f t="shared" si="0"/>
        <v>150</v>
      </c>
      <c r="F19">
        <f t="shared" si="1"/>
        <v>366</v>
      </c>
      <c r="G19">
        <f t="shared" si="2"/>
        <v>2.5750759455654042</v>
      </c>
      <c r="H19">
        <f t="shared" si="3"/>
        <v>-0.84377555982318564</v>
      </c>
      <c r="I19">
        <f t="shared" si="4"/>
        <v>0.53669619399160051</v>
      </c>
    </row>
    <row r="20" spans="1:9" x14ac:dyDescent="0.3">
      <c r="A20">
        <v>334</v>
      </c>
      <c r="B20">
        <v>1985</v>
      </c>
      <c r="C20" s="19">
        <v>31235</v>
      </c>
      <c r="D20">
        <v>2372</v>
      </c>
      <c r="E20" s="18">
        <f t="shared" si="0"/>
        <v>188</v>
      </c>
      <c r="F20">
        <f t="shared" si="1"/>
        <v>365</v>
      </c>
      <c r="G20">
        <f t="shared" si="2"/>
        <v>3.2362707883555126</v>
      </c>
      <c r="H20">
        <f t="shared" si="3"/>
        <v>-0.99552137241447525</v>
      </c>
      <c r="I20">
        <f t="shared" si="4"/>
        <v>-9.4536749817198881E-2</v>
      </c>
    </row>
    <row r="21" spans="1:9" x14ac:dyDescent="0.3">
      <c r="A21">
        <v>346</v>
      </c>
      <c r="B21">
        <v>1986</v>
      </c>
      <c r="C21" s="19">
        <v>31562</v>
      </c>
      <c r="D21">
        <v>3879</v>
      </c>
      <c r="E21" s="18">
        <f t="shared" si="0"/>
        <v>150</v>
      </c>
      <c r="F21">
        <f t="shared" si="1"/>
        <v>365</v>
      </c>
      <c r="G21">
        <f t="shared" si="2"/>
        <v>2.582130948155994</v>
      </c>
      <c r="H21">
        <f t="shared" si="3"/>
        <v>-0.84754092289283089</v>
      </c>
      <c r="I21">
        <f t="shared" si="4"/>
        <v>0.5307300481619337</v>
      </c>
    </row>
    <row r="22" spans="1:9" x14ac:dyDescent="0.3">
      <c r="A22">
        <v>358</v>
      </c>
      <c r="B22">
        <v>1987</v>
      </c>
      <c r="C22" s="19">
        <v>32006</v>
      </c>
      <c r="D22">
        <v>3879</v>
      </c>
      <c r="E22" s="18">
        <f t="shared" si="0"/>
        <v>229</v>
      </c>
      <c r="F22">
        <f t="shared" si="1"/>
        <v>365</v>
      </c>
      <c r="G22">
        <f t="shared" si="2"/>
        <v>3.9420532475181513</v>
      </c>
      <c r="H22">
        <f t="shared" si="3"/>
        <v>-0.6963762255968724</v>
      </c>
      <c r="I22">
        <f t="shared" si="4"/>
        <v>-0.71767691367596176</v>
      </c>
    </row>
    <row r="23" spans="1:9" x14ac:dyDescent="0.3">
      <c r="A23">
        <v>370</v>
      </c>
      <c r="B23">
        <v>1988</v>
      </c>
      <c r="C23" s="19">
        <v>32415</v>
      </c>
      <c r="D23">
        <v>2121</v>
      </c>
      <c r="E23" s="18">
        <f t="shared" si="0"/>
        <v>273</v>
      </c>
      <c r="F23">
        <f t="shared" si="1"/>
        <v>366</v>
      </c>
      <c r="G23">
        <f t="shared" si="2"/>
        <v>4.6866382209290354</v>
      </c>
      <c r="H23">
        <f t="shared" si="3"/>
        <v>-2.5747913654989001E-2</v>
      </c>
      <c r="I23">
        <f t="shared" si="4"/>
        <v>-0.99966846751431304</v>
      </c>
    </row>
    <row r="24" spans="1:9" x14ac:dyDescent="0.3">
      <c r="A24">
        <v>382</v>
      </c>
      <c r="B24">
        <v>1989</v>
      </c>
      <c r="C24" s="19">
        <v>32535</v>
      </c>
      <c r="D24">
        <v>713</v>
      </c>
      <c r="E24" s="18">
        <f t="shared" si="0"/>
        <v>27</v>
      </c>
      <c r="F24">
        <f t="shared" si="1"/>
        <v>365</v>
      </c>
      <c r="G24">
        <f t="shared" si="2"/>
        <v>0.46478357066807896</v>
      </c>
      <c r="H24">
        <f t="shared" si="3"/>
        <v>0.89391859651925698</v>
      </c>
      <c r="I24">
        <f t="shared" si="4"/>
        <v>0.44822934174041063</v>
      </c>
    </row>
    <row r="25" spans="1:9" x14ac:dyDescent="0.3">
      <c r="A25">
        <v>394</v>
      </c>
      <c r="B25">
        <v>1990</v>
      </c>
      <c r="C25" s="19">
        <v>33183</v>
      </c>
      <c r="D25">
        <v>3242</v>
      </c>
      <c r="E25" s="18">
        <f t="shared" si="0"/>
        <v>310</v>
      </c>
      <c r="F25">
        <f t="shared" si="1"/>
        <v>365</v>
      </c>
      <c r="G25">
        <f t="shared" si="2"/>
        <v>5.3364039595223876</v>
      </c>
      <c r="H25">
        <f t="shared" si="3"/>
        <v>0.58429817362836767</v>
      </c>
      <c r="I25">
        <f t="shared" si="4"/>
        <v>-0.81153905900736156</v>
      </c>
    </row>
    <row r="26" spans="1:9" x14ac:dyDescent="0.3">
      <c r="A26">
        <v>406</v>
      </c>
      <c r="B26">
        <v>1991</v>
      </c>
      <c r="C26" s="19">
        <v>33350</v>
      </c>
      <c r="D26">
        <v>2864</v>
      </c>
      <c r="E26" s="18">
        <f t="shared" si="0"/>
        <v>112</v>
      </c>
      <c r="F26">
        <f t="shared" si="1"/>
        <v>365</v>
      </c>
      <c r="G26">
        <f t="shared" si="2"/>
        <v>1.9279911079564758</v>
      </c>
      <c r="H26">
        <f t="shared" si="3"/>
        <v>-0.34964745525122842</v>
      </c>
      <c r="I26">
        <f t="shared" si="4"/>
        <v>0.93688134629543152</v>
      </c>
    </row>
    <row r="27" spans="1:9" x14ac:dyDescent="0.3">
      <c r="A27">
        <v>418</v>
      </c>
      <c r="B27">
        <v>1992</v>
      </c>
      <c r="C27" s="19">
        <v>33709</v>
      </c>
      <c r="D27">
        <v>5106</v>
      </c>
      <c r="E27" s="18">
        <f t="shared" si="0"/>
        <v>106</v>
      </c>
      <c r="F27">
        <f t="shared" si="1"/>
        <v>366</v>
      </c>
      <c r="G27">
        <f t="shared" si="2"/>
        <v>1.819720334866219</v>
      </c>
      <c r="H27">
        <f t="shared" si="3"/>
        <v>-0.2463612742933147</v>
      </c>
      <c r="I27">
        <f t="shared" si="4"/>
        <v>0.96917806543925367</v>
      </c>
    </row>
    <row r="28" spans="1:9" x14ac:dyDescent="0.3">
      <c r="A28">
        <v>430</v>
      </c>
      <c r="B28">
        <v>1993</v>
      </c>
      <c r="C28" s="19">
        <v>34294</v>
      </c>
      <c r="D28">
        <v>1831</v>
      </c>
      <c r="E28" s="18">
        <f t="shared" si="0"/>
        <v>325</v>
      </c>
      <c r="F28">
        <f t="shared" si="1"/>
        <v>365</v>
      </c>
      <c r="G28">
        <f t="shared" si="2"/>
        <v>5.5946170543379878</v>
      </c>
      <c r="H28">
        <f t="shared" si="3"/>
        <v>0.77215658449916413</v>
      </c>
      <c r="I28">
        <f t="shared" si="4"/>
        <v>-0.63543230089017755</v>
      </c>
    </row>
    <row r="29" spans="1:9" x14ac:dyDescent="0.3">
      <c r="A29">
        <v>442</v>
      </c>
      <c r="B29">
        <v>1994</v>
      </c>
      <c r="C29" s="19">
        <v>34547</v>
      </c>
      <c r="D29">
        <v>2815</v>
      </c>
      <c r="E29" s="18">
        <f t="shared" si="0"/>
        <v>213</v>
      </c>
      <c r="F29">
        <f t="shared" si="1"/>
        <v>365</v>
      </c>
      <c r="G29">
        <f t="shared" si="2"/>
        <v>3.6666259463815116</v>
      </c>
      <c r="H29">
        <f t="shared" si="3"/>
        <v>-0.86530725436320632</v>
      </c>
      <c r="I29">
        <f t="shared" si="4"/>
        <v>-0.50124181344577512</v>
      </c>
    </row>
    <row r="30" spans="1:9" x14ac:dyDescent="0.3">
      <c r="A30">
        <v>454</v>
      </c>
      <c r="B30">
        <v>1995</v>
      </c>
      <c r="C30" s="19">
        <v>34900</v>
      </c>
      <c r="D30">
        <v>4323</v>
      </c>
      <c r="E30" s="18">
        <f t="shared" si="0"/>
        <v>201</v>
      </c>
      <c r="F30">
        <f t="shared" si="1"/>
        <v>365</v>
      </c>
      <c r="G30">
        <f t="shared" si="2"/>
        <v>3.4600554705290323</v>
      </c>
      <c r="H30">
        <f t="shared" si="3"/>
        <v>-0.94971784279143179</v>
      </c>
      <c r="I30">
        <f t="shared" si="4"/>
        <v>-0.31310704093582625</v>
      </c>
    </row>
    <row r="31" spans="1:9" x14ac:dyDescent="0.3">
      <c r="A31">
        <v>466</v>
      </c>
      <c r="B31">
        <v>1996</v>
      </c>
      <c r="C31" s="19">
        <v>35092</v>
      </c>
      <c r="D31">
        <v>1578</v>
      </c>
      <c r="E31" s="18">
        <f t="shared" si="0"/>
        <v>28</v>
      </c>
      <c r="F31">
        <f t="shared" si="1"/>
        <v>366</v>
      </c>
      <c r="G31">
        <f t="shared" si="2"/>
        <v>0.48068084317220877</v>
      </c>
      <c r="H31">
        <f t="shared" si="3"/>
        <v>0.88668031802274005</v>
      </c>
      <c r="I31">
        <f t="shared" si="4"/>
        <v>0.46238297290351488</v>
      </c>
    </row>
    <row r="32" spans="1:9" x14ac:dyDescent="0.3">
      <c r="A32">
        <v>488</v>
      </c>
      <c r="B32">
        <v>1998</v>
      </c>
      <c r="C32" s="19">
        <v>36034</v>
      </c>
      <c r="D32">
        <v>4878.5</v>
      </c>
      <c r="E32" s="18">
        <f t="shared" si="0"/>
        <v>239</v>
      </c>
      <c r="F32">
        <f t="shared" si="1"/>
        <v>365</v>
      </c>
      <c r="G32">
        <f t="shared" si="2"/>
        <v>4.1141953107285509</v>
      </c>
      <c r="H32">
        <f t="shared" si="3"/>
        <v>-0.56315072427491886</v>
      </c>
      <c r="I32">
        <f t="shared" si="4"/>
        <v>-0.82635419872390936</v>
      </c>
    </row>
    <row r="33" spans="1:9" x14ac:dyDescent="0.3">
      <c r="A33">
        <v>500</v>
      </c>
      <c r="B33">
        <v>1999</v>
      </c>
      <c r="C33" s="19">
        <v>36414</v>
      </c>
      <c r="D33">
        <v>1411.8</v>
      </c>
      <c r="E33" s="18">
        <f t="shared" si="0"/>
        <v>254</v>
      </c>
      <c r="F33">
        <f t="shared" si="1"/>
        <v>365</v>
      </c>
      <c r="G33">
        <f t="shared" si="2"/>
        <v>4.3724084055441503</v>
      </c>
      <c r="H33">
        <f t="shared" si="3"/>
        <v>-0.33346877891818705</v>
      </c>
      <c r="I33">
        <f t="shared" si="4"/>
        <v>-0.94276114339042061</v>
      </c>
    </row>
    <row r="34" spans="1:9" x14ac:dyDescent="0.3">
      <c r="A34">
        <v>512</v>
      </c>
      <c r="B34">
        <v>2000</v>
      </c>
      <c r="C34" s="19">
        <v>36792</v>
      </c>
      <c r="D34">
        <v>2697.4</v>
      </c>
      <c r="E34" s="18">
        <f t="shared" si="0"/>
        <v>267</v>
      </c>
      <c r="F34">
        <f t="shared" si="1"/>
        <v>366</v>
      </c>
      <c r="G34">
        <f t="shared" si="2"/>
        <v>4.5836351831064199</v>
      </c>
      <c r="H34">
        <f t="shared" si="3"/>
        <v>-0.12839835514655065</v>
      </c>
      <c r="I34">
        <f t="shared" si="4"/>
        <v>-0.99172267413610149</v>
      </c>
    </row>
    <row r="35" spans="1:9" x14ac:dyDescent="0.3">
      <c r="A35">
        <v>524</v>
      </c>
      <c r="B35">
        <v>2001</v>
      </c>
      <c r="C35" s="19">
        <v>37143</v>
      </c>
      <c r="D35">
        <v>4221.6000000000004</v>
      </c>
      <c r="E35" s="18">
        <f t="shared" si="0"/>
        <v>252</v>
      </c>
      <c r="F35">
        <f t="shared" si="1"/>
        <v>365</v>
      </c>
      <c r="G35">
        <f t="shared" si="2"/>
        <v>4.3379799929020706</v>
      </c>
      <c r="H35">
        <f t="shared" si="3"/>
        <v>-0.36572252349726919</v>
      </c>
      <c r="I35">
        <f t="shared" si="4"/>
        <v>-0.93072393103797935</v>
      </c>
    </row>
    <row r="36" spans="1:9" x14ac:dyDescent="0.3">
      <c r="A36">
        <v>536</v>
      </c>
      <c r="B36">
        <v>2002</v>
      </c>
      <c r="C36" s="19">
        <v>37597</v>
      </c>
      <c r="D36">
        <v>3990.8</v>
      </c>
      <c r="E36" s="18">
        <f t="shared" si="0"/>
        <v>341</v>
      </c>
      <c r="F36">
        <f t="shared" si="1"/>
        <v>365</v>
      </c>
      <c r="G36">
        <f t="shared" si="2"/>
        <v>5.8700443554746267</v>
      </c>
      <c r="H36">
        <f t="shared" si="3"/>
        <v>0.91586428826728683</v>
      </c>
      <c r="I36">
        <f t="shared" si="4"/>
        <v>-0.40148798920597373</v>
      </c>
    </row>
    <row r="37" spans="1:9" x14ac:dyDescent="0.3">
      <c r="A37">
        <v>548</v>
      </c>
      <c r="B37">
        <v>2003</v>
      </c>
      <c r="C37" s="19">
        <v>37784</v>
      </c>
      <c r="D37">
        <v>2584</v>
      </c>
      <c r="E37" s="18">
        <f t="shared" si="0"/>
        <v>163</v>
      </c>
      <c r="F37">
        <f t="shared" si="1"/>
        <v>365</v>
      </c>
      <c r="G37">
        <f t="shared" si="2"/>
        <v>2.8059156303295136</v>
      </c>
      <c r="H37">
        <f t="shared" si="3"/>
        <v>-0.94418750883419933</v>
      </c>
      <c r="I37">
        <f t="shared" si="4"/>
        <v>0.3294084822245304</v>
      </c>
    </row>
    <row r="38" spans="1:9" x14ac:dyDescent="0.3">
      <c r="A38">
        <v>560</v>
      </c>
      <c r="B38">
        <v>2004</v>
      </c>
      <c r="C38" s="19">
        <v>38116</v>
      </c>
      <c r="D38">
        <v>1490.77</v>
      </c>
      <c r="E38" s="18">
        <f t="shared" si="0"/>
        <v>130</v>
      </c>
      <c r="F38">
        <f t="shared" si="1"/>
        <v>366</v>
      </c>
      <c r="G38">
        <f t="shared" si="2"/>
        <v>2.2317324861566838</v>
      </c>
      <c r="H38">
        <f t="shared" si="3"/>
        <v>-0.61385614182261206</v>
      </c>
      <c r="I38">
        <f t="shared" si="4"/>
        <v>0.78941791032801967</v>
      </c>
    </row>
    <row r="39" spans="1:9" x14ac:dyDescent="0.3">
      <c r="A39">
        <v>572</v>
      </c>
      <c r="B39">
        <v>2005</v>
      </c>
      <c r="C39" s="19">
        <v>38607</v>
      </c>
      <c r="D39">
        <v>2327.5100000000002</v>
      </c>
      <c r="E39" s="18">
        <f t="shared" si="0"/>
        <v>255</v>
      </c>
      <c r="F39">
        <f t="shared" si="1"/>
        <v>365</v>
      </c>
      <c r="G39">
        <f t="shared" si="2"/>
        <v>4.3896226118651898</v>
      </c>
      <c r="H39">
        <f t="shared" si="3"/>
        <v>-0.31719128858910678</v>
      </c>
      <c r="I39">
        <f t="shared" si="4"/>
        <v>-0.9483615800121713</v>
      </c>
    </row>
    <row r="40" spans="1:9" x14ac:dyDescent="0.3">
      <c r="A40">
        <v>584</v>
      </c>
      <c r="B40">
        <v>2006</v>
      </c>
      <c r="C40" s="19">
        <v>38976</v>
      </c>
      <c r="D40">
        <v>2618.5500000000002</v>
      </c>
      <c r="E40" s="18">
        <f t="shared" si="0"/>
        <v>259</v>
      </c>
      <c r="F40">
        <f t="shared" si="1"/>
        <v>365</v>
      </c>
      <c r="G40">
        <f t="shared" si="2"/>
        <v>4.4584794371493501</v>
      </c>
      <c r="H40">
        <f t="shared" si="3"/>
        <v>-0.25119006388481957</v>
      </c>
      <c r="I40">
        <f t="shared" si="4"/>
        <v>-0.96793778302406408</v>
      </c>
    </row>
    <row r="41" spans="1:9" x14ac:dyDescent="0.3">
      <c r="A41">
        <v>596</v>
      </c>
      <c r="B41">
        <v>2007</v>
      </c>
      <c r="C41" s="19">
        <v>39249</v>
      </c>
      <c r="D41">
        <v>3484.31</v>
      </c>
      <c r="E41" s="18">
        <f t="shared" si="0"/>
        <v>167</v>
      </c>
      <c r="F41">
        <f t="shared" si="1"/>
        <v>365</v>
      </c>
      <c r="G41">
        <f t="shared" si="2"/>
        <v>2.8747724556136736</v>
      </c>
      <c r="H41">
        <f t="shared" si="3"/>
        <v>-0.96461417569124341</v>
      </c>
      <c r="I41">
        <f t="shared" si="4"/>
        <v>0.26366549272800749</v>
      </c>
    </row>
    <row r="42" spans="1:9" x14ac:dyDescent="0.3">
      <c r="A42">
        <v>1</v>
      </c>
      <c r="B42">
        <v>2008</v>
      </c>
      <c r="C42" s="19">
        <v>39679</v>
      </c>
      <c r="D42">
        <v>2390.14</v>
      </c>
      <c r="E42" s="18">
        <f t="shared" si="0"/>
        <v>232</v>
      </c>
      <c r="F42">
        <f t="shared" si="1"/>
        <v>366</v>
      </c>
      <c r="G42">
        <f t="shared" si="2"/>
        <v>3.9827841291411583</v>
      </c>
      <c r="H42">
        <f t="shared" si="3"/>
        <v>-0.66657512820956344</v>
      </c>
      <c r="I42">
        <f t="shared" si="4"/>
        <v>-0.7454378568683</v>
      </c>
    </row>
    <row r="43" spans="1:9" x14ac:dyDescent="0.3">
      <c r="A43">
        <v>13</v>
      </c>
      <c r="B43">
        <v>2009</v>
      </c>
      <c r="C43" s="19">
        <v>40062</v>
      </c>
      <c r="D43">
        <v>2300.4</v>
      </c>
      <c r="E43" s="18">
        <f t="shared" si="0"/>
        <v>249</v>
      </c>
      <c r="F43">
        <f t="shared" si="1"/>
        <v>365</v>
      </c>
      <c r="G43">
        <f t="shared" si="2"/>
        <v>4.2863373739389505</v>
      </c>
      <c r="H43">
        <f t="shared" si="3"/>
        <v>-0.41327860778290443</v>
      </c>
      <c r="I43">
        <f t="shared" si="4"/>
        <v>-0.91060463009421622</v>
      </c>
    </row>
    <row r="44" spans="1:9" x14ac:dyDescent="0.3">
      <c r="A44">
        <v>25</v>
      </c>
      <c r="B44">
        <v>2010</v>
      </c>
      <c r="C44" s="19">
        <v>40382</v>
      </c>
      <c r="D44">
        <v>2693.96</v>
      </c>
      <c r="E44" s="18">
        <f t="shared" si="0"/>
        <v>204</v>
      </c>
      <c r="F44">
        <f t="shared" si="1"/>
        <v>365</v>
      </c>
      <c r="G44">
        <f t="shared" si="2"/>
        <v>3.5116980894921519</v>
      </c>
      <c r="H44">
        <f t="shared" si="3"/>
        <v>-0.93228921317451352</v>
      </c>
      <c r="I44">
        <f t="shared" si="4"/>
        <v>-0.36171373072976698</v>
      </c>
    </row>
    <row r="45" spans="1:9" x14ac:dyDescent="0.3">
      <c r="A45">
        <v>38</v>
      </c>
      <c r="B45">
        <v>2011</v>
      </c>
      <c r="C45" s="19">
        <v>40755</v>
      </c>
      <c r="D45">
        <v>1730.41</v>
      </c>
      <c r="E45" s="18">
        <f t="shared" si="0"/>
        <v>212</v>
      </c>
      <c r="F45">
        <f t="shared" si="1"/>
        <v>365</v>
      </c>
      <c r="G45">
        <f t="shared" si="2"/>
        <v>3.6494117400604718</v>
      </c>
      <c r="H45">
        <f t="shared" si="3"/>
        <v>-0.87380710361108094</v>
      </c>
      <c r="I45">
        <f t="shared" si="4"/>
        <v>-0.48627270710868981</v>
      </c>
    </row>
    <row r="46" spans="1:9" x14ac:dyDescent="0.3">
      <c r="A46">
        <v>50</v>
      </c>
      <c r="B46">
        <v>2012</v>
      </c>
      <c r="C46" s="19">
        <v>41171</v>
      </c>
      <c r="D46">
        <v>3639.34</v>
      </c>
      <c r="E46" s="18">
        <f t="shared" si="0"/>
        <v>263</v>
      </c>
      <c r="F46">
        <f t="shared" si="1"/>
        <v>366</v>
      </c>
      <c r="G46">
        <f t="shared" si="2"/>
        <v>4.5149664912246754</v>
      </c>
      <c r="H46">
        <f t="shared" si="3"/>
        <v>-0.19614254142819712</v>
      </c>
      <c r="I46">
        <f t="shared" si="4"/>
        <v>-0.98057539406314287</v>
      </c>
    </row>
    <row r="47" spans="1:9" x14ac:dyDescent="0.3">
      <c r="A47">
        <v>62</v>
      </c>
      <c r="B47">
        <v>2013</v>
      </c>
      <c r="C47" s="19">
        <v>41591</v>
      </c>
      <c r="D47">
        <v>2715.75</v>
      </c>
      <c r="E47" s="18">
        <f t="shared" si="0"/>
        <v>317</v>
      </c>
      <c r="F47">
        <f t="shared" si="1"/>
        <v>365</v>
      </c>
      <c r="G47">
        <f t="shared" si="2"/>
        <v>5.456903403769668</v>
      </c>
      <c r="H47">
        <f t="shared" si="3"/>
        <v>0.6776147890466887</v>
      </c>
      <c r="I47">
        <f t="shared" si="4"/>
        <v>-0.73541702296398581</v>
      </c>
    </row>
    <row r="48" spans="1:9" ht="15" thickBot="1" x14ac:dyDescent="0.35"/>
    <row r="49" spans="7:12" ht="15" thickBot="1" x14ac:dyDescent="0.35">
      <c r="H49" s="20"/>
      <c r="I49" s="21"/>
      <c r="J49" s="22"/>
      <c r="K49" s="23"/>
      <c r="L49" s="24"/>
    </row>
    <row r="50" spans="7:12" ht="15" thickBot="1" x14ac:dyDescent="0.35">
      <c r="G50" s="22"/>
      <c r="H50" s="25"/>
      <c r="I50" s="26"/>
      <c r="J50" s="25"/>
      <c r="K50" s="27"/>
      <c r="L50" s="27"/>
    </row>
    <row r="55" spans="7:12" x14ac:dyDescent="0.3">
      <c r="J55" s="28"/>
    </row>
    <row r="56" spans="7:12" x14ac:dyDescent="0.3">
      <c r="J56" s="28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7"/>
  <sheetViews>
    <sheetView workbookViewId="0"/>
  </sheetViews>
  <sheetFormatPr defaultRowHeight="14.4" x14ac:dyDescent="0.3"/>
  <sheetData>
    <row r="1" spans="1:2" x14ac:dyDescent="0.3">
      <c r="A1" s="18" t="s">
        <v>10</v>
      </c>
      <c r="B1" s="1" t="s">
        <v>17</v>
      </c>
    </row>
    <row r="2" spans="1:2" x14ac:dyDescent="0.3">
      <c r="A2" s="18">
        <v>1965</v>
      </c>
      <c r="B2" s="2">
        <v>345.94</v>
      </c>
    </row>
    <row r="3" spans="1:2" x14ac:dyDescent="0.3">
      <c r="A3" s="18">
        <v>1966</v>
      </c>
      <c r="B3" s="2">
        <v>705.8</v>
      </c>
    </row>
    <row r="4" spans="1:2" x14ac:dyDescent="0.3">
      <c r="A4" s="18">
        <v>1967</v>
      </c>
      <c r="B4" s="2">
        <v>392.14</v>
      </c>
    </row>
    <row r="5" spans="1:2" x14ac:dyDescent="0.3">
      <c r="A5" s="18">
        <v>1968</v>
      </c>
      <c r="B5" s="2">
        <v>128.24</v>
      </c>
    </row>
    <row r="6" spans="1:2" x14ac:dyDescent="0.3">
      <c r="A6" s="18">
        <v>1969</v>
      </c>
      <c r="B6" s="2">
        <v>181.21</v>
      </c>
    </row>
    <row r="7" spans="1:2" x14ac:dyDescent="0.3">
      <c r="A7" s="18">
        <v>1970</v>
      </c>
      <c r="B7" s="2">
        <v>186.08</v>
      </c>
    </row>
    <row r="8" spans="1:2" x14ac:dyDescent="0.3">
      <c r="A8" s="18">
        <v>1971</v>
      </c>
      <c r="B8" s="2">
        <v>186.43</v>
      </c>
    </row>
    <row r="9" spans="1:2" x14ac:dyDescent="0.3">
      <c r="A9" s="18">
        <v>1972</v>
      </c>
      <c r="B9" s="2">
        <v>532.20000000000005</v>
      </c>
    </row>
    <row r="10" spans="1:2" x14ac:dyDescent="0.3">
      <c r="A10" s="18">
        <v>1973</v>
      </c>
      <c r="B10" s="2">
        <v>365.69</v>
      </c>
    </row>
    <row r="11" spans="1:2" x14ac:dyDescent="0.3">
      <c r="A11" s="18">
        <v>1974</v>
      </c>
      <c r="B11" s="2">
        <v>252.86</v>
      </c>
    </row>
    <row r="12" spans="1:2" x14ac:dyDescent="0.3">
      <c r="A12" s="18">
        <v>1975</v>
      </c>
      <c r="B12" s="2">
        <v>358.53</v>
      </c>
    </row>
    <row r="13" spans="1:2" x14ac:dyDescent="0.3">
      <c r="A13" s="18">
        <v>1978</v>
      </c>
      <c r="B13" s="2">
        <v>156.82</v>
      </c>
    </row>
    <row r="14" spans="1:2" x14ac:dyDescent="0.3">
      <c r="A14" s="18">
        <v>1979</v>
      </c>
      <c r="B14" s="2">
        <v>257.37</v>
      </c>
    </row>
    <row r="15" spans="1:2" x14ac:dyDescent="0.3">
      <c r="A15" s="18">
        <v>1980</v>
      </c>
      <c r="B15" s="2">
        <v>319.22000000000003</v>
      </c>
    </row>
    <row r="16" spans="1:2" x14ac:dyDescent="0.3">
      <c r="A16" s="18">
        <v>1981</v>
      </c>
      <c r="B16" s="2">
        <v>192.95</v>
      </c>
    </row>
    <row r="17" spans="1:2" x14ac:dyDescent="0.3">
      <c r="A17" s="18">
        <v>1982</v>
      </c>
      <c r="B17" s="2">
        <v>362.39</v>
      </c>
    </row>
    <row r="18" spans="1:2" x14ac:dyDescent="0.3">
      <c r="A18" s="18">
        <v>1983</v>
      </c>
      <c r="B18" s="2">
        <v>415</v>
      </c>
    </row>
    <row r="19" spans="1:2" x14ac:dyDescent="0.3">
      <c r="A19" s="18">
        <v>1984</v>
      </c>
      <c r="B19" s="2">
        <v>489.17</v>
      </c>
    </row>
    <row r="20" spans="1:2" x14ac:dyDescent="0.3">
      <c r="A20" s="18">
        <v>1985</v>
      </c>
      <c r="B20" s="2">
        <v>339.62</v>
      </c>
    </row>
    <row r="21" spans="1:2" x14ac:dyDescent="0.3">
      <c r="A21" s="18">
        <v>1986</v>
      </c>
      <c r="B21" s="2">
        <v>399.51</v>
      </c>
    </row>
    <row r="22" spans="1:2" x14ac:dyDescent="0.3">
      <c r="A22" s="18">
        <v>1987</v>
      </c>
      <c r="B22" s="2">
        <v>468.84</v>
      </c>
    </row>
    <row r="23" spans="1:2" x14ac:dyDescent="0.3">
      <c r="A23" s="18">
        <v>1988</v>
      </c>
      <c r="B23" s="2">
        <v>143.88999999999999</v>
      </c>
    </row>
    <row r="24" spans="1:2" x14ac:dyDescent="0.3">
      <c r="A24" s="18">
        <v>1989</v>
      </c>
      <c r="B24" s="2">
        <v>60.25</v>
      </c>
    </row>
    <row r="25" spans="1:2" x14ac:dyDescent="0.3">
      <c r="A25" s="18">
        <v>1990</v>
      </c>
      <c r="B25" s="2">
        <v>326.70999999999998</v>
      </c>
    </row>
    <row r="26" spans="1:2" x14ac:dyDescent="0.3">
      <c r="A26" s="18">
        <v>1991</v>
      </c>
      <c r="B26" s="2">
        <v>239.55</v>
      </c>
    </row>
    <row r="27" spans="1:2" x14ac:dyDescent="0.3">
      <c r="A27" s="18">
        <v>1992</v>
      </c>
      <c r="B27" s="2">
        <v>557.80999999999995</v>
      </c>
    </row>
    <row r="28" spans="1:2" x14ac:dyDescent="0.3">
      <c r="A28" s="18">
        <v>1993</v>
      </c>
      <c r="B28" s="2">
        <v>300.14</v>
      </c>
    </row>
    <row r="29" spans="1:2" x14ac:dyDescent="0.3">
      <c r="A29" s="18">
        <v>1994</v>
      </c>
      <c r="B29" s="2">
        <v>333.36</v>
      </c>
    </row>
    <row r="30" spans="1:2" x14ac:dyDescent="0.3">
      <c r="A30" s="18">
        <v>1995</v>
      </c>
      <c r="B30" s="2">
        <v>359.86</v>
      </c>
    </row>
    <row r="31" spans="1:2" x14ac:dyDescent="0.3">
      <c r="A31" s="18">
        <v>1996</v>
      </c>
      <c r="B31" s="2">
        <v>194.1</v>
      </c>
    </row>
    <row r="32" spans="1:2" x14ac:dyDescent="0.3">
      <c r="A32" s="18">
        <v>1998</v>
      </c>
      <c r="B32" s="2">
        <v>691.29</v>
      </c>
    </row>
    <row r="33" spans="1:2" x14ac:dyDescent="0.3">
      <c r="A33" s="18">
        <v>1999</v>
      </c>
      <c r="B33" s="2">
        <v>179.47</v>
      </c>
    </row>
    <row r="34" spans="1:2" x14ac:dyDescent="0.3">
      <c r="A34" s="18">
        <v>2000</v>
      </c>
      <c r="B34" s="2">
        <v>356.11</v>
      </c>
    </row>
    <row r="35" spans="1:2" x14ac:dyDescent="0.3">
      <c r="A35" s="18">
        <v>2001</v>
      </c>
      <c r="B35" s="2">
        <v>572.04999999999995</v>
      </c>
    </row>
    <row r="36" spans="1:2" x14ac:dyDescent="0.3">
      <c r="A36" s="18">
        <v>2002</v>
      </c>
      <c r="B36" s="2">
        <v>767.13</v>
      </c>
    </row>
    <row r="37" spans="1:2" x14ac:dyDescent="0.3">
      <c r="A37" s="18">
        <v>2003</v>
      </c>
      <c r="B37" s="2">
        <v>397.54</v>
      </c>
    </row>
    <row r="38" spans="1:2" x14ac:dyDescent="0.3">
      <c r="A38" s="18">
        <v>2004</v>
      </c>
      <c r="B38" s="2">
        <v>264.81</v>
      </c>
    </row>
    <row r="39" spans="1:2" x14ac:dyDescent="0.3">
      <c r="A39" s="18">
        <v>2005</v>
      </c>
      <c r="B39" s="2">
        <v>247.22</v>
      </c>
    </row>
    <row r="40" spans="1:2" x14ac:dyDescent="0.3">
      <c r="A40" s="18">
        <v>2006</v>
      </c>
      <c r="B40" s="2">
        <v>150.97</v>
      </c>
    </row>
    <row r="41" spans="1:2" x14ac:dyDescent="0.3">
      <c r="A41" s="18">
        <v>2007</v>
      </c>
      <c r="B41" s="2">
        <v>412.11</v>
      </c>
    </row>
    <row r="42" spans="1:2" x14ac:dyDescent="0.3">
      <c r="A42" s="18">
        <v>2008</v>
      </c>
      <c r="B42" s="2">
        <v>283.93</v>
      </c>
    </row>
    <row r="43" spans="1:2" x14ac:dyDescent="0.3">
      <c r="A43" s="18">
        <v>2009</v>
      </c>
      <c r="B43" s="2">
        <v>401.49</v>
      </c>
    </row>
    <row r="44" spans="1:2" x14ac:dyDescent="0.3">
      <c r="A44" s="18">
        <v>2010</v>
      </c>
      <c r="B44" s="2">
        <v>267.85000000000002</v>
      </c>
    </row>
    <row r="45" spans="1:2" x14ac:dyDescent="0.3">
      <c r="A45" s="18">
        <v>2011</v>
      </c>
      <c r="B45" s="2">
        <v>193.94</v>
      </c>
    </row>
    <row r="46" spans="1:2" x14ac:dyDescent="0.3">
      <c r="A46" s="18">
        <v>2012</v>
      </c>
      <c r="B46" s="2">
        <v>148.91999999999999</v>
      </c>
    </row>
    <row r="47" spans="1:2" x14ac:dyDescent="0.3">
      <c r="A47" s="18">
        <v>2013</v>
      </c>
      <c r="B47" s="2">
        <v>218.62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800"/>
  </sheetPr>
  <dimension ref="B1:J53"/>
  <sheetViews>
    <sheetView topLeftCell="A25" zoomScaleNormal="100" workbookViewId="0"/>
  </sheetViews>
  <sheetFormatPr defaultRowHeight="14.4" x14ac:dyDescent="0.3"/>
  <cols>
    <col min="1" max="1" width="5" customWidth="1"/>
    <col min="2" max="2" width="9.109375" customWidth="1"/>
  </cols>
  <sheetData>
    <row r="1" spans="2:9" x14ac:dyDescent="0.3">
      <c r="B1" t="s">
        <v>33</v>
      </c>
    </row>
    <row r="2" spans="2:9" x14ac:dyDescent="0.3">
      <c r="B2" t="s">
        <v>3</v>
      </c>
    </row>
    <row r="3" spans="2:9" x14ac:dyDescent="0.3">
      <c r="B3" t="s">
        <v>4</v>
      </c>
    </row>
    <row r="4" spans="2:9" x14ac:dyDescent="0.3">
      <c r="B4" t="s">
        <v>5</v>
      </c>
    </row>
    <row r="5" spans="2:9" x14ac:dyDescent="0.3">
      <c r="B5" t="s">
        <v>6</v>
      </c>
    </row>
    <row r="6" spans="2:9" x14ac:dyDescent="0.3">
      <c r="B6" t="s">
        <v>7</v>
      </c>
    </row>
    <row r="10" spans="2:9" x14ac:dyDescent="0.3">
      <c r="B10" t="s">
        <v>8</v>
      </c>
    </row>
    <row r="11" spans="2:9" ht="15" thickBot="1" x14ac:dyDescent="0.35"/>
    <row r="12" spans="2:9" x14ac:dyDescent="0.3">
      <c r="B12" s="4" t="s">
        <v>9</v>
      </c>
      <c r="C12" s="5" t="s">
        <v>10</v>
      </c>
      <c r="D12" s="5" t="s">
        <v>11</v>
      </c>
      <c r="E12" s="5" t="s">
        <v>12</v>
      </c>
      <c r="F12" s="5" t="s">
        <v>13</v>
      </c>
      <c r="G12" s="5" t="s">
        <v>14</v>
      </c>
      <c r="H12" s="5" t="s">
        <v>15</v>
      </c>
      <c r="I12" s="5" t="s">
        <v>16</v>
      </c>
    </row>
    <row r="13" spans="2:9" ht="15" thickBot="1" x14ac:dyDescent="0.35">
      <c r="B13" s="6" t="s">
        <v>17</v>
      </c>
      <c r="C13" s="7">
        <v>46</v>
      </c>
      <c r="D13" s="7">
        <v>0</v>
      </c>
      <c r="E13" s="7">
        <v>46</v>
      </c>
      <c r="F13" s="8">
        <v>60.25</v>
      </c>
      <c r="G13" s="8">
        <v>767.13</v>
      </c>
      <c r="H13" s="8">
        <v>328.37239130434784</v>
      </c>
      <c r="I13" s="8">
        <v>158.52423639704341</v>
      </c>
    </row>
    <row r="16" spans="2:9" x14ac:dyDescent="0.3">
      <c r="B16" t="s">
        <v>18</v>
      </c>
    </row>
    <row r="17" spans="2:10" ht="15" thickBot="1" x14ac:dyDescent="0.35"/>
    <row r="18" spans="2:10" x14ac:dyDescent="0.3">
      <c r="B18" s="9" t="s">
        <v>19</v>
      </c>
      <c r="C18" s="11">
        <v>-1.0628019323671498E-2</v>
      </c>
    </row>
    <row r="19" spans="2:10" x14ac:dyDescent="0.3">
      <c r="B19" s="3" t="s">
        <v>20</v>
      </c>
      <c r="C19" s="12">
        <v>-11</v>
      </c>
    </row>
    <row r="20" spans="2:10" x14ac:dyDescent="0.3">
      <c r="B20" s="3" t="s">
        <v>21</v>
      </c>
      <c r="C20" s="12">
        <v>0</v>
      </c>
    </row>
    <row r="21" spans="2:10" x14ac:dyDescent="0.3">
      <c r="B21" s="3" t="s">
        <v>22</v>
      </c>
      <c r="C21" s="12">
        <v>0.92502858891434547</v>
      </c>
    </row>
    <row r="22" spans="2:10" ht="15" thickBot="1" x14ac:dyDescent="0.35">
      <c r="B22" s="10" t="s">
        <v>23</v>
      </c>
      <c r="C22" s="13">
        <v>0.05</v>
      </c>
    </row>
    <row r="23" spans="2:10" x14ac:dyDescent="0.3">
      <c r="B23" s="14" t="s">
        <v>24</v>
      </c>
    </row>
    <row r="25" spans="2:10" x14ac:dyDescent="0.3">
      <c r="B25" s="14" t="s">
        <v>25</v>
      </c>
    </row>
    <row r="26" spans="2:10" x14ac:dyDescent="0.3">
      <c r="B26" s="14" t="s">
        <v>26</v>
      </c>
    </row>
    <row r="27" spans="2:10" x14ac:dyDescent="0.3">
      <c r="B27" s="14" t="s">
        <v>27</v>
      </c>
    </row>
    <row r="28" spans="2:10" ht="15" customHeight="1" x14ac:dyDescent="0.3">
      <c r="B28" s="29" t="s">
        <v>28</v>
      </c>
      <c r="C28" s="29"/>
      <c r="D28" s="29"/>
      <c r="E28" s="29"/>
      <c r="F28" s="29"/>
      <c r="G28" s="29"/>
      <c r="H28" s="29"/>
      <c r="I28" s="29"/>
      <c r="J28" s="29"/>
    </row>
    <row r="29" spans="2:10" x14ac:dyDescent="0.3">
      <c r="B29" s="29"/>
      <c r="C29" s="29"/>
      <c r="D29" s="29"/>
      <c r="E29" s="29"/>
      <c r="F29" s="29"/>
      <c r="G29" s="29"/>
      <c r="H29" s="29"/>
      <c r="I29" s="29"/>
      <c r="J29" s="29"/>
    </row>
    <row r="30" spans="2:10" x14ac:dyDescent="0.3">
      <c r="B30" s="14" t="s">
        <v>29</v>
      </c>
    </row>
    <row r="33" spans="2:5" x14ac:dyDescent="0.3">
      <c r="B33" s="14" t="s">
        <v>30</v>
      </c>
      <c r="D33" s="15">
        <v>-0.19461538461538253</v>
      </c>
    </row>
    <row r="34" spans="2:5" x14ac:dyDescent="0.3">
      <c r="B34" s="14" t="s">
        <v>31</v>
      </c>
      <c r="D34" s="16">
        <v>-0.98196255060728876</v>
      </c>
      <c r="E34" s="17">
        <v>0.4907077922077937</v>
      </c>
    </row>
    <row r="53" spans="7:7" x14ac:dyDescent="0.3">
      <c r="G53" t="s">
        <v>32</v>
      </c>
    </row>
  </sheetData>
  <mergeCells count="1">
    <mergeCell ref="B28:J29"/>
  </mergeCells>
  <pageMargins left="0.7" right="0.7" top="0.75" bottom="0.75" header="0.3" footer="0.3"/>
  <pageSetup paperSize="9" orientation="portrait" r:id="rId1"/>
  <ignoredErrors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T167763">
              <controlPr defaultSize="0" print="0" autoFill="0" autoPict="0" macro="[1]!RelaunchCall">
                <anchor>
                  <from>
                    <xdr:col>2</xdr:col>
                    <xdr:colOff>45720</xdr:colOff>
                    <xdr:row>5</xdr:row>
                    <xdr:rowOff>0</xdr:rowOff>
                  </from>
                  <to>
                    <xdr:col>2</xdr:col>
                    <xdr:colOff>556260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Mann-Kendall trend tests_HID</vt:lpstr>
      <vt:lpstr>Mann-Kendall trend 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FELICIO</dc:creator>
  <cp:lastModifiedBy>felic</cp:lastModifiedBy>
  <dcterms:created xsi:type="dcterms:W3CDTF">2016-10-15T03:45:21Z</dcterms:created>
  <dcterms:modified xsi:type="dcterms:W3CDTF">2018-05-31T21:29:28Z</dcterms:modified>
</cp:coreProperties>
</file>