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msc-thesis-incomplete-markets-LDES\models\Fully_incomplete_markets_ADMM - Different deltas\NEW WAY implied WACC\"/>
    </mc:Choice>
  </mc:AlternateContent>
  <xr:revisionPtr revIDLastSave="0" documentId="13_ncr:1_{A93A6A94-2D3F-4835-8AED-8051918F9AC5}" xr6:coauthVersionLast="47" xr6:coauthVersionMax="47" xr10:uidLastSave="{00000000-0000-0000-0000-000000000000}"/>
  <bookViews>
    <workbookView xWindow="43095" yWindow="0" windowWidth="14610" windowHeight="15585" xr2:uid="{F02FDA62-4D99-42AF-9059-B760232356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" l="1"/>
  <c r="J35" i="1" s="1"/>
  <c r="J43" i="1"/>
  <c r="J44" i="1"/>
  <c r="F44" i="1"/>
  <c r="F43" i="1"/>
  <c r="F36" i="1"/>
  <c r="J36" i="1" s="1"/>
  <c r="F42" i="1"/>
  <c r="F41" i="1"/>
  <c r="F40" i="1"/>
  <c r="F39" i="1"/>
  <c r="F38" i="1"/>
  <c r="F31" i="1"/>
  <c r="F32" i="1"/>
  <c r="F33" i="1"/>
  <c r="F34" i="1"/>
  <c r="F30" i="1"/>
  <c r="D10" i="1"/>
  <c r="H10" i="1" s="1"/>
  <c r="D6" i="1"/>
  <c r="F6" i="1" s="1"/>
  <c r="D2" i="1"/>
  <c r="F2" i="1" s="1"/>
  <c r="D11" i="1"/>
  <c r="H11" i="1" s="1"/>
  <c r="D3" i="1"/>
  <c r="F3" i="1" s="1"/>
  <c r="D4" i="1"/>
  <c r="F4" i="1" s="1"/>
  <c r="D5" i="1"/>
  <c r="F5" i="1" s="1"/>
  <c r="I10" i="1" l="1"/>
  <c r="I11" i="1"/>
</calcChain>
</file>

<file path=xl/sharedStrings.xml><?xml version="1.0" encoding="utf-8"?>
<sst xmlns="http://schemas.openxmlformats.org/spreadsheetml/2006/main" count="81" uniqueCount="47">
  <si>
    <t>WACC</t>
  </si>
  <si>
    <t>CRF</t>
  </si>
  <si>
    <t>CAPEX PER MW</t>
  </si>
  <si>
    <t>GENS</t>
  </si>
  <si>
    <t>PV</t>
  </si>
  <si>
    <t>WINDON</t>
  </si>
  <si>
    <t>WIND OFF</t>
  </si>
  <si>
    <t>NUCLEAR</t>
  </si>
  <si>
    <t>GAS</t>
  </si>
  <si>
    <t>STORAGE</t>
  </si>
  <si>
    <t>CAPEX PER MWh</t>
  </si>
  <si>
    <t>LDES</t>
  </si>
  <si>
    <t>BESS</t>
  </si>
  <si>
    <t>N</t>
  </si>
  <si>
    <t>Cinv_RISK_FREE</t>
  </si>
  <si>
    <t>FOM</t>
  </si>
  <si>
    <t>complete</t>
  </si>
  <si>
    <t>WINDOFF</t>
  </si>
  <si>
    <t>fully incomplete</t>
  </si>
  <si>
    <t>pv</t>
  </si>
  <si>
    <t>nuclear</t>
  </si>
  <si>
    <t>gas</t>
  </si>
  <si>
    <t>h2</t>
  </si>
  <si>
    <t>bess</t>
  </si>
  <si>
    <t>Power_Cinv_RISK_FREE</t>
  </si>
  <si>
    <t>Energy_Cinv_RISK_FREE</t>
  </si>
  <si>
    <t>H2_P</t>
  </si>
  <si>
    <t>H2_E</t>
  </si>
  <si>
    <t>BESS_P</t>
  </si>
  <si>
    <t>BESS_E</t>
  </si>
  <si>
    <t>wind on</t>
  </si>
  <si>
    <t>wind off</t>
  </si>
  <si>
    <t>p</t>
  </si>
  <si>
    <t>e</t>
  </si>
  <si>
    <t>power cap</t>
  </si>
  <si>
    <t>energy cap</t>
  </si>
  <si>
    <t>no abs</t>
  </si>
  <si>
    <t>abs</t>
  </si>
  <si>
    <t>3rd way</t>
  </si>
  <si>
    <t>w</t>
  </si>
  <si>
    <t>time weights</t>
  </si>
  <si>
    <t>probability (1/15)</t>
  </si>
  <si>
    <t>μ</t>
  </si>
  <si>
    <t>dual of cvar constraint</t>
  </si>
  <si>
    <t>λ</t>
  </si>
  <si>
    <t>dual of power and energy capacity constraints (discharge, charge, energy)</t>
  </si>
  <si>
    <t>4rd way (w below in divison)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</si>
</sst>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0" borderId="0" xfId="0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291354</xdr:colOff>
      <xdr:row>3</xdr:row>
      <xdr:rowOff>0</xdr:rowOff>
    </xdr:from>
    <xdr:to>
      <xdr:col>20</xdr:col>
      <xdr:colOff>56377</xdr:colOff>
      <xdr:row>34</xdr:row>
      <xdr:rowOff>54499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57D01F-E86A-6EC5-D437-AD7CDC61B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171" b="97965" l="1711" r="98289">
                      <a14:foregroundMark x1="3042" y1="1900" x2="20342" y2="2714"/>
                      <a14:foregroundMark x1="20342" y1="2714" x2="40684" y2="8005"/>
                      <a14:foregroundMark x1="40684" y1="8005" x2="13878" y2="16011"/>
                      <a14:foregroundMark x1="13878" y1="16011" x2="77186" y2="8548"/>
                      <a14:foregroundMark x1="77186" y1="8548" x2="20152" y2="37178"/>
                      <a14:foregroundMark x1="20152" y1="37178" x2="42395" y2="38670"/>
                      <a14:foregroundMark x1="42395" y1="38670" x2="81369" y2="34600"/>
                      <a14:foregroundMark x1="33650" y1="24559" x2="8555" y2="32972"/>
                      <a14:foregroundMark x1="8555" y1="32972" x2="99049" y2="2035"/>
                      <a14:foregroundMark x1="99049" y1="2035" x2="98859" y2="17232"/>
                      <a14:foregroundMark x1="98859" y1="17232" x2="85551" y2="31479"/>
                      <a14:foregroundMark x1="85551" y1="31479" x2="73574" y2="32700"/>
                      <a14:foregroundMark x1="73574" y1="32700" x2="73574" y2="32972"/>
                      <a14:foregroundMark x1="84030" y1="27544" x2="67490" y2="28765"/>
                      <a14:foregroundMark x1="67490" y1="28765" x2="84030" y2="13433"/>
                      <a14:foregroundMark x1="84030" y1="13433" x2="83650" y2="2442"/>
                      <a14:foregroundMark x1="83650" y1="2442" x2="51141" y2="7734"/>
                      <a14:foregroundMark x1="51141" y1="7734" x2="21103" y2="5292"/>
                      <a14:foregroundMark x1="21103" y1="5292" x2="7985" y2="1357"/>
                      <a14:foregroundMark x1="7985" y1="1357" x2="24905" y2="9905"/>
                      <a14:foregroundMark x1="24905" y1="9905" x2="12167" y2="23745"/>
                      <a14:foregroundMark x1="12167" y1="23745" x2="44297" y2="3664"/>
                      <a14:foregroundMark x1="44297" y1="3664" x2="81559" y2="12076"/>
                      <a14:foregroundMark x1="81559" y1="12076" x2="80989" y2="25102"/>
                      <a14:foregroundMark x1="80989" y1="25102" x2="72243" y2="36635"/>
                      <a14:foregroundMark x1="72243" y1="36635" x2="46388" y2="41791"/>
                      <a14:foregroundMark x1="46388" y1="41791" x2="20722" y2="41655"/>
                      <a14:foregroundMark x1="20722" y1="41655" x2="11217" y2="35142"/>
                      <a14:foregroundMark x1="11217" y1="35142" x2="20532" y2="23066"/>
                      <a14:foregroundMark x1="20532" y1="23066" x2="3992" y2="3935"/>
                      <a14:foregroundMark x1="3992" y1="3935" x2="8935" y2="23066"/>
                      <a14:foregroundMark x1="8935" y1="23066" x2="87262" y2="31750"/>
                      <a14:foregroundMark x1="87262" y1="31750" x2="94867" y2="39484"/>
                      <a14:foregroundMark x1="94867" y1="39484" x2="89544" y2="28765"/>
                      <a14:foregroundMark x1="89544" y1="28765" x2="93916" y2="9905"/>
                      <a14:foregroundMark x1="96958" y1="97151" x2="90875" y2="87110"/>
                      <a14:foregroundMark x1="90875" y1="87110" x2="59316" y2="72592"/>
                      <a14:foregroundMark x1="59316" y1="72592" x2="27947" y2="77341"/>
                      <a14:foregroundMark x1="27947" y1="77341" x2="18631" y2="98236"/>
                      <a14:foregroundMark x1="26426" y1="80733" x2="5133" y2="69064"/>
                      <a14:foregroundMark x1="5133" y1="69064" x2="1901" y2="64858"/>
                      <a14:foregroundMark x1="76616" y1="49254" x2="76616" y2="49254"/>
                      <a14:foregroundMark x1="76236" y1="48711" x2="76236" y2="48711"/>
                      <a14:foregroundMark x1="25475" y1="2171" x2="65779" y2="3256"/>
                      <a14:backgroundMark x1="63878" y1="44505" x2="79278" y2="44505"/>
                      <a14:backgroundMark x1="79278" y1="44505" x2="95627" y2="44505"/>
                      <a14:backgroundMark x1="95627" y1="44505" x2="63498" y2="44369"/>
                      <a14:backgroundMark x1="63498" y1="44369" x2="65399" y2="44912"/>
                      <a14:backgroundMark x1="63498" y1="44912" x2="89163" y2="45183"/>
                      <a14:backgroundMark x1="89163" y1="45183" x2="62738" y2="45590"/>
                      <a14:backgroundMark x1="68251" y1="45047" x2="80608" y2="45047"/>
                      <a14:backgroundMark x1="80608" y1="45047" x2="93726" y2="45047"/>
                      <a14:backgroundMark x1="90494" y1="43555" x2="88403" y2="45183"/>
                      <a14:backgroundMark x1="92205" y1="43691" x2="95057" y2="43691"/>
                      <a14:backgroundMark x1="95247" y1="45047" x2="96198" y2="44776"/>
                      <a14:backgroundMark x1="94867" y1="43555" x2="91255" y2="45183"/>
                      <a14:backgroundMark x1="63878" y1="44233" x2="62928" y2="45455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710148" y="537882"/>
          <a:ext cx="4008467" cy="56126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A424E-CEAF-4124-BB54-B05AB72DADB3}">
  <dimension ref="A1:Z61"/>
  <sheetViews>
    <sheetView tabSelected="1" topLeftCell="A9" zoomScale="85" zoomScaleNormal="85" workbookViewId="0">
      <selection activeCell="B52" sqref="B52:H63"/>
    </sheetView>
  </sheetViews>
  <sheetFormatPr defaultRowHeight="14.4" x14ac:dyDescent="0.3"/>
  <cols>
    <col min="1" max="1" width="9.33203125" bestFit="1" customWidth="1"/>
    <col min="2" max="2" width="3" bestFit="1" customWidth="1"/>
    <col min="3" max="3" width="11" bestFit="1" customWidth="1"/>
    <col min="4" max="4" width="14.5546875" customWidth="1"/>
    <col min="5" max="5" width="13.5546875" bestFit="1" customWidth="1"/>
    <col min="6" max="7" width="16.6640625" bestFit="1" customWidth="1"/>
    <col min="8" max="8" width="16.6640625" customWidth="1"/>
    <col min="9" max="9" width="13.77734375" bestFit="1" customWidth="1"/>
    <col min="10" max="10" width="12" bestFit="1" customWidth="1"/>
    <col min="11" max="11" width="19" customWidth="1"/>
    <col min="12" max="12" width="11.5546875" bestFit="1" customWidth="1"/>
    <col min="22" max="22" width="21.109375" customWidth="1"/>
    <col min="23" max="23" width="15.6640625" customWidth="1"/>
  </cols>
  <sheetData>
    <row r="1" spans="1:26" x14ac:dyDescent="0.3">
      <c r="A1" t="s">
        <v>3</v>
      </c>
      <c r="B1" t="s">
        <v>13</v>
      </c>
      <c r="C1" t="s">
        <v>0</v>
      </c>
      <c r="D1" t="s">
        <v>1</v>
      </c>
      <c r="E1" t="s">
        <v>2</v>
      </c>
      <c r="F1" t="s">
        <v>14</v>
      </c>
      <c r="G1" t="s">
        <v>15</v>
      </c>
    </row>
    <row r="2" spans="1:26" x14ac:dyDescent="0.3">
      <c r="A2" t="s">
        <v>4</v>
      </c>
      <c r="B2">
        <v>25</v>
      </c>
      <c r="C2">
        <v>6.2E-2</v>
      </c>
      <c r="D2">
        <f>(C2*((1+C2)^B2))/(((1+C2)^B2)-1)</f>
        <v>7.9719509678631825E-2</v>
      </c>
      <c r="E2">
        <v>1136000</v>
      </c>
      <c r="F2" s="2">
        <f>(D2*E2+G2)</f>
        <v>103561.36299492576</v>
      </c>
      <c r="G2">
        <v>13000</v>
      </c>
    </row>
    <row r="3" spans="1:26" x14ac:dyDescent="0.3">
      <c r="A3" t="s">
        <v>5</v>
      </c>
      <c r="B3">
        <v>30</v>
      </c>
      <c r="C3">
        <v>6.0999999999999999E-2</v>
      </c>
      <c r="D3">
        <f t="shared" ref="D3:D11" si="0">(C3*((1+C3)^B3))/(((1+C3)^B3)-1)</f>
        <v>7.3427963404517335E-2</v>
      </c>
      <c r="E3">
        <v>1327000</v>
      </c>
      <c r="F3" s="2">
        <f>(D3*E3+G3)</f>
        <v>125438.90743779451</v>
      </c>
      <c r="G3">
        <v>28000</v>
      </c>
    </row>
    <row r="4" spans="1:26" x14ac:dyDescent="0.3">
      <c r="A4" t="s">
        <v>6</v>
      </c>
      <c r="B4">
        <v>30</v>
      </c>
      <c r="C4">
        <v>6.5000000000000002E-2</v>
      </c>
      <c r="D4">
        <f t="shared" si="0"/>
        <v>7.6577442245910621E-2</v>
      </c>
      <c r="E4">
        <v>3487000</v>
      </c>
      <c r="F4" s="2">
        <f>(D4*E4+G4)</f>
        <v>339025.54111149034</v>
      </c>
      <c r="G4">
        <v>72000</v>
      </c>
    </row>
    <row r="5" spans="1:26" x14ac:dyDescent="0.3">
      <c r="A5" t="s">
        <v>7</v>
      </c>
      <c r="B5">
        <v>60</v>
      </c>
      <c r="C5">
        <v>7.0000000000000007E-2</v>
      </c>
      <c r="D5">
        <f t="shared" si="0"/>
        <v>7.122922550001945E-2</v>
      </c>
      <c r="E5">
        <v>6344000</v>
      </c>
      <c r="F5" s="2">
        <f>(D5*E5+G5)</f>
        <v>607878.20657212334</v>
      </c>
      <c r="G5">
        <v>156000</v>
      </c>
    </row>
    <row r="6" spans="1:26" x14ac:dyDescent="0.3">
      <c r="A6" t="s">
        <v>8</v>
      </c>
      <c r="B6">
        <v>25</v>
      </c>
      <c r="C6">
        <v>7.0000000000000007E-2</v>
      </c>
      <c r="D6">
        <f>(C6*((1+C6)^B6))/(((1+C6)^B6)-1)</f>
        <v>8.5810517220665614E-2</v>
      </c>
      <c r="E6">
        <v>1330000</v>
      </c>
      <c r="F6" s="2">
        <f>(D6*E6+G6)</f>
        <v>426127.98790348525</v>
      </c>
      <c r="G6">
        <v>312000</v>
      </c>
      <c r="V6" t="s">
        <v>16</v>
      </c>
    </row>
    <row r="8" spans="1:26" x14ac:dyDescent="0.3">
      <c r="W8" t="s">
        <v>26</v>
      </c>
      <c r="X8" t="s">
        <v>27</v>
      </c>
      <c r="Y8" t="s">
        <v>28</v>
      </c>
      <c r="Z8" t="s">
        <v>29</v>
      </c>
    </row>
    <row r="9" spans="1:26" x14ac:dyDescent="0.3">
      <c r="A9" t="s">
        <v>9</v>
      </c>
      <c r="B9" t="s">
        <v>13</v>
      </c>
      <c r="C9" t="s">
        <v>0</v>
      </c>
      <c r="D9" t="s">
        <v>1</v>
      </c>
      <c r="E9" t="s">
        <v>2</v>
      </c>
      <c r="F9" t="s">
        <v>10</v>
      </c>
      <c r="G9" t="s">
        <v>15</v>
      </c>
      <c r="H9" t="s">
        <v>24</v>
      </c>
      <c r="I9" t="s">
        <v>25</v>
      </c>
      <c r="V9" t="s">
        <v>0</v>
      </c>
      <c r="W9">
        <v>7.0000000000000007E-2</v>
      </c>
      <c r="X9">
        <v>7.0000000000000007E-2</v>
      </c>
      <c r="Y9">
        <v>0.06</v>
      </c>
      <c r="Z9">
        <v>0.06</v>
      </c>
    </row>
    <row r="10" spans="1:26" x14ac:dyDescent="0.3">
      <c r="A10" t="s">
        <v>11</v>
      </c>
      <c r="B10">
        <v>18</v>
      </c>
      <c r="C10">
        <v>7.0000000000000007E-2</v>
      </c>
      <c r="D10">
        <f>(C10*((1+C10)^B10))/(((1+C10)^B10)-1)</f>
        <v>9.9412601658362007E-2</v>
      </c>
      <c r="E10">
        <v>2750000</v>
      </c>
      <c r="F10">
        <v>15000</v>
      </c>
      <c r="G10">
        <v>118000</v>
      </c>
      <c r="H10">
        <f>(E10*D10+G10)</f>
        <v>391384.65456049552</v>
      </c>
      <c r="I10">
        <f>(F10*D10)</f>
        <v>1491.1890248754301</v>
      </c>
      <c r="V10" t="s">
        <v>37</v>
      </c>
      <c r="W10">
        <v>19.632899999999999</v>
      </c>
      <c r="X10">
        <v>17.721499999999999</v>
      </c>
      <c r="Y10">
        <v>9.1999999999999998E-3</v>
      </c>
      <c r="Z10">
        <v>22.5885</v>
      </c>
    </row>
    <row r="11" spans="1:26" x14ac:dyDescent="0.3">
      <c r="A11" t="s">
        <v>12</v>
      </c>
      <c r="B11">
        <v>20</v>
      </c>
      <c r="C11">
        <v>0.06</v>
      </c>
      <c r="D11">
        <f t="shared" si="0"/>
        <v>8.7184556976851402E-2</v>
      </c>
      <c r="E11">
        <v>295000</v>
      </c>
      <c r="F11">
        <v>201000</v>
      </c>
      <c r="G11">
        <v>27000</v>
      </c>
      <c r="H11">
        <f>(E11*D11+G11)</f>
        <v>52719.444308171165</v>
      </c>
      <c r="I11">
        <f>(F11*D11)</f>
        <v>17524.095952347132</v>
      </c>
      <c r="V11" t="s">
        <v>36</v>
      </c>
      <c r="W11">
        <v>1384.3125</v>
      </c>
      <c r="X11">
        <v>2453.3332999999998</v>
      </c>
      <c r="Y11">
        <v>4.8124000000000002</v>
      </c>
      <c r="Z11">
        <v>2153.1024000000002</v>
      </c>
    </row>
    <row r="12" spans="1:26" x14ac:dyDescent="0.3">
      <c r="V12" t="s">
        <v>38</v>
      </c>
      <c r="W12" s="4">
        <v>6.7699999999999996E-2</v>
      </c>
      <c r="X12" s="4">
        <v>4.2799999999999998E-2</v>
      </c>
      <c r="Y12" s="4">
        <v>0.05</v>
      </c>
      <c r="Z12" s="4">
        <v>8.4099999999999994E-2</v>
      </c>
    </row>
    <row r="13" spans="1:26" x14ac:dyDescent="0.3">
      <c r="V13" t="s">
        <v>46</v>
      </c>
      <c r="W13">
        <v>9.92</v>
      </c>
      <c r="X13">
        <v>18.902899999999999</v>
      </c>
      <c r="Y13">
        <v>-2.7099999999999999E-2</v>
      </c>
      <c r="Z13">
        <v>24.975100000000001</v>
      </c>
    </row>
    <row r="16" spans="1:26" x14ac:dyDescent="0.3">
      <c r="C16" s="1"/>
      <c r="D16" t="s">
        <v>16</v>
      </c>
      <c r="F16" s="1"/>
      <c r="L16" s="2"/>
    </row>
    <row r="17" spans="1:25" x14ac:dyDescent="0.3">
      <c r="C17" s="1" t="s">
        <v>4</v>
      </c>
      <c r="D17" t="s">
        <v>5</v>
      </c>
      <c r="E17" t="s">
        <v>17</v>
      </c>
      <c r="F17" s="1" t="s">
        <v>7</v>
      </c>
      <c r="G17" t="s">
        <v>8</v>
      </c>
      <c r="H17" t="s">
        <v>26</v>
      </c>
      <c r="I17" t="s">
        <v>27</v>
      </c>
      <c r="J17" t="s">
        <v>28</v>
      </c>
      <c r="K17" t="s">
        <v>29</v>
      </c>
      <c r="V17" t="s">
        <v>39</v>
      </c>
      <c r="W17" s="1" t="s">
        <v>40</v>
      </c>
    </row>
    <row r="18" spans="1:25" x14ac:dyDescent="0.3">
      <c r="A18">
        <v>0.75</v>
      </c>
      <c r="C18" s="3">
        <v>6.0999999999999999E-2</v>
      </c>
      <c r="D18" s="3">
        <v>0.12740000000000001</v>
      </c>
      <c r="E18" s="3">
        <v>4.9200000000000001E-2</v>
      </c>
      <c r="F18" s="3">
        <v>0.15190000000000001</v>
      </c>
      <c r="G18" s="3">
        <v>-3.5799999999999998E-2</v>
      </c>
      <c r="H18" s="3"/>
      <c r="I18" s="3"/>
      <c r="V18" t="s">
        <v>32</v>
      </c>
      <c r="W18" s="1" t="s">
        <v>41</v>
      </c>
    </row>
    <row r="19" spans="1:25" x14ac:dyDescent="0.3">
      <c r="A19">
        <v>0.5</v>
      </c>
      <c r="C19" s="3">
        <v>6.0400000000000002E-2</v>
      </c>
      <c r="D19" s="3">
        <v>0.12770000000000001</v>
      </c>
      <c r="E19" s="3">
        <v>4.9599999999999998E-2</v>
      </c>
      <c r="F19" s="3">
        <v>0.15040000000000001</v>
      </c>
      <c r="G19" s="3">
        <v>-4.6600000000000003E-2</v>
      </c>
      <c r="H19" s="3"/>
      <c r="I19" s="3"/>
      <c r="V19" t="s">
        <v>42</v>
      </c>
      <c r="W19" s="1" t="s">
        <v>43</v>
      </c>
    </row>
    <row r="20" spans="1:25" x14ac:dyDescent="0.3">
      <c r="A20">
        <v>0.25</v>
      </c>
      <c r="C20" s="3">
        <v>6.0199999999999997E-2</v>
      </c>
      <c r="D20" s="3">
        <v>0.1283</v>
      </c>
      <c r="E20" s="3">
        <v>5.0099999999999999E-2</v>
      </c>
      <c r="F20" s="3">
        <v>0.14940000000000001</v>
      </c>
      <c r="G20" s="3">
        <v>-5.5300000000000002E-2</v>
      </c>
      <c r="H20" s="3"/>
      <c r="I20" s="3"/>
      <c r="V20" t="s">
        <v>44</v>
      </c>
      <c r="W20" s="1" t="s">
        <v>45</v>
      </c>
    </row>
    <row r="21" spans="1:25" x14ac:dyDescent="0.3">
      <c r="D21" s="3"/>
    </row>
    <row r="22" spans="1:25" x14ac:dyDescent="0.3">
      <c r="C22" s="1"/>
      <c r="D22" t="s">
        <v>18</v>
      </c>
      <c r="F22" s="1"/>
      <c r="W22" s="1"/>
    </row>
    <row r="23" spans="1:25" x14ac:dyDescent="0.3">
      <c r="C23" s="1" t="s">
        <v>4</v>
      </c>
      <c r="D23" t="s">
        <v>5</v>
      </c>
      <c r="E23" t="s">
        <v>17</v>
      </c>
      <c r="F23" s="1" t="s">
        <v>7</v>
      </c>
      <c r="G23" t="s">
        <v>8</v>
      </c>
      <c r="H23" t="s">
        <v>26</v>
      </c>
      <c r="I23" t="s">
        <v>27</v>
      </c>
      <c r="J23" t="s">
        <v>28</v>
      </c>
      <c r="K23" t="s">
        <v>29</v>
      </c>
    </row>
    <row r="24" spans="1:25" x14ac:dyDescent="0.3">
      <c r="A24">
        <v>0.75</v>
      </c>
      <c r="C24" s="3"/>
      <c r="D24" s="3"/>
      <c r="E24" s="3"/>
      <c r="F24" s="3"/>
      <c r="G24" s="3"/>
      <c r="H24" s="3"/>
      <c r="I24" s="3"/>
    </row>
    <row r="25" spans="1:25" x14ac:dyDescent="0.3">
      <c r="A25">
        <v>0.5</v>
      </c>
      <c r="C25" s="3"/>
      <c r="D25" s="3"/>
      <c r="E25" s="3"/>
      <c r="F25" s="3"/>
      <c r="G25" s="3"/>
      <c r="H25" s="6">
        <v>7.2599999999999998E-2</v>
      </c>
      <c r="I25" s="6">
        <v>4.2500000000000003E-2</v>
      </c>
      <c r="J25" s="4">
        <v>4.99E-2</v>
      </c>
      <c r="K25" s="4">
        <v>8.8599999999999998E-2</v>
      </c>
    </row>
    <row r="26" spans="1:25" x14ac:dyDescent="0.3">
      <c r="A26">
        <v>0.25</v>
      </c>
      <c r="C26" s="3"/>
      <c r="D26" s="3"/>
      <c r="E26" s="3"/>
      <c r="F26" s="3"/>
      <c r="G26" s="3"/>
      <c r="H26" s="3"/>
      <c r="I26" s="3"/>
    </row>
    <row r="28" spans="1:25" x14ac:dyDescent="0.3">
      <c r="F28" t="s">
        <v>32</v>
      </c>
      <c r="G28" t="s">
        <v>33</v>
      </c>
    </row>
    <row r="29" spans="1:25" x14ac:dyDescent="0.3">
      <c r="D29" s="1"/>
    </row>
    <row r="30" spans="1:25" x14ac:dyDescent="0.3">
      <c r="A30">
        <v>0.5</v>
      </c>
      <c r="C30" t="s">
        <v>19</v>
      </c>
      <c r="D30">
        <v>13802954.0304728</v>
      </c>
      <c r="E30">
        <v>135.27385557418501</v>
      </c>
      <c r="F30">
        <f>D30/E30</f>
        <v>102037.11553784445</v>
      </c>
      <c r="G30" s="1"/>
      <c r="V30" s="5"/>
      <c r="W30" s="5"/>
      <c r="X30" s="5"/>
      <c r="Y30" s="5"/>
    </row>
    <row r="31" spans="1:25" x14ac:dyDescent="0.3">
      <c r="C31" s="1" t="s">
        <v>30</v>
      </c>
      <c r="D31">
        <v>11523739.5444187</v>
      </c>
      <c r="E31">
        <v>51.394308566572903</v>
      </c>
      <c r="F31">
        <f t="shared" ref="F31:F34" si="1">D31/E31</f>
        <v>224222.09512735411</v>
      </c>
    </row>
    <row r="32" spans="1:25" x14ac:dyDescent="0.3">
      <c r="C32" t="s">
        <v>31</v>
      </c>
      <c r="D32">
        <v>26515559.1185962</v>
      </c>
      <c r="E32">
        <v>92.509751684007398</v>
      </c>
      <c r="F32">
        <f t="shared" si="1"/>
        <v>286624.47618676367</v>
      </c>
    </row>
    <row r="33" spans="1:11" x14ac:dyDescent="0.3">
      <c r="C33" t="s">
        <v>20</v>
      </c>
      <c r="D33">
        <v>5134941.4088277798</v>
      </c>
      <c r="E33">
        <v>3.9999899416150102</v>
      </c>
      <c r="F33">
        <f t="shared" si="1"/>
        <v>1283738.5802911615</v>
      </c>
    </row>
    <row r="34" spans="1:11" x14ac:dyDescent="0.3">
      <c r="C34" t="s">
        <v>21</v>
      </c>
      <c r="D34">
        <v>4965934.2877068203</v>
      </c>
      <c r="E34">
        <v>49.319985919545097</v>
      </c>
      <c r="F34">
        <f t="shared" si="1"/>
        <v>100688.07188646949</v>
      </c>
      <c r="H34" t="s">
        <v>34</v>
      </c>
      <c r="I34" t="s">
        <v>35</v>
      </c>
    </row>
    <row r="35" spans="1:11" x14ac:dyDescent="0.3">
      <c r="C35" s="1" t="s">
        <v>22</v>
      </c>
      <c r="D35">
        <v>163511.631524795</v>
      </c>
      <c r="E35">
        <v>235173.78228978699</v>
      </c>
      <c r="F35">
        <f>D35+E35</f>
        <v>398685.41381458199</v>
      </c>
      <c r="G35">
        <v>1209.2281957330299</v>
      </c>
      <c r="H35">
        <v>5.6789849907164296</v>
      </c>
      <c r="I35">
        <v>488.310582551479</v>
      </c>
      <c r="J35">
        <f>(F35*H35+G35*I35)</f>
        <v>2854607.4057666496</v>
      </c>
      <c r="K35">
        <v>2699244.8048427301</v>
      </c>
    </row>
    <row r="36" spans="1:11" x14ac:dyDescent="0.3">
      <c r="C36" t="s">
        <v>23</v>
      </c>
      <c r="D36">
        <v>6.3698915192238203E-4</v>
      </c>
      <c r="E36">
        <v>7.5198100753492698E-4</v>
      </c>
      <c r="F36">
        <f>D36+E36</f>
        <v>1.3889701594573091E-3</v>
      </c>
      <c r="G36">
        <v>21796.683096197801</v>
      </c>
      <c r="H36">
        <v>23.964365074177898</v>
      </c>
      <c r="I36">
        <v>95.857145732467302</v>
      </c>
      <c r="J36">
        <f>F36*H36+G36*I36</f>
        <v>2089367.8613224272</v>
      </c>
      <c r="K36">
        <v>2814517.4362770598</v>
      </c>
    </row>
    <row r="38" spans="1:11" x14ac:dyDescent="0.3">
      <c r="A38">
        <v>0.25</v>
      </c>
      <c r="C38" t="s">
        <v>19</v>
      </c>
      <c r="D38">
        <v>13813690.1419324</v>
      </c>
      <c r="E38">
        <v>135.70720353247199</v>
      </c>
      <c r="F38">
        <f>D38/E38</f>
        <v>101790.39713707654</v>
      </c>
    </row>
    <row r="39" spans="1:11" x14ac:dyDescent="0.3">
      <c r="C39" s="1" t="s">
        <v>30</v>
      </c>
      <c r="D39">
        <v>11531867.415809499</v>
      </c>
      <c r="E39">
        <v>51.215202174867301</v>
      </c>
      <c r="F39">
        <f t="shared" ref="F39:F42" si="2">D39/E39</f>
        <v>225164.93006188897</v>
      </c>
    </row>
    <row r="40" spans="1:11" x14ac:dyDescent="0.3">
      <c r="C40" t="s">
        <v>31</v>
      </c>
      <c r="D40">
        <v>26577137.875127301</v>
      </c>
      <c r="E40">
        <v>92.187360194780695</v>
      </c>
      <c r="F40">
        <f t="shared" si="2"/>
        <v>288294.81415861176</v>
      </c>
      <c r="H40" s="1"/>
    </row>
    <row r="41" spans="1:11" x14ac:dyDescent="0.3">
      <c r="C41" t="s">
        <v>20</v>
      </c>
      <c r="D41">
        <v>5100492.2932500001</v>
      </c>
      <c r="E41">
        <v>3.9999785278561899</v>
      </c>
      <c r="F41">
        <f t="shared" si="2"/>
        <v>1275129.9182557454</v>
      </c>
    </row>
    <row r="42" spans="1:11" x14ac:dyDescent="0.3">
      <c r="C42" t="s">
        <v>21</v>
      </c>
      <c r="D42">
        <v>4316646.0445085196</v>
      </c>
      <c r="E42">
        <v>49.482383489663803</v>
      </c>
      <c r="F42">
        <f t="shared" si="2"/>
        <v>87236.01694348875</v>
      </c>
      <c r="H42" t="s">
        <v>34</v>
      </c>
      <c r="I42" t="s">
        <v>35</v>
      </c>
    </row>
    <row r="43" spans="1:11" x14ac:dyDescent="0.3">
      <c r="C43" t="s">
        <v>22</v>
      </c>
      <c r="D43">
        <v>167439.074493461</v>
      </c>
      <c r="E43">
        <v>218949.327825335</v>
      </c>
      <c r="F43">
        <f>D43+E43</f>
        <v>386388.40231879603</v>
      </c>
      <c r="G43">
        <v>1238.14566323691</v>
      </c>
      <c r="H43">
        <v>6.0551324397207198</v>
      </c>
      <c r="I43">
        <v>510.36356419475902</v>
      </c>
      <c r="J43">
        <f>F43*H43+G43*I43</f>
        <v>2971537.3828942757</v>
      </c>
      <c r="K43">
        <v>2760278.9939497402</v>
      </c>
    </row>
    <row r="44" spans="1:11" x14ac:dyDescent="0.3">
      <c r="C44" t="s">
        <v>23</v>
      </c>
      <c r="D44">
        <v>102.330954714613</v>
      </c>
      <c r="E44">
        <v>123.130632561523</v>
      </c>
      <c r="F44">
        <f>D44+E44</f>
        <v>225.46158727613602</v>
      </c>
      <c r="G44">
        <v>21233.2458311306</v>
      </c>
      <c r="H44">
        <v>23.955255325461899</v>
      </c>
      <c r="I44">
        <v>95.819666052372</v>
      </c>
      <c r="J44">
        <f>F44*H44+G44*I44</f>
        <v>2039963.5146361378</v>
      </c>
      <c r="K44">
        <v>2762928.0656088302</v>
      </c>
    </row>
    <row r="47" spans="1:11" x14ac:dyDescent="0.3">
      <c r="E47" s="1"/>
      <c r="F47" s="1"/>
      <c r="G47" s="1"/>
      <c r="H47" s="1"/>
      <c r="I47" s="1"/>
      <c r="J47" s="1"/>
    </row>
    <row r="48" spans="1:11" x14ac:dyDescent="0.3">
      <c r="E48" s="1"/>
      <c r="F48" s="1"/>
      <c r="G48" s="1"/>
      <c r="H48" s="1"/>
      <c r="I48" s="1"/>
      <c r="J48" s="1"/>
    </row>
    <row r="49" spans="5:10" x14ac:dyDescent="0.3">
      <c r="E49" s="1"/>
      <c r="F49" s="1"/>
      <c r="G49" s="1"/>
      <c r="H49" s="1"/>
      <c r="I49" s="1"/>
      <c r="J49" s="1"/>
    </row>
    <row r="50" spans="5:10" x14ac:dyDescent="0.3">
      <c r="E50" s="1"/>
      <c r="F50" s="1"/>
      <c r="G50" s="1"/>
      <c r="H50" s="1"/>
      <c r="I50" s="1"/>
      <c r="J50" s="1"/>
    </row>
    <row r="51" spans="5:10" x14ac:dyDescent="0.3">
      <c r="E51" s="1"/>
      <c r="F51" s="1"/>
      <c r="H51" s="1"/>
      <c r="I51" s="1"/>
      <c r="J51" s="1"/>
    </row>
    <row r="52" spans="5:10" x14ac:dyDescent="0.3">
      <c r="E52" s="1"/>
      <c r="F52" s="1"/>
      <c r="G52" s="1"/>
      <c r="H52" s="1"/>
      <c r="I52" s="1"/>
      <c r="J52" s="1"/>
    </row>
    <row r="53" spans="5:10" x14ac:dyDescent="0.3">
      <c r="E53" s="1"/>
      <c r="F53" s="1"/>
      <c r="G53" s="1"/>
      <c r="H53" s="1"/>
      <c r="I53" s="1"/>
      <c r="J53" s="1"/>
    </row>
    <row r="54" spans="5:10" x14ac:dyDescent="0.3">
      <c r="I54" s="1"/>
      <c r="J54" s="1"/>
    </row>
    <row r="55" spans="5:10" x14ac:dyDescent="0.3">
      <c r="H55" s="1"/>
      <c r="I55" s="1"/>
      <c r="J55" s="1"/>
    </row>
    <row r="56" spans="5:10" x14ac:dyDescent="0.3">
      <c r="E56" s="1"/>
      <c r="F56" s="1"/>
      <c r="G56" s="1"/>
      <c r="H56" s="1"/>
      <c r="I56" s="1"/>
      <c r="J56" s="1"/>
    </row>
    <row r="57" spans="5:10" x14ac:dyDescent="0.3">
      <c r="E57" s="1"/>
      <c r="F57" s="1"/>
      <c r="H57" s="1"/>
      <c r="I57" s="1"/>
      <c r="J57" s="1"/>
    </row>
    <row r="58" spans="5:10" x14ac:dyDescent="0.3">
      <c r="E58" s="1"/>
      <c r="F58" s="1"/>
      <c r="G58" s="1"/>
      <c r="H58" s="1"/>
      <c r="I58" s="1"/>
      <c r="J58" s="1"/>
    </row>
    <row r="59" spans="5:10" x14ac:dyDescent="0.3">
      <c r="E59" s="1"/>
      <c r="F59" s="1"/>
      <c r="G59" s="1"/>
      <c r="H59" s="1"/>
      <c r="I59" s="1"/>
      <c r="J59" s="1"/>
    </row>
    <row r="60" spans="5:10" x14ac:dyDescent="0.3">
      <c r="E60" s="1"/>
      <c r="F60" s="1"/>
      <c r="G60" s="1"/>
      <c r="H60" s="1"/>
      <c r="I60" s="1"/>
      <c r="J60" s="1"/>
    </row>
    <row r="61" spans="5:10" x14ac:dyDescent="0.3">
      <c r="E61" s="1"/>
      <c r="F61" s="1"/>
      <c r="G61" s="1"/>
      <c r="H61" s="1"/>
      <c r="I61" s="1"/>
      <c r="J61" s="1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Makrides, Andreas</dc:creator>
  <cp:lastModifiedBy>Makrides, Andreas</cp:lastModifiedBy>
  <dcterms:created xsi:type="dcterms:W3CDTF">2025-07-16T09:10:56Z</dcterms:created>
  <dcterms:modified xsi:type="dcterms:W3CDTF">2025-08-05T14:01:01Z</dcterms:modified>
</cp:coreProperties>
</file>