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dcf\"/>
    </mc:Choice>
  </mc:AlternateContent>
  <xr:revisionPtr revIDLastSave="0" documentId="8_{EB7EE35D-3293-49A1-AF50-9AE4DE2CA9F9}" xr6:coauthVersionLast="47" xr6:coauthVersionMax="47" xr10:uidLastSave="{00000000-0000-0000-0000-000000000000}"/>
  <bookViews>
    <workbookView xWindow="2280" yWindow="2280" windowWidth="16090" windowHeight="15370"/>
  </bookViews>
  <sheets>
    <sheet name="DCF Exercise" sheetId="13" r:id="rId1"/>
    <sheet name="Completed DCF Exercise" sheetId="14" r:id="rId2"/>
  </sheets>
  <definedNames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"c2108"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"c1522"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</definedNames>
  <calcPr calcId="191029" calcMode="autoNoTable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4" l="1"/>
  <c r="G25" i="14"/>
  <c r="H25" i="14"/>
  <c r="I25" i="14"/>
  <c r="J25" i="14"/>
  <c r="D94" i="14"/>
  <c r="D92" i="14"/>
  <c r="D81" i="14"/>
  <c r="D78" i="14"/>
  <c r="D75" i="14"/>
  <c r="D74" i="14"/>
  <c r="D82" i="14"/>
  <c r="F28" i="14"/>
  <c r="F56" i="14"/>
  <c r="F10" i="14"/>
  <c r="F48" i="14"/>
  <c r="G47" i="14"/>
  <c r="H47" i="14"/>
  <c r="I47" i="14"/>
  <c r="J47" i="14"/>
  <c r="F46" i="14"/>
  <c r="G46" i="14"/>
  <c r="H46" i="14"/>
  <c r="I46" i="14"/>
  <c r="J46" i="14"/>
  <c r="F35" i="14"/>
  <c r="G35" i="14"/>
  <c r="F59" i="14"/>
  <c r="F33" i="14"/>
  <c r="G33" i="14"/>
  <c r="H33" i="14"/>
  <c r="I33" i="14"/>
  <c r="J33" i="14"/>
  <c r="F31" i="14"/>
  <c r="F30" i="14"/>
  <c r="F57" i="14"/>
  <c r="G28" i="14"/>
  <c r="F27" i="14"/>
  <c r="F55" i="14"/>
  <c r="F26" i="14"/>
  <c r="F24" i="14"/>
  <c r="G24" i="14"/>
  <c r="H24" i="14"/>
  <c r="I24" i="14"/>
  <c r="J24" i="14"/>
  <c r="G10" i="14"/>
  <c r="G19" i="14"/>
  <c r="G53" i="14"/>
  <c r="F16" i="14"/>
  <c r="G13" i="14"/>
  <c r="G49" i="14"/>
  <c r="F13" i="14"/>
  <c r="F49" i="14"/>
  <c r="H10" i="14"/>
  <c r="F19" i="14"/>
  <c r="F53" i="14"/>
  <c r="F9" i="14"/>
  <c r="G9" i="14"/>
  <c r="H9" i="14"/>
  <c r="I9" i="14"/>
  <c r="J9" i="14"/>
  <c r="G47" i="13"/>
  <c r="H47" i="13"/>
  <c r="I47" i="13"/>
  <c r="J47" i="13"/>
  <c r="F46" i="13"/>
  <c r="G46" i="13"/>
  <c r="H46" i="13"/>
  <c r="I46" i="13"/>
  <c r="J46" i="13"/>
  <c r="F50" i="14"/>
  <c r="F52" i="14"/>
  <c r="F54" i="14"/>
  <c r="F58" i="14"/>
  <c r="F60" i="14"/>
  <c r="H48" i="14"/>
  <c r="H13" i="14"/>
  <c r="H49" i="14"/>
  <c r="I10" i="14"/>
  <c r="G56" i="14"/>
  <c r="G59" i="14"/>
  <c r="H16" i="14"/>
  <c r="H50" i="14"/>
  <c r="H52" i="14"/>
  <c r="H19" i="14"/>
  <c r="H53" i="14"/>
  <c r="G26" i="14"/>
  <c r="H26" i="14"/>
  <c r="H54" i="14"/>
  <c r="G27" i="14"/>
  <c r="H27" i="14"/>
  <c r="H55" i="14"/>
  <c r="H28" i="14"/>
  <c r="H56" i="14"/>
  <c r="G30" i="14"/>
  <c r="H30" i="14"/>
  <c r="H57" i="14"/>
  <c r="G31" i="14"/>
  <c r="H31" i="14"/>
  <c r="H58" i="14"/>
  <c r="H35" i="14"/>
  <c r="H59" i="14"/>
  <c r="H60" i="14"/>
  <c r="G48" i="14"/>
  <c r="G16" i="14"/>
  <c r="G50" i="14"/>
  <c r="G52" i="14"/>
  <c r="G54" i="14"/>
  <c r="G55" i="14"/>
  <c r="G57" i="14"/>
  <c r="G58" i="14"/>
  <c r="G60" i="14"/>
  <c r="I28" i="14"/>
  <c r="I35" i="14"/>
  <c r="I13" i="14"/>
  <c r="I49" i="14"/>
  <c r="J10" i="14"/>
  <c r="I19" i="14"/>
  <c r="I53" i="14"/>
  <c r="I16" i="14"/>
  <c r="I50" i="14"/>
  <c r="I52" i="14"/>
  <c r="I26" i="14"/>
  <c r="I54" i="14"/>
  <c r="I27" i="14"/>
  <c r="I55" i="14"/>
  <c r="I56" i="14"/>
  <c r="I30" i="14"/>
  <c r="I57" i="14"/>
  <c r="I31" i="14"/>
  <c r="I58" i="14"/>
  <c r="I59" i="14"/>
  <c r="I60" i="14"/>
  <c r="I48" i="14"/>
  <c r="J35" i="14"/>
  <c r="J59" i="14"/>
  <c r="J28" i="14"/>
  <c r="J56" i="14"/>
  <c r="J19" i="14"/>
  <c r="J53" i="14"/>
  <c r="J48" i="14"/>
  <c r="J13" i="14"/>
  <c r="J49" i="14"/>
  <c r="J16" i="14"/>
  <c r="J50" i="14"/>
  <c r="J52" i="14"/>
  <c r="J26" i="14"/>
  <c r="J54" i="14"/>
  <c r="J27" i="14"/>
  <c r="J55" i="14"/>
  <c r="J30" i="14"/>
  <c r="J57" i="14"/>
  <c r="J31" i="14"/>
  <c r="J58" i="14"/>
  <c r="J60" i="14"/>
  <c r="C69" i="14"/>
  <c r="D83" i="14"/>
  <c r="D85" i="14"/>
  <c r="D86" i="14"/>
  <c r="D88" i="14"/>
  <c r="G61" i="14"/>
  <c r="G62" i="14"/>
  <c r="I61" i="14"/>
  <c r="I62" i="14"/>
  <c r="J61" i="14"/>
  <c r="J62" i="14"/>
  <c r="C68" i="14"/>
  <c r="C70" i="14"/>
  <c r="C71" i="14"/>
  <c r="F61" i="14"/>
  <c r="F62" i="14"/>
  <c r="H61" i="14"/>
  <c r="H62" i="14"/>
  <c r="C63" i="14"/>
  <c r="D91" i="14"/>
  <c r="D93" i="14"/>
  <c r="D95" i="14"/>
</calcChain>
</file>

<file path=xl/sharedStrings.xml><?xml version="1.0" encoding="utf-8"?>
<sst xmlns="http://schemas.openxmlformats.org/spreadsheetml/2006/main" count="155" uniqueCount="71">
  <si>
    <t>Projected Annual Forecast</t>
  </si>
  <si>
    <t>Total Revenues</t>
  </si>
  <si>
    <t>EBITDA</t>
  </si>
  <si>
    <t>Accounts receivable</t>
  </si>
  <si>
    <t>Inventories</t>
  </si>
  <si>
    <t>Prepaid expenses</t>
  </si>
  <si>
    <t>Accounts payable</t>
  </si>
  <si>
    <t>Accrued expenses</t>
  </si>
  <si>
    <t>Capital expenditures</t>
  </si>
  <si>
    <t>EBIT</t>
  </si>
  <si>
    <t>Tax rate</t>
  </si>
  <si>
    <t>EBIAT</t>
  </si>
  <si>
    <t>Depreciation &amp; Amortization</t>
  </si>
  <si>
    <t>Unlevered free cash flows</t>
  </si>
  <si>
    <t>Present value of free cash flows</t>
  </si>
  <si>
    <t>Sum of present values of FCFs</t>
  </si>
  <si>
    <t>Long term growth rate</t>
  </si>
  <si>
    <t>Free cash flow (t+1)</t>
  </si>
  <si>
    <t>Period</t>
  </si>
  <si>
    <t>Tax Rate</t>
  </si>
  <si>
    <t>Share Price</t>
  </si>
  <si>
    <t>Capital Expenditures</t>
  </si>
  <si>
    <t>Equity Value</t>
  </si>
  <si>
    <t>Cost of Debt</t>
  </si>
  <si>
    <t>Cost of Equity</t>
  </si>
  <si>
    <t>Debt Weighting</t>
  </si>
  <si>
    <t>Total Capital</t>
  </si>
  <si>
    <t>Equity Weighting</t>
  </si>
  <si>
    <t>WACC =</t>
  </si>
  <si>
    <t>$mm</t>
  </si>
  <si>
    <r>
      <t xml:space="preserve">Discount Rate </t>
    </r>
    <r>
      <rPr>
        <i/>
        <sz val="11"/>
        <rFont val="Calibri"/>
        <family val="2"/>
      </rPr>
      <t>(WACC)</t>
    </r>
  </si>
  <si>
    <t>Free Cash Flow Buildup</t>
  </si>
  <si>
    <t>Terminal Value</t>
  </si>
  <si>
    <t>Growth in perpetuity method:</t>
  </si>
  <si>
    <t>Enterprise Value to Equity Value</t>
  </si>
  <si>
    <t>WACC</t>
  </si>
  <si>
    <t>Total Debt ($)</t>
  </si>
  <si>
    <t>Total Equity ($)</t>
  </si>
  <si>
    <t>Enterprise Value</t>
  </si>
  <si>
    <t>Less: Net debt</t>
  </si>
  <si>
    <t>Equity Value Per Share</t>
  </si>
  <si>
    <t>Share Price on Valuation Date:</t>
  </si>
  <si>
    <t>Valuation Date:</t>
  </si>
  <si>
    <t>Capital Expenditures Growth (%)</t>
  </si>
  <si>
    <t>Present Value of Terminal Value</t>
  </si>
  <si>
    <t>After-tax Cost of Debt</t>
  </si>
  <si>
    <t>Cash</t>
  </si>
  <si>
    <t>Diluted Shares Outstanding</t>
  </si>
  <si>
    <t>Select Operating Data</t>
  </si>
  <si>
    <t>Revenue</t>
  </si>
  <si>
    <t>Revenue Growth Rate (%)</t>
  </si>
  <si>
    <t>EBITDA Margin (%)</t>
  </si>
  <si>
    <t xml:space="preserve">Depreciation &amp; Amortization </t>
  </si>
  <si>
    <t>EBIT Margin (%)</t>
  </si>
  <si>
    <t>D&amp;A as a % of revenue</t>
  </si>
  <si>
    <t>Select Balance Sheet And Other Data</t>
  </si>
  <si>
    <t>Debt</t>
  </si>
  <si>
    <t>Accounts Receivable</t>
  </si>
  <si>
    <t>Prepaid Expenses</t>
  </si>
  <si>
    <t>Accounts Payable</t>
  </si>
  <si>
    <t>Accrued Expenses</t>
  </si>
  <si>
    <t>Accounts Receivable Growth (%)</t>
  </si>
  <si>
    <t>Inventories Growth (%)</t>
  </si>
  <si>
    <t>Prepaid Expenses Growth (%)</t>
  </si>
  <si>
    <t>Accounts Payable Growth (%)</t>
  </si>
  <si>
    <t>Accrued Expenses Growth (%)</t>
  </si>
  <si>
    <t>Q: If the stock is trading at $25.00 a share and you believe that your DCF analysis is accurate, would you buy or sell stock in this company?  Why?</t>
  </si>
  <si>
    <t>WALL STREET PREP - FINANCIAL MODELING QUICK LESSON - BUILDING A SIMPLE DISCOUNTED CASH FLOW MODEL</t>
  </si>
  <si>
    <t>Gross PP&amp;E (increases annually be capex)</t>
  </si>
  <si>
    <t>A: Buy, because according to intrisic valuation, stock should actually be valued at $35.18 but market value is $25.00.  Therefore, the stock is "cheap."</t>
  </si>
  <si>
    <t>Discounted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</si>
</sst>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0">
    <numFmt numFmtId="167" formatCode="&quot;$&quot;#,##0.00_);[Red]\(&quot;$&quot;#,##0.00\)"/>
    <numFmt numFmtId="170" formatCode="_(&quot;$&quot;* #,##0.00_);_(&quot;$&quot;* \(#,##0.00\);_(&quot;$&quot;* &quot;-&quot;??_);_(@_)"/>
    <numFmt numFmtId="172" formatCode="#,##0.0"/>
    <numFmt numFmtId="173" formatCode="#,##0.0_);\(#,##0.0\)"/>
    <numFmt numFmtId="174" formatCode="[$-409]h:mm:ss\ AM/PM"/>
    <numFmt numFmtId="175" formatCode="0.0%"/>
    <numFmt numFmtId="176" formatCode="#,##0.0%_);\(#,##0.0%\)"/>
    <numFmt numFmtId="177" formatCode="mm/dd/yy;@"/>
    <numFmt numFmtId="178" formatCode="0.0"/>
    <numFmt numFmtId="179" formatCode="#,##0.000_);[Red]\(#,##0.000\)"/>
    <numFmt numFmtId="180" formatCode="&quot;$&quot;#,##0.0_);\(&quot;$&quot;#,##0.0\)"/>
    <numFmt numFmtId="181" formatCode="&quot;$&quot;#,##0.00"/>
    <numFmt numFmtId="182" formatCode="[&gt;1]&quot;10Q: &quot;0&quot; qtrs&quot;;&quot;10Q: &quot;0&quot; qtr&quot;"/>
    <numFmt numFmtId="183" formatCode="&quot;$&quot;#,##0.00_);[Red]\(&quot;$&quot;#,##0.00\);&quot;--  &quot;;_(@_)"/>
    <numFmt numFmtId="184" formatCode="mmm\-dd\-yy"/>
    <numFmt numFmtId="185" formatCode="mmm\-dd\-yyyy"/>
    <numFmt numFmtId="186" formatCode="mmm\-d\-yyyy"/>
    <numFmt numFmtId="187" formatCode="mmm\-yyyy"/>
    <numFmt numFmtId="188" formatCode="#,##0.0_);[Red]\(#,##0.0\);&quot;--  &quot;"/>
    <numFmt numFmtId="189" formatCode="#,##0.0_);[Red]\(#,##0.0\)"/>
    <numFmt numFmtId="190" formatCode="#,##0.00&quot;x&quot;_);[Red]\(#,##0.00&quot;x&quot;\)"/>
    <numFmt numFmtId="191" formatCode="#,##0.0%_);[Red]\(#,##0.0%\)"/>
    <numFmt numFmtId="192" formatCode="#,##0.00%_);[Red]\(#,##0.00%\)"/>
    <numFmt numFmtId="193" formatCode="0.00\x"/>
    <numFmt numFmtId="194" formatCode="0.0&quot; years&quot;"/>
    <numFmt numFmtId="195" formatCode="_(* #,##0.0_);_(* \(#,##0.0\);_(* &quot;-&quot;?_);_(@_)"/>
    <numFmt numFmtId="196" formatCode="_(#,##0\ \b\p_);_(\(#,##0\ \b\p\);&quot;-&quot;?;_(@_)"/>
    <numFmt numFmtId="197" formatCode="#,##0.0_);\(#,##0.0\);&quot;-&quot;?"/>
    <numFmt numFmtId="198" formatCode="#,##0.00_);\(#,##0.00\);&quot;-&quot;?"/>
    <numFmt numFmtId="199" formatCode="&quot;$&quot;#,##0.0_);\(&quot;$&quot;#,##0.0\);&quot;$&quot;&quot;-&quot;?"/>
    <numFmt numFmtId="200" formatCode="&quot;$&quot;#,##0.00_);\(&quot;$&quot;#,##0.00\);&quot;$&quot;&quot;-&quot;?"/>
    <numFmt numFmtId="201" formatCode="#,##0.00%_);\(#,##0.00%\)"/>
    <numFmt numFmtId="202" formatCode="#,##0.00\x_);\(#,##0.00\x\);&quot;-&quot;?"/>
    <numFmt numFmtId="203" formatCode="yyyy\A"/>
    <numFmt numFmtId="204" formatCode="yyyy\P"/>
    <numFmt numFmtId="205" formatCode="#,##0.0_);\(#,##0.0\);@_)"/>
    <numFmt numFmtId="206" formatCode="&quot;$&quot;#,##0.0_);\(&quot;$&quot;#,##0.0\);@_)"/>
    <numFmt numFmtId="207" formatCode="#,##0.0_);\(#,##0.0\);\-_);@_)"/>
    <numFmt numFmtId="208" formatCode="0.0%_);\(0.0%\);@_)"/>
    <numFmt numFmtId="209" formatCode="&quot;$&quot;#,##0.00_);\(&quot;$&quot;#,##0.00\);@_)"/>
  </numFmts>
  <fonts count="3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i/>
      <sz val="8"/>
      <name val="Arial"/>
      <family val="2"/>
    </font>
    <font>
      <sz val="8"/>
      <color indexed="1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sz val="9"/>
      <color indexed="12"/>
      <name val="Trebuchet MS"/>
      <family val="2"/>
    </font>
    <font>
      <sz val="9"/>
      <name val="Trebuchet MS"/>
      <family val="2"/>
    </font>
    <font>
      <sz val="10"/>
      <color indexed="12"/>
      <name val="Times New Roman"/>
      <family val="1"/>
    </font>
    <font>
      <sz val="10"/>
      <name val="Trebuchet MS"/>
      <family val="2"/>
    </font>
    <font>
      <i/>
      <sz val="1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indexed="12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9">
    <xf numFmtId="0" fontId="0" fillId="0" borderId="0"/>
    <xf numFmtId="182" fontId="4" fillId="0" borderId="0" applyFill="0" applyBorder="0" applyAlignment="0" applyProtection="0">
      <alignment horizontal="right"/>
    </xf>
    <xf numFmtId="196" fontId="11" fillId="0" borderId="0" applyFont="0" applyFill="0" applyBorder="0" applyAlignment="0" applyProtection="0">
      <alignment horizontal="right"/>
    </xf>
    <xf numFmtId="172" fontId="11" fillId="2" borderId="0" applyFont="0" applyFill="0" applyBorder="0" applyAlignment="0" applyProtection="0"/>
    <xf numFmtId="197" fontId="11" fillId="0" borderId="0" applyFont="0" applyFill="0" applyBorder="0" applyAlignment="0" applyProtection="0"/>
    <xf numFmtId="198" fontId="11" fillId="0" borderId="0" applyFont="0" applyFill="0" applyBorder="0" applyAlignment="0" applyProtection="0">
      <alignment horizontal="left" indent="1"/>
    </xf>
    <xf numFmtId="174" fontId="11" fillId="0" borderId="0" applyFont="0" applyFill="0" applyBorder="0" applyAlignment="0" applyProtection="0"/>
    <xf numFmtId="199" fontId="11" fillId="0" borderId="0" applyFont="0" applyFill="0" applyBorder="0" applyAlignment="0" applyProtection="0"/>
    <xf numFmtId="200" fontId="11" fillId="2" borderId="0" applyFont="0" applyFill="0" applyBorder="0" applyAlignment="0" applyProtection="0"/>
    <xf numFmtId="170" fontId="3" fillId="0" borderId="0" applyFont="0" applyFill="0" applyBorder="0" applyAlignment="0" applyProtection="0"/>
    <xf numFmtId="183" fontId="1" fillId="0" borderId="1" applyFont="0" applyFill="0" applyBorder="0" applyAlignment="0" applyProtection="0"/>
    <xf numFmtId="15" fontId="13" fillId="0" borderId="0" applyFont="0" applyFill="0" applyBorder="0" applyAlignment="0" applyProtection="0"/>
    <xf numFmtId="177" fontId="12" fillId="0" borderId="0" applyFont="0" applyFill="0" applyBorder="0" applyAlignment="0" applyProtection="0">
      <alignment horizontal="left"/>
    </xf>
    <xf numFmtId="17" fontId="10" fillId="0" borderId="0" applyFont="0" applyFill="0" applyBorder="0" applyAlignment="0" applyProtection="0">
      <alignment horizontal="right"/>
    </xf>
    <xf numFmtId="186" fontId="5" fillId="3" borderId="2" applyFont="0" applyFill="0" applyBorder="0" applyAlignment="0" applyProtection="0"/>
    <xf numFmtId="184" fontId="4" fillId="0" borderId="0" applyFont="0" applyFill="0" applyBorder="0" applyAlignment="0" applyProtection="0"/>
    <xf numFmtId="185" fontId="1" fillId="0" borderId="0" applyFont="0" applyFill="0" applyBorder="0" applyAlignment="0" applyProtection="0"/>
    <xf numFmtId="187" fontId="4" fillId="0" borderId="3" applyFont="0" applyFill="0" applyBorder="0" applyAlignment="0" applyProtection="0"/>
    <xf numFmtId="14" fontId="4" fillId="0" borderId="3" applyFont="0" applyFill="0" applyBorder="0" applyAlignment="0" applyProtection="0"/>
    <xf numFmtId="37" fontId="5" fillId="4" borderId="0" applyFont="0" applyFill="0" applyBorder="0" applyAlignment="0" applyProtection="0"/>
    <xf numFmtId="189" fontId="3" fillId="0" borderId="0" applyFont="0" applyFill="0" applyBorder="0" applyAlignment="0"/>
    <xf numFmtId="179" fontId="1" fillId="0" borderId="0" applyFont="0" applyFill="0" applyBorder="0" applyAlignment="0"/>
    <xf numFmtId="174" fontId="1" fillId="0" borderId="0" applyFont="0" applyFill="0" applyBorder="0" applyAlignment="0"/>
    <xf numFmtId="0" fontId="3" fillId="0" borderId="0"/>
    <xf numFmtId="0" fontId="8" fillId="0" borderId="0"/>
    <xf numFmtId="0" fontId="2" fillId="0" borderId="0"/>
    <xf numFmtId="188" fontId="1" fillId="0" borderId="0" applyFont="0" applyFill="0" applyBorder="0" applyAlignment="0" applyProtection="0">
      <alignment horizontal="right"/>
    </xf>
    <xf numFmtId="190" fontId="1" fillId="0" borderId="0" applyFont="0" applyFill="0" applyBorder="0" applyAlignment="0" applyProtection="0"/>
    <xf numFmtId="181" fontId="8" fillId="0" borderId="0" applyFont="0" applyFill="0" applyBorder="0" applyAlignment="0" applyProtection="0"/>
    <xf numFmtId="176" fontId="9" fillId="0" borderId="0" applyFont="0" applyFill="0" applyBorder="0" applyAlignment="0" applyProtection="0">
      <alignment horizontal="right"/>
    </xf>
    <xf numFmtId="201" fontId="8" fillId="0" borderId="0" applyFont="0" applyFill="0" applyBorder="0" applyAlignment="0" applyProtection="0">
      <alignment horizontal="right"/>
    </xf>
    <xf numFmtId="191" fontId="6" fillId="3" borderId="4" applyFill="0" applyBorder="0" applyAlignment="0" applyProtection="0">
      <alignment horizontal="right"/>
      <protection locked="0"/>
    </xf>
    <xf numFmtId="192" fontId="6" fillId="5" borderId="0" applyFill="0" applyBorder="0" applyAlignment="0" applyProtection="0">
      <protection hidden="1"/>
    </xf>
    <xf numFmtId="9" fontId="3" fillId="0" borderId="0" applyFont="0" applyFill="0" applyBorder="0" applyAlignment="0" applyProtection="0"/>
    <xf numFmtId="189" fontId="7" fillId="0" borderId="0" applyNumberFormat="0" applyFill="0" applyBorder="0" applyAlignment="0" applyProtection="0">
      <alignment horizontal="left"/>
    </xf>
    <xf numFmtId="193" fontId="1" fillId="0" borderId="0" applyFont="0" applyFill="0" applyBorder="0" applyAlignment="0" applyProtection="0">
      <alignment horizontal="right"/>
    </xf>
    <xf numFmtId="178" fontId="11" fillId="0" borderId="0" applyFont="0" applyFill="0" applyBorder="0" applyAlignment="0" applyProtection="0"/>
    <xf numFmtId="202" fontId="11" fillId="0" borderId="0" applyFont="0" applyFill="0" applyBorder="0" applyAlignment="0" applyProtection="0">
      <alignment horizontal="right"/>
    </xf>
    <xf numFmtId="194" fontId="1" fillId="0" borderId="0" applyFont="0" applyFill="0" applyBorder="0" applyAlignment="0"/>
  </cellStyleXfs>
  <cellXfs count="103">
    <xf numFmtId="0" fontId="0" fillId="0" borderId="0" xfId="0"/>
    <xf numFmtId="0" fontId="17" fillId="6" borderId="5" xfId="0" applyFont="1" applyFill="1" applyBorder="1"/>
    <xf numFmtId="0" fontId="16" fillId="0" borderId="6" xfId="0" applyFont="1" applyBorder="1" applyAlignment="1">
      <alignment horizontal="centerContinuous"/>
    </xf>
    <xf numFmtId="0" fontId="16" fillId="0" borderId="7" xfId="0" applyFont="1" applyBorder="1" applyAlignment="1">
      <alignment horizontal="centerContinuous"/>
    </xf>
    <xf numFmtId="0" fontId="16" fillId="7" borderId="8" xfId="0" applyFont="1" applyFill="1" applyBorder="1" applyAlignment="1">
      <alignment horizontal="centerContinuous"/>
    </xf>
    <xf numFmtId="0" fontId="16" fillId="7" borderId="9" xfId="0" applyFont="1" applyFill="1" applyBorder="1" applyAlignment="1">
      <alignment horizontal="centerContinuous"/>
    </xf>
    <xf numFmtId="0" fontId="16" fillId="7" borderId="10" xfId="0" applyFont="1" applyFill="1" applyBorder="1" applyAlignment="1">
      <alignment horizontal="centerContinuous"/>
    </xf>
    <xf numFmtId="0" fontId="16" fillId="0" borderId="0" xfId="0" applyFont="1" applyBorder="1" applyAlignment="1">
      <alignment horizontal="centerContinuous"/>
    </xf>
    <xf numFmtId="203" fontId="16" fillId="0" borderId="11" xfId="0" applyNumberFormat="1" applyFont="1" applyBorder="1"/>
    <xf numFmtId="204" fontId="16" fillId="0" borderId="11" xfId="0" applyNumberFormat="1" applyFont="1" applyBorder="1"/>
    <xf numFmtId="180" fontId="18" fillId="8" borderId="0" xfId="0" applyNumberFormat="1" applyFont="1" applyFill="1" applyBorder="1"/>
    <xf numFmtId="205" fontId="18" fillId="8" borderId="0" xfId="0" applyNumberFormat="1" applyFont="1" applyFill="1" applyBorder="1"/>
    <xf numFmtId="0" fontId="19" fillId="0" borderId="0" xfId="0" applyFont="1"/>
    <xf numFmtId="0" fontId="20" fillId="0" borderId="8" xfId="0" applyFont="1" applyBorder="1"/>
    <xf numFmtId="0" fontId="20" fillId="0" borderId="0" xfId="0" applyFont="1"/>
    <xf numFmtId="0" fontId="21" fillId="0" borderId="0" xfId="23" applyFont="1" applyFill="1" applyBorder="1"/>
    <xf numFmtId="0" fontId="21" fillId="0" borderId="3" xfId="23" applyFont="1" applyFill="1" applyBorder="1"/>
    <xf numFmtId="0" fontId="19" fillId="0" borderId="0" xfId="0" applyFont="1" applyBorder="1"/>
    <xf numFmtId="0" fontId="22" fillId="0" borderId="0" xfId="0" applyFont="1" applyFill="1" applyBorder="1"/>
    <xf numFmtId="0" fontId="19" fillId="0" borderId="0" xfId="0" applyFont="1" applyFill="1" applyBorder="1" applyAlignment="1">
      <alignment horizontal="left"/>
    </xf>
    <xf numFmtId="206" fontId="18" fillId="8" borderId="0" xfId="0" applyNumberFormat="1" applyFont="1" applyFill="1" applyBorder="1"/>
    <xf numFmtId="208" fontId="23" fillId="8" borderId="0" xfId="0" applyNumberFormat="1" applyFont="1" applyFill="1" applyBorder="1"/>
    <xf numFmtId="205" fontId="19" fillId="0" borderId="0" xfId="0" applyNumberFormat="1" applyFont="1"/>
    <xf numFmtId="206" fontId="19" fillId="0" borderId="0" xfId="0" applyNumberFormat="1" applyFont="1"/>
    <xf numFmtId="0" fontId="19" fillId="0" borderId="12" xfId="0" applyFont="1" applyBorder="1"/>
    <xf numFmtId="0" fontId="19" fillId="0" borderId="0" xfId="0" applyFont="1" applyBorder="1" applyAlignment="1">
      <alignment readingOrder="1"/>
    </xf>
    <xf numFmtId="0" fontId="24" fillId="0" borderId="0" xfId="0" applyFont="1" applyBorder="1" applyAlignment="1">
      <alignment horizontal="left" vertical="top" readingOrder="1"/>
    </xf>
    <xf numFmtId="15" fontId="24" fillId="0" borderId="0" xfId="0" applyNumberFormat="1" applyFont="1" applyBorder="1" applyAlignment="1">
      <alignment horizontal="right" vertical="top" readingOrder="1"/>
    </xf>
    <xf numFmtId="0" fontId="19" fillId="0" borderId="0" xfId="0" applyFont="1" applyAlignment="1">
      <alignment readingOrder="1"/>
    </xf>
    <xf numFmtId="0" fontId="19" fillId="0" borderId="0" xfId="23" applyFont="1" applyFill="1" applyBorder="1"/>
    <xf numFmtId="0" fontId="19" fillId="0" borderId="3" xfId="23" applyNumberFormat="1" applyFont="1" applyFill="1" applyBorder="1"/>
    <xf numFmtId="173" fontId="19" fillId="0" borderId="0" xfId="23" applyNumberFormat="1" applyFont="1" applyFill="1" applyBorder="1"/>
    <xf numFmtId="173" fontId="19" fillId="0" borderId="0" xfId="23" applyNumberFormat="1" applyFont="1" applyFill="1" applyBorder="1" applyAlignment="1">
      <alignment horizontal="left"/>
    </xf>
    <xf numFmtId="0" fontId="19" fillId="0" borderId="0" xfId="23" applyFont="1" applyFill="1" applyBorder="1" applyAlignment="1">
      <alignment horizontal="left" indent="1"/>
    </xf>
    <xf numFmtId="0" fontId="21" fillId="0" borderId="0" xfId="23" applyFont="1" applyFill="1" applyBorder="1" applyAlignment="1">
      <alignment horizontal="left" indent="1"/>
    </xf>
    <xf numFmtId="0" fontId="19" fillId="0" borderId="0" xfId="0" applyFont="1" applyBorder="1" applyAlignment="1">
      <alignment horizontal="left" indent="1"/>
    </xf>
    <xf numFmtId="14" fontId="25" fillId="0" borderId="0" xfId="0" applyNumberFormat="1" applyFont="1" applyFill="1" applyBorder="1" applyAlignment="1">
      <alignment horizontal="right" vertical="top" readingOrder="1"/>
    </xf>
    <xf numFmtId="206" fontId="19" fillId="0" borderId="0" xfId="23" applyNumberFormat="1" applyFont="1" applyFill="1" applyBorder="1"/>
    <xf numFmtId="175" fontId="22" fillId="0" borderId="0" xfId="23" applyNumberFormat="1" applyFont="1" applyFill="1" applyBorder="1" applyAlignment="1"/>
    <xf numFmtId="206" fontId="21" fillId="0" borderId="12" xfId="23" applyNumberFormat="1" applyFont="1" applyFill="1" applyBorder="1"/>
    <xf numFmtId="173" fontId="19" fillId="0" borderId="0" xfId="23" applyNumberFormat="1" applyFont="1" applyFill="1" applyBorder="1" applyAlignment="1">
      <alignment horizontal="right" indent="1"/>
    </xf>
    <xf numFmtId="175" fontId="26" fillId="4" borderId="0" xfId="23" applyNumberFormat="1" applyFont="1" applyFill="1" applyBorder="1" applyAlignment="1">
      <alignment horizontal="right" indent="1"/>
    </xf>
    <xf numFmtId="0" fontId="15" fillId="0" borderId="0" xfId="0" applyFont="1"/>
    <xf numFmtId="173" fontId="15" fillId="0" borderId="0" xfId="23" applyNumberFormat="1" applyFont="1" applyFill="1" applyBorder="1" applyAlignment="1">
      <alignment horizontal="right" indent="1"/>
    </xf>
    <xf numFmtId="195" fontId="19" fillId="0" borderId="0" xfId="23" applyNumberFormat="1" applyFont="1" applyFill="1" applyBorder="1"/>
    <xf numFmtId="208" fontId="19" fillId="0" borderId="0" xfId="23" applyNumberFormat="1" applyFont="1" applyFill="1" applyBorder="1"/>
    <xf numFmtId="178" fontId="19" fillId="0" borderId="0" xfId="23" applyNumberFormat="1" applyFont="1" applyFill="1" applyBorder="1" applyAlignment="1">
      <alignment horizontal="right" indent="1"/>
    </xf>
    <xf numFmtId="173" fontId="25" fillId="0" borderId="0" xfId="23" applyNumberFormat="1" applyFont="1" applyFill="1" applyBorder="1" applyAlignment="1">
      <alignment horizontal="right" indent="1"/>
    </xf>
    <xf numFmtId="206" fontId="19" fillId="0" borderId="0" xfId="23" applyNumberFormat="1" applyFont="1" applyFill="1" applyBorder="1" applyAlignment="1">
      <alignment horizontal="right" indent="1"/>
    </xf>
    <xf numFmtId="0" fontId="21" fillId="0" borderId="0" xfId="0" applyFont="1" applyBorder="1" applyAlignment="1">
      <alignment horizontal="left" indent="1"/>
    </xf>
    <xf numFmtId="206" fontId="21" fillId="0" borderId="12" xfId="23" applyNumberFormat="1" applyFont="1" applyFill="1" applyBorder="1" applyAlignment="1">
      <alignment horizontal="right" indent="1"/>
    </xf>
    <xf numFmtId="167" fontId="21" fillId="0" borderId="13" xfId="23" applyNumberFormat="1" applyFont="1" applyFill="1" applyBorder="1" applyAlignment="1">
      <alignment horizontal="right" indent="1"/>
    </xf>
    <xf numFmtId="0" fontId="27" fillId="0" borderId="0" xfId="0" applyFont="1" applyBorder="1"/>
    <xf numFmtId="0" fontId="20" fillId="0" borderId="0" xfId="0" applyFont="1" applyBorder="1"/>
    <xf numFmtId="0" fontId="0" fillId="0" borderId="12" xfId="0" applyBorder="1"/>
    <xf numFmtId="175" fontId="26" fillId="0" borderId="0" xfId="23" applyNumberFormat="1" applyFont="1" applyFill="1" applyBorder="1" applyAlignment="1">
      <alignment horizontal="right" indent="1"/>
    </xf>
    <xf numFmtId="0" fontId="19" fillId="0" borderId="14" xfId="23" applyFont="1" applyFill="1" applyBorder="1"/>
    <xf numFmtId="0" fontId="19" fillId="0" borderId="11" xfId="0" applyFont="1" applyBorder="1"/>
    <xf numFmtId="205" fontId="19" fillId="0" borderId="0" xfId="23" applyNumberFormat="1" applyFont="1" applyFill="1" applyBorder="1" applyAlignment="1">
      <alignment horizontal="right" indent="1"/>
    </xf>
    <xf numFmtId="206" fontId="21" fillId="0" borderId="0" xfId="23" applyNumberFormat="1" applyFont="1" applyFill="1" applyBorder="1" applyAlignment="1">
      <alignment horizontal="right" indent="1"/>
    </xf>
    <xf numFmtId="0" fontId="19" fillId="0" borderId="15" xfId="0" applyFont="1" applyBorder="1" applyAlignment="1">
      <alignment horizontal="left" indent="1"/>
    </xf>
    <xf numFmtId="0" fontId="15" fillId="0" borderId="0" xfId="0" applyFont="1" applyBorder="1"/>
    <xf numFmtId="167" fontId="21" fillId="0" borderId="0" xfId="23" applyNumberFormat="1" applyFont="1" applyFill="1" applyBorder="1" applyAlignment="1">
      <alignment horizontal="right" indent="1"/>
    </xf>
    <xf numFmtId="14" fontId="18" fillId="8" borderId="0" xfId="0" applyNumberFormat="1" applyFont="1" applyFill="1" applyBorder="1" applyAlignment="1">
      <alignment horizontal="right" vertical="top" readingOrder="1"/>
    </xf>
    <xf numFmtId="205" fontId="18" fillId="8" borderId="0" xfId="0" applyNumberFormat="1" applyFont="1" applyFill="1" applyBorder="1" applyAlignment="1">
      <alignment horizontal="right" vertical="top" readingOrder="1"/>
    </xf>
    <xf numFmtId="209" fontId="18" fillId="8" borderId="0" xfId="0" applyNumberFormat="1" applyFont="1" applyFill="1" applyBorder="1" applyAlignment="1">
      <alignment horizontal="right" vertical="top" readingOrder="1"/>
    </xf>
    <xf numFmtId="203" fontId="16" fillId="0" borderId="12" xfId="0" applyNumberFormat="1" applyFont="1" applyBorder="1"/>
    <xf numFmtId="0" fontId="16" fillId="0" borderId="15" xfId="0" applyFont="1" applyBorder="1" applyAlignment="1">
      <alignment horizontal="centerContinuous"/>
    </xf>
    <xf numFmtId="0" fontId="16" fillId="0" borderId="16" xfId="0" applyFont="1" applyBorder="1" applyAlignment="1">
      <alignment horizontal="centerContinuous"/>
    </xf>
    <xf numFmtId="206" fontId="28" fillId="0" borderId="0" xfId="23" applyNumberFormat="1" applyFont="1" applyFill="1" applyBorder="1"/>
    <xf numFmtId="207" fontId="28" fillId="0" borderId="0" xfId="23" applyNumberFormat="1" applyFont="1" applyFill="1" applyBorder="1" applyAlignment="1"/>
    <xf numFmtId="206" fontId="21" fillId="0" borderId="12" xfId="23" applyNumberFormat="1" applyFont="1" applyFill="1" applyBorder="1" applyAlignment="1"/>
    <xf numFmtId="173" fontId="28" fillId="0" borderId="0" xfId="23" applyNumberFormat="1" applyFont="1" applyFill="1" applyBorder="1" applyAlignment="1"/>
    <xf numFmtId="205" fontId="28" fillId="0" borderId="0" xfId="0" applyNumberFormat="1" applyFont="1" applyFill="1" applyBorder="1"/>
    <xf numFmtId="205" fontId="19" fillId="0" borderId="0" xfId="0" applyNumberFormat="1" applyFont="1" applyAlignment="1">
      <alignment readingOrder="1"/>
    </xf>
    <xf numFmtId="206" fontId="19" fillId="0" borderId="0" xfId="0" applyNumberFormat="1" applyFont="1" applyAlignment="1">
      <alignment readingOrder="1"/>
    </xf>
    <xf numFmtId="175" fontId="28" fillId="0" borderId="0" xfId="23" applyNumberFormat="1" applyFont="1" applyFill="1" applyBorder="1" applyAlignment="1"/>
    <xf numFmtId="209" fontId="28" fillId="0" borderId="0" xfId="23" applyNumberFormat="1" applyFont="1" applyFill="1" applyBorder="1"/>
    <xf numFmtId="205" fontId="28" fillId="0" borderId="0" xfId="23" applyNumberFormat="1" applyFont="1" applyFill="1" applyBorder="1"/>
    <xf numFmtId="208" fontId="28" fillId="0" borderId="0" xfId="23" applyNumberFormat="1" applyFont="1" applyFill="1" applyBorder="1"/>
    <xf numFmtId="175" fontId="28" fillId="0" borderId="0" xfId="23" applyNumberFormat="1" applyFont="1" applyFill="1" applyBorder="1" applyAlignment="1">
      <alignment horizontal="right" indent="1"/>
    </xf>
    <xf numFmtId="207" fontId="18" fillId="8" borderId="0" xfId="0" applyNumberFormat="1" applyFont="1" applyFill="1" applyBorder="1"/>
    <xf numFmtId="0" fontId="29" fillId="0" borderId="0" xfId="0" applyFont="1" applyBorder="1" applyAlignment="1">
      <alignment horizontal="left" vertical="top" readingOrder="1"/>
    </xf>
    <xf numFmtId="180" fontId="19" fillId="0" borderId="0" xfId="0" applyNumberFormat="1" applyFont="1" applyAlignment="1">
      <alignment readingOrder="1"/>
    </xf>
    <xf numFmtId="180" fontId="28" fillId="0" borderId="0" xfId="0" applyNumberFormat="1" applyFont="1" applyFill="1" applyBorder="1"/>
    <xf numFmtId="206" fontId="28" fillId="0" borderId="0" xfId="0" applyNumberFormat="1" applyFont="1" applyFill="1" applyBorder="1"/>
    <xf numFmtId="208" fontId="30" fillId="8" borderId="0" xfId="0" applyNumberFormat="1" applyFont="1" applyFill="1" applyAlignment="1">
      <alignment readingOrder="1"/>
    </xf>
    <xf numFmtId="0" fontId="22" fillId="0" borderId="0" xfId="0" applyFont="1" applyFill="1" applyBorder="1" applyAlignment="1">
      <alignment horizontal="left"/>
    </xf>
    <xf numFmtId="15" fontId="29" fillId="0" borderId="0" xfId="0" applyNumberFormat="1" applyFont="1" applyBorder="1" applyAlignment="1">
      <alignment horizontal="right" vertical="top" readingOrder="1"/>
    </xf>
    <xf numFmtId="14" fontId="31" fillId="0" borderId="0" xfId="0" applyNumberFormat="1" applyFont="1" applyFill="1" applyBorder="1" applyAlignment="1">
      <alignment horizontal="right" vertical="top" readingOrder="1"/>
    </xf>
    <xf numFmtId="0" fontId="22" fillId="0" borderId="0" xfId="0" applyFont="1" applyBorder="1" applyAlignment="1">
      <alignment readingOrder="1"/>
    </xf>
    <xf numFmtId="0" fontId="22" fillId="0" borderId="0" xfId="0" applyFont="1" applyAlignment="1">
      <alignment readingOrder="1"/>
    </xf>
    <xf numFmtId="207" fontId="19" fillId="0" borderId="0" xfId="0" applyNumberFormat="1" applyFont="1" applyAlignment="1">
      <alignment readingOrder="1"/>
    </xf>
    <xf numFmtId="205" fontId="19" fillId="0" borderId="0" xfId="0" applyNumberFormat="1" applyFont="1" applyFill="1" applyBorder="1"/>
    <xf numFmtId="208" fontId="21" fillId="0" borderId="0" xfId="0" applyNumberFormat="1" applyFont="1" applyFill="1" applyBorder="1"/>
    <xf numFmtId="206" fontId="21" fillId="0" borderId="0" xfId="0" applyNumberFormat="1" applyFont="1" applyFill="1" applyBorder="1"/>
    <xf numFmtId="206" fontId="21" fillId="0" borderId="0" xfId="23" applyNumberFormat="1" applyFont="1" applyFill="1" applyBorder="1"/>
    <xf numFmtId="0" fontId="32" fillId="0" borderId="0" xfId="23" applyFont="1" applyFill="1" applyBorder="1"/>
    <xf numFmtId="0" fontId="21" fillId="0" borderId="0" xfId="23" quotePrefix="1" applyFont="1" applyFill="1" applyBorder="1"/>
    <xf numFmtId="0" fontId="21" fillId="0" borderId="0" xfId="0" applyFont="1" applyBorder="1"/>
    <xf numFmtId="175" fontId="21" fillId="0" borderId="0" xfId="23" applyNumberFormat="1" applyFont="1" applyFill="1" applyBorder="1"/>
    <xf numFmtId="0" fontId="33" fillId="0" borderId="8" xfId="0" applyFont="1" applyBorder="1"/>
    <xf numFmtId="208" fontId="26" fillId="8" borderId="0" xfId="0" applyNumberFormat="1" applyFont="1" applyFill="1" applyBorder="1"/>
  </cellXfs>
  <cellStyles count="39">
    <cellStyle name="10Q" xfId="1"/>
    <cellStyle name="bp" xfId="2"/>
    <cellStyle name="Comma (0)" xfId="3"/>
    <cellStyle name="Comma (1)" xfId="4"/>
    <cellStyle name="Comma (2)" xfId="5"/>
    <cellStyle name="Currency--" xfId="10"/>
    <cellStyle name="Currency (0)" xfId="6"/>
    <cellStyle name="Currency (1)" xfId="7"/>
    <cellStyle name="Currency (2)" xfId="8"/>
    <cellStyle name="Currency 2" xfId="9"/>
    <cellStyle name="Date (dd-mmm-yy)" xfId="11"/>
    <cellStyle name="Date (mm-dd-yy)" xfId="12"/>
    <cellStyle name="Date (mmm-yy)" xfId="13"/>
    <cellStyle name="Date [mm-dd-yy]" xfId="15"/>
    <cellStyle name="Date [mm-dd-yyyy]" xfId="16"/>
    <cellStyle name="Date [mm-d-yyyy]" xfId="14"/>
    <cellStyle name="Date [mmm-yyyy]" xfId="17"/>
    <cellStyle name="m/d/yy" xfId="18"/>
    <cellStyle name="Normal" xfId="0" builtinId="0"/>
    <cellStyle name="Normal--" xfId="26"/>
    <cellStyle name="Normal [0]" xfId="19"/>
    <cellStyle name="Normal [1]" xfId="20"/>
    <cellStyle name="Normal [3]" xfId="21"/>
    <cellStyle name="Normal [3] 2" xfId="22"/>
    <cellStyle name="Normal 2" xfId="23"/>
    <cellStyle name="Normal 3" xfId="24"/>
    <cellStyle name="Normal 4" xfId="25"/>
    <cellStyle name="Normalx" xfId="27"/>
    <cellStyle name="Percent (0)" xfId="28"/>
    <cellStyle name="Percent (1)" xfId="29"/>
    <cellStyle name="Percent (2)" xfId="30"/>
    <cellStyle name="Percent [1]" xfId="31"/>
    <cellStyle name="Percent [2]" xfId="32"/>
    <cellStyle name="Percent 2" xfId="33"/>
    <cellStyle name="Red font" xfId="34"/>
    <cellStyle name="Times" xfId="35"/>
    <cellStyle name="x (1)" xfId="36"/>
    <cellStyle name="x (2)" xfId="37"/>
    <cellStyle name="Years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8"/>
  <sheetViews>
    <sheetView tabSelected="1" zoomScaleNormal="100" workbookViewId="0">
      <selection activeCell="E77" sqref="E77"/>
    </sheetView>
  </sheetViews>
  <sheetFormatPr defaultColWidth="8.81640625" defaultRowHeight="12.5" x14ac:dyDescent="0.25"/>
  <cols>
    <col min="1" max="1" width="1.6328125" customWidth="1"/>
    <col min="2" max="2" width="37.453125" customWidth="1"/>
    <col min="3" max="10" width="12.36328125" customWidth="1"/>
  </cols>
  <sheetData>
    <row r="1" spans="1:10" s="14" customFormat="1" ht="23.5" x14ac:dyDescent="0.55000000000000004">
      <c r="A1" s="101" t="s">
        <v>70</v>
      </c>
      <c r="B1" s="52"/>
      <c r="C1" s="53"/>
      <c r="D1" s="53"/>
      <c r="E1" s="13"/>
      <c r="F1" s="13"/>
      <c r="G1" s="13"/>
      <c r="H1" s="13"/>
      <c r="I1" s="13"/>
      <c r="J1" s="13"/>
    </row>
    <row r="2" spans="1:10" x14ac:dyDescent="0.25">
      <c r="B2" s="54"/>
      <c r="C2" s="54"/>
      <c r="D2" s="54"/>
    </row>
    <row r="3" spans="1:10" s="28" customFormat="1" ht="14.5" x14ac:dyDescent="0.35">
      <c r="B3" s="26" t="s">
        <v>42</v>
      </c>
      <c r="C3" s="27"/>
      <c r="D3" s="63"/>
      <c r="E3" s="25"/>
    </row>
    <row r="4" spans="1:10" s="28" customFormat="1" ht="14.5" x14ac:dyDescent="0.35">
      <c r="B4" s="26" t="s">
        <v>41</v>
      </c>
      <c r="C4" s="27"/>
      <c r="D4" s="65"/>
      <c r="E4" s="25"/>
    </row>
    <row r="5" spans="1:10" s="28" customFormat="1" ht="14.5" x14ac:dyDescent="0.35">
      <c r="B5" s="26" t="s">
        <v>47</v>
      </c>
      <c r="C5" s="27"/>
      <c r="D5" s="64"/>
      <c r="E5" s="25"/>
    </row>
    <row r="6" spans="1:10" s="28" customFormat="1" ht="14.5" x14ac:dyDescent="0.35">
      <c r="B6" s="26"/>
      <c r="C6" s="27"/>
      <c r="D6" s="36"/>
      <c r="E6" s="25"/>
    </row>
    <row r="7" spans="1:10" s="28" customFormat="1" ht="19" thickBot="1" x14ac:dyDescent="0.5">
      <c r="B7" s="1" t="s">
        <v>48</v>
      </c>
      <c r="C7" s="1"/>
      <c r="D7" s="1"/>
      <c r="E7" s="1"/>
      <c r="F7" s="1"/>
      <c r="G7" s="1"/>
      <c r="H7" s="1"/>
      <c r="I7" s="1"/>
      <c r="J7" s="1"/>
    </row>
    <row r="8" spans="1:10" s="28" customFormat="1" ht="14.5" x14ac:dyDescent="0.35">
      <c r="B8" s="26"/>
      <c r="C8" s="67"/>
      <c r="D8" s="7"/>
      <c r="E8" s="68"/>
      <c r="F8" s="4" t="s">
        <v>0</v>
      </c>
      <c r="G8" s="4"/>
      <c r="H8" s="4"/>
      <c r="I8" s="5"/>
      <c r="J8" s="6"/>
    </row>
    <row r="9" spans="1:10" s="28" customFormat="1" ht="14.5" x14ac:dyDescent="0.35">
      <c r="B9" s="26"/>
      <c r="C9" s="8"/>
      <c r="D9" s="8"/>
      <c r="E9" s="8"/>
      <c r="F9" s="9"/>
      <c r="G9" s="9"/>
      <c r="H9" s="9"/>
      <c r="I9" s="9"/>
      <c r="J9" s="9"/>
    </row>
    <row r="10" spans="1:10" s="28" customFormat="1" ht="14.5" x14ac:dyDescent="0.35">
      <c r="B10" s="26" t="s">
        <v>49</v>
      </c>
      <c r="C10" s="10"/>
      <c r="D10" s="10"/>
      <c r="E10" s="20"/>
      <c r="F10" s="75"/>
      <c r="G10" s="75"/>
      <c r="H10" s="75"/>
      <c r="I10" s="75"/>
      <c r="J10" s="75"/>
    </row>
    <row r="11" spans="1:10" s="28" customFormat="1" ht="14.5" x14ac:dyDescent="0.35">
      <c r="B11" s="82" t="s">
        <v>50</v>
      </c>
      <c r="C11" s="27"/>
      <c r="D11" s="36"/>
      <c r="E11" s="25"/>
      <c r="F11" s="86"/>
      <c r="G11" s="86"/>
      <c r="H11" s="86"/>
      <c r="I11" s="86"/>
      <c r="J11" s="86"/>
    </row>
    <row r="12" spans="1:10" s="28" customFormat="1" ht="14.5" x14ac:dyDescent="0.35">
      <c r="B12" s="26"/>
      <c r="C12" s="27"/>
      <c r="D12" s="36"/>
      <c r="E12" s="25"/>
    </row>
    <row r="13" spans="1:10" s="28" customFormat="1" ht="14.5" x14ac:dyDescent="0.35">
      <c r="B13" s="26" t="s">
        <v>2</v>
      </c>
      <c r="C13" s="20"/>
      <c r="D13" s="20"/>
      <c r="E13" s="20"/>
      <c r="F13" s="83"/>
      <c r="G13" s="83"/>
      <c r="H13" s="83"/>
      <c r="I13" s="83"/>
      <c r="J13" s="83"/>
    </row>
    <row r="14" spans="1:10" s="28" customFormat="1" ht="14.5" x14ac:dyDescent="0.35">
      <c r="B14" s="82" t="s">
        <v>51</v>
      </c>
      <c r="C14" s="27"/>
      <c r="D14" s="36"/>
      <c r="E14" s="25"/>
      <c r="F14" s="86"/>
      <c r="G14" s="86"/>
      <c r="H14" s="86"/>
      <c r="I14" s="86"/>
      <c r="J14" s="86"/>
    </row>
    <row r="15" spans="1:10" s="28" customFormat="1" ht="14.5" x14ac:dyDescent="0.35">
      <c r="B15" s="26"/>
      <c r="C15" s="27"/>
      <c r="D15" s="36"/>
      <c r="E15" s="25"/>
    </row>
    <row r="16" spans="1:10" s="28" customFormat="1" ht="14.5" x14ac:dyDescent="0.35">
      <c r="B16" s="26" t="s">
        <v>9</v>
      </c>
      <c r="C16" s="11"/>
      <c r="D16" s="11"/>
      <c r="E16" s="11"/>
      <c r="F16" s="83"/>
      <c r="G16" s="83"/>
      <c r="H16" s="83"/>
      <c r="I16" s="83"/>
      <c r="J16" s="83"/>
    </row>
    <row r="17" spans="2:10" s="28" customFormat="1" ht="14.5" x14ac:dyDescent="0.35">
      <c r="B17" s="82" t="s">
        <v>53</v>
      </c>
      <c r="C17" s="27"/>
      <c r="D17" s="36"/>
      <c r="E17" s="25"/>
      <c r="F17" s="86"/>
      <c r="G17" s="86"/>
      <c r="H17" s="86"/>
      <c r="I17" s="86"/>
      <c r="J17" s="86"/>
    </row>
    <row r="18" spans="2:10" s="28" customFormat="1" ht="14.5" x14ac:dyDescent="0.35">
      <c r="B18" s="26"/>
      <c r="C18" s="27"/>
      <c r="D18" s="36"/>
      <c r="E18" s="25"/>
    </row>
    <row r="19" spans="2:10" s="28" customFormat="1" ht="14.5" x14ac:dyDescent="0.35">
      <c r="B19" s="26" t="s">
        <v>52</v>
      </c>
      <c r="C19" s="20"/>
      <c r="D19" s="20"/>
      <c r="E19" s="20"/>
      <c r="F19" s="83"/>
      <c r="G19" s="83"/>
      <c r="H19" s="83"/>
      <c r="I19" s="83"/>
      <c r="J19" s="83"/>
    </row>
    <row r="20" spans="2:10" s="28" customFormat="1" ht="14.5" x14ac:dyDescent="0.35">
      <c r="B20" s="82" t="s">
        <v>54</v>
      </c>
      <c r="C20" s="27"/>
      <c r="D20" s="36"/>
      <c r="E20" s="25"/>
      <c r="F20" s="86"/>
      <c r="G20" s="86"/>
      <c r="H20" s="86"/>
      <c r="I20" s="86"/>
      <c r="J20" s="86"/>
    </row>
    <row r="21" spans="2:10" s="28" customFormat="1" ht="14.5" x14ac:dyDescent="0.35">
      <c r="B21" s="26"/>
      <c r="C21" s="27"/>
      <c r="D21" s="36"/>
      <c r="E21" s="25"/>
    </row>
    <row r="22" spans="2:10" s="28" customFormat="1" ht="19" thickBot="1" x14ac:dyDescent="0.5">
      <c r="B22" s="1" t="s">
        <v>55</v>
      </c>
      <c r="C22" s="1"/>
      <c r="D22" s="1"/>
      <c r="E22" s="1"/>
      <c r="F22" s="1"/>
      <c r="G22" s="1"/>
      <c r="H22" s="1"/>
      <c r="I22" s="1"/>
      <c r="J22" s="1"/>
    </row>
    <row r="23" spans="2:10" s="28" customFormat="1" ht="14.5" x14ac:dyDescent="0.35">
      <c r="B23" s="26"/>
      <c r="C23" s="67"/>
      <c r="D23" s="7"/>
      <c r="E23" s="68"/>
      <c r="F23" s="4" t="s">
        <v>0</v>
      </c>
      <c r="G23" s="4"/>
      <c r="H23" s="4"/>
      <c r="I23" s="5"/>
      <c r="J23" s="6"/>
    </row>
    <row r="24" spans="2:10" s="28" customFormat="1" ht="14.5" x14ac:dyDescent="0.35">
      <c r="B24" s="26"/>
      <c r="C24" s="8"/>
      <c r="D24" s="8"/>
      <c r="E24" s="8"/>
      <c r="F24" s="9"/>
      <c r="G24" s="9"/>
      <c r="H24" s="9"/>
      <c r="I24" s="9"/>
      <c r="J24" s="9"/>
    </row>
    <row r="25" spans="2:10" s="28" customFormat="1" ht="14.5" x14ac:dyDescent="0.35">
      <c r="B25" s="26" t="s">
        <v>46</v>
      </c>
      <c r="C25" s="20"/>
      <c r="D25" s="20"/>
      <c r="E25" s="20"/>
      <c r="F25" s="92"/>
      <c r="G25" s="92"/>
      <c r="H25" s="92"/>
      <c r="I25" s="92"/>
      <c r="J25" s="92"/>
    </row>
    <row r="26" spans="2:10" s="28" customFormat="1" ht="14.5" x14ac:dyDescent="0.35">
      <c r="B26" s="19" t="s">
        <v>57</v>
      </c>
      <c r="C26" s="81"/>
      <c r="D26" s="81"/>
      <c r="E26" s="81"/>
      <c r="F26" s="92"/>
      <c r="G26" s="92"/>
      <c r="H26" s="92"/>
      <c r="I26" s="92"/>
      <c r="J26" s="92"/>
    </row>
    <row r="27" spans="2:10" s="28" customFormat="1" ht="14.5" x14ac:dyDescent="0.35">
      <c r="B27" s="19" t="s">
        <v>4</v>
      </c>
      <c r="C27" s="11"/>
      <c r="D27" s="11"/>
      <c r="E27" s="11"/>
      <c r="F27" s="92"/>
      <c r="G27" s="92"/>
      <c r="H27" s="92"/>
      <c r="I27" s="92"/>
      <c r="J27" s="92"/>
    </row>
    <row r="28" spans="2:10" s="28" customFormat="1" ht="14.5" x14ac:dyDescent="0.35">
      <c r="B28" s="19" t="s">
        <v>58</v>
      </c>
      <c r="C28" s="11"/>
      <c r="D28" s="11"/>
      <c r="E28" s="11"/>
      <c r="F28" s="92"/>
      <c r="G28" s="92"/>
      <c r="H28" s="92"/>
      <c r="I28" s="92"/>
      <c r="J28" s="92"/>
    </row>
    <row r="29" spans="2:10" s="28" customFormat="1" ht="14.5" x14ac:dyDescent="0.35">
      <c r="B29" s="26"/>
      <c r="C29" s="27"/>
      <c r="D29" s="36"/>
      <c r="E29" s="25"/>
    </row>
    <row r="30" spans="2:10" s="28" customFormat="1" ht="14.5" x14ac:dyDescent="0.35">
      <c r="B30" s="19" t="s">
        <v>59</v>
      </c>
      <c r="C30" s="20"/>
      <c r="D30" s="20"/>
      <c r="E30" s="20"/>
      <c r="F30" s="75"/>
      <c r="G30" s="75"/>
      <c r="H30" s="75"/>
      <c r="I30" s="75"/>
      <c r="J30" s="75"/>
    </row>
    <row r="31" spans="2:10" s="28" customFormat="1" ht="14.5" x14ac:dyDescent="0.35">
      <c r="B31" s="19" t="s">
        <v>60</v>
      </c>
      <c r="C31" s="11"/>
      <c r="D31" s="11"/>
      <c r="E31" s="11"/>
      <c r="F31" s="74"/>
      <c r="G31" s="74"/>
      <c r="H31" s="74"/>
      <c r="I31" s="74"/>
      <c r="J31" s="74"/>
    </row>
    <row r="32" spans="2:10" s="28" customFormat="1" ht="14.5" x14ac:dyDescent="0.35">
      <c r="B32" s="26"/>
      <c r="C32" s="27"/>
      <c r="D32" s="36"/>
      <c r="E32" s="25"/>
    </row>
    <row r="33" spans="2:10" s="28" customFormat="1" ht="14.5" x14ac:dyDescent="0.35">
      <c r="B33" s="26" t="s">
        <v>56</v>
      </c>
      <c r="C33" s="11"/>
      <c r="D33" s="11"/>
      <c r="E33" s="11"/>
      <c r="F33" s="74"/>
      <c r="G33" s="74"/>
      <c r="H33" s="74"/>
      <c r="I33" s="74"/>
      <c r="J33" s="74"/>
    </row>
    <row r="34" spans="2:10" s="28" customFormat="1" ht="14.5" x14ac:dyDescent="0.35">
      <c r="B34" s="26"/>
      <c r="C34" s="27"/>
      <c r="D34" s="36"/>
      <c r="E34" s="25"/>
    </row>
    <row r="35" spans="2:10" s="28" customFormat="1" ht="14.5" x14ac:dyDescent="0.35">
      <c r="B35" s="26" t="s">
        <v>21</v>
      </c>
      <c r="C35" s="11"/>
      <c r="D35" s="11"/>
      <c r="E35" s="11"/>
      <c r="F35" s="74"/>
      <c r="G35" s="74"/>
      <c r="H35" s="74"/>
      <c r="I35" s="74"/>
      <c r="J35" s="74"/>
    </row>
    <row r="36" spans="2:10" s="28" customFormat="1" ht="14.5" x14ac:dyDescent="0.35">
      <c r="B36" s="26"/>
      <c r="C36" s="27"/>
      <c r="D36" s="36"/>
      <c r="E36" s="25"/>
    </row>
    <row r="37" spans="2:10" s="28" customFormat="1" ht="14.5" x14ac:dyDescent="0.35">
      <c r="B37" s="87" t="s">
        <v>61</v>
      </c>
      <c r="C37" s="88"/>
      <c r="D37" s="89"/>
      <c r="E37" s="90"/>
      <c r="F37" s="86"/>
      <c r="G37" s="86"/>
      <c r="H37" s="86"/>
      <c r="I37" s="86"/>
      <c r="J37" s="86"/>
    </row>
    <row r="38" spans="2:10" s="28" customFormat="1" ht="14.5" x14ac:dyDescent="0.35">
      <c r="B38" s="87" t="s">
        <v>62</v>
      </c>
      <c r="C38" s="88"/>
      <c r="D38" s="89"/>
      <c r="E38" s="90"/>
      <c r="F38" s="86"/>
      <c r="G38" s="86"/>
      <c r="H38" s="86"/>
      <c r="I38" s="86"/>
      <c r="J38" s="86"/>
    </row>
    <row r="39" spans="2:10" s="28" customFormat="1" ht="14.5" x14ac:dyDescent="0.35">
      <c r="B39" s="87" t="s">
        <v>63</v>
      </c>
      <c r="C39" s="88"/>
      <c r="D39" s="89"/>
      <c r="E39" s="90"/>
      <c r="F39" s="86"/>
      <c r="G39" s="86"/>
      <c r="H39" s="86"/>
      <c r="I39" s="86"/>
      <c r="J39" s="86"/>
    </row>
    <row r="40" spans="2:10" s="28" customFormat="1" ht="14.5" x14ac:dyDescent="0.35">
      <c r="B40" s="87" t="s">
        <v>64</v>
      </c>
      <c r="C40" s="88"/>
      <c r="D40" s="89"/>
      <c r="E40" s="90"/>
      <c r="F40" s="86"/>
      <c r="G40" s="86"/>
      <c r="H40" s="86"/>
      <c r="I40" s="86"/>
      <c r="J40" s="86"/>
    </row>
    <row r="41" spans="2:10" s="28" customFormat="1" ht="14.5" x14ac:dyDescent="0.35">
      <c r="B41" s="87" t="s">
        <v>65</v>
      </c>
      <c r="C41" s="88"/>
      <c r="D41" s="89"/>
      <c r="E41" s="90"/>
      <c r="F41" s="86"/>
      <c r="G41" s="86"/>
      <c r="H41" s="86"/>
      <c r="I41" s="86"/>
      <c r="J41" s="86"/>
    </row>
    <row r="42" spans="2:10" s="28" customFormat="1" ht="14.5" x14ac:dyDescent="0.35">
      <c r="B42" s="82" t="s">
        <v>43</v>
      </c>
      <c r="C42" s="88"/>
      <c r="D42" s="89"/>
      <c r="E42" s="90"/>
      <c r="F42" s="86"/>
      <c r="G42" s="86"/>
      <c r="H42" s="86"/>
      <c r="I42" s="86"/>
      <c r="J42" s="86"/>
    </row>
    <row r="43" spans="2:10" s="28" customFormat="1" ht="14.5" x14ac:dyDescent="0.35">
      <c r="B43" s="82"/>
      <c r="C43" s="88"/>
      <c r="D43" s="89"/>
      <c r="E43" s="90"/>
      <c r="F43" s="91"/>
      <c r="G43" s="91"/>
      <c r="H43" s="91"/>
      <c r="I43" s="91"/>
      <c r="J43" s="91"/>
    </row>
    <row r="44" spans="2:10" s="12" customFormat="1" ht="19" thickBot="1" x14ac:dyDescent="0.5">
      <c r="B44" s="1" t="s">
        <v>31</v>
      </c>
      <c r="C44" s="1"/>
      <c r="D44" s="1"/>
      <c r="E44" s="1"/>
      <c r="F44" s="1"/>
      <c r="G44" s="1"/>
      <c r="H44" s="1"/>
      <c r="I44" s="1"/>
      <c r="J44" s="1"/>
    </row>
    <row r="45" spans="2:10" s="12" customFormat="1" ht="14.5" x14ac:dyDescent="0.35">
      <c r="B45" s="18" t="s">
        <v>29</v>
      </c>
      <c r="C45" s="2"/>
      <c r="D45" s="7"/>
      <c r="E45" s="3"/>
      <c r="F45" s="4" t="s">
        <v>0</v>
      </c>
      <c r="G45" s="4"/>
      <c r="H45" s="4"/>
      <c r="I45" s="5"/>
      <c r="J45" s="6"/>
    </row>
    <row r="46" spans="2:10" s="12" customFormat="1" ht="14.5" x14ac:dyDescent="0.35">
      <c r="B46" s="15"/>
      <c r="C46" s="66">
        <v>40543</v>
      </c>
      <c r="D46" s="66">
        <v>40908</v>
      </c>
      <c r="E46" s="66">
        <v>41274</v>
      </c>
      <c r="F46" s="9">
        <f>E46+365</f>
        <v>41639</v>
      </c>
      <c r="G46" s="9">
        <f>F46+365</f>
        <v>42004</v>
      </c>
      <c r="H46" s="9">
        <f>G46+365</f>
        <v>42369</v>
      </c>
      <c r="I46" s="9">
        <f>H46+365</f>
        <v>42734</v>
      </c>
      <c r="J46" s="9">
        <f>I46+365</f>
        <v>43099</v>
      </c>
    </row>
    <row r="47" spans="2:10" s="12" customFormat="1" ht="14.5" x14ac:dyDescent="0.35">
      <c r="B47" s="16" t="s">
        <v>18</v>
      </c>
      <c r="C47" s="57"/>
      <c r="D47" s="57"/>
      <c r="E47" s="57"/>
      <c r="F47" s="30">
        <v>1</v>
      </c>
      <c r="G47" s="30">
        <f>F47+1</f>
        <v>2</v>
      </c>
      <c r="H47" s="30">
        <f>G47+1</f>
        <v>3</v>
      </c>
      <c r="I47" s="30">
        <f>H47+1</f>
        <v>4</v>
      </c>
      <c r="J47" s="30">
        <f>I47+1</f>
        <v>5</v>
      </c>
    </row>
    <row r="48" spans="2:10" s="12" customFormat="1" ht="14.5" x14ac:dyDescent="0.35">
      <c r="B48" s="29" t="s">
        <v>1</v>
      </c>
      <c r="C48" s="84"/>
      <c r="D48" s="84"/>
      <c r="E48" s="85"/>
      <c r="F48" s="69"/>
      <c r="G48" s="69"/>
      <c r="H48" s="69"/>
      <c r="I48" s="69"/>
      <c r="J48" s="69"/>
    </row>
    <row r="49" spans="2:10" s="12" customFormat="1" ht="14.5" x14ac:dyDescent="0.35">
      <c r="B49" s="31" t="s">
        <v>2</v>
      </c>
      <c r="C49" s="93"/>
      <c r="D49" s="93"/>
      <c r="E49" s="93"/>
      <c r="F49" s="70"/>
      <c r="G49" s="70"/>
      <c r="H49" s="70"/>
      <c r="I49" s="70"/>
      <c r="J49" s="70"/>
    </row>
    <row r="50" spans="2:10" s="12" customFormat="1" ht="14.5" x14ac:dyDescent="0.35">
      <c r="B50" s="29" t="s">
        <v>9</v>
      </c>
      <c r="C50" s="93"/>
      <c r="D50" s="93"/>
      <c r="E50" s="93"/>
      <c r="F50" s="70"/>
      <c r="G50" s="70"/>
      <c r="H50" s="70"/>
      <c r="I50" s="70"/>
      <c r="J50" s="70"/>
    </row>
    <row r="51" spans="2:10" s="12" customFormat="1" ht="14.5" x14ac:dyDescent="0.35">
      <c r="B51" s="29" t="s">
        <v>10</v>
      </c>
      <c r="C51" s="94"/>
      <c r="D51" s="94"/>
      <c r="E51" s="94"/>
      <c r="F51" s="21">
        <v>0.2</v>
      </c>
      <c r="G51" s="21">
        <v>0.2</v>
      </c>
      <c r="H51" s="21">
        <v>0.2</v>
      </c>
      <c r="I51" s="21">
        <v>0.2</v>
      </c>
      <c r="J51" s="21">
        <v>0.2</v>
      </c>
    </row>
    <row r="52" spans="2:10" s="12" customFormat="1" ht="14.5" x14ac:dyDescent="0.35">
      <c r="B52" s="15" t="s">
        <v>11</v>
      </c>
      <c r="C52" s="95"/>
      <c r="D52" s="95"/>
      <c r="E52" s="95"/>
      <c r="F52" s="71"/>
      <c r="G52" s="71"/>
      <c r="H52" s="71"/>
      <c r="I52" s="71"/>
      <c r="J52" s="71"/>
    </row>
    <row r="53" spans="2:10" s="12" customFormat="1" ht="14.5" x14ac:dyDescent="0.35">
      <c r="B53" s="32" t="s">
        <v>12</v>
      </c>
      <c r="C53" s="73"/>
      <c r="D53" s="73"/>
      <c r="E53" s="73"/>
      <c r="F53" s="72"/>
      <c r="G53" s="72"/>
      <c r="H53" s="72"/>
      <c r="I53" s="72"/>
      <c r="J53" s="72"/>
    </row>
    <row r="54" spans="2:10" s="12" customFormat="1" ht="14.5" x14ac:dyDescent="0.35">
      <c r="B54" s="19" t="s">
        <v>3</v>
      </c>
      <c r="C54" s="73"/>
      <c r="D54" s="73"/>
      <c r="E54" s="73"/>
      <c r="F54" s="73"/>
      <c r="G54" s="73"/>
      <c r="H54" s="73"/>
      <c r="I54" s="73"/>
      <c r="J54" s="73"/>
    </row>
    <row r="55" spans="2:10" s="12" customFormat="1" ht="14.5" x14ac:dyDescent="0.35">
      <c r="B55" s="19" t="s">
        <v>4</v>
      </c>
      <c r="C55" s="73"/>
      <c r="D55" s="73"/>
      <c r="E55" s="73"/>
      <c r="F55" s="73"/>
      <c r="G55" s="73"/>
      <c r="H55" s="73"/>
      <c r="I55" s="73"/>
      <c r="J55" s="73"/>
    </row>
    <row r="56" spans="2:10" s="12" customFormat="1" ht="14.5" x14ac:dyDescent="0.35">
      <c r="B56" s="19" t="s">
        <v>5</v>
      </c>
      <c r="C56" s="73"/>
      <c r="D56" s="73"/>
      <c r="E56" s="73"/>
      <c r="F56" s="73"/>
      <c r="G56" s="73"/>
      <c r="H56" s="73"/>
      <c r="I56" s="73"/>
      <c r="J56" s="73"/>
    </row>
    <row r="57" spans="2:10" s="12" customFormat="1" ht="14.5" x14ac:dyDescent="0.35">
      <c r="B57" s="19" t="s">
        <v>6</v>
      </c>
      <c r="C57" s="73"/>
      <c r="D57" s="73"/>
      <c r="E57" s="73"/>
      <c r="F57" s="73"/>
      <c r="G57" s="73"/>
      <c r="H57" s="73"/>
      <c r="I57" s="73"/>
      <c r="J57" s="73"/>
    </row>
    <row r="58" spans="2:10" s="12" customFormat="1" ht="14.5" x14ac:dyDescent="0.35">
      <c r="B58" s="19" t="s">
        <v>7</v>
      </c>
      <c r="C58" s="73"/>
      <c r="D58" s="73"/>
      <c r="E58" s="73"/>
      <c r="F58" s="73"/>
      <c r="G58" s="73"/>
      <c r="H58" s="73"/>
      <c r="I58" s="73"/>
      <c r="J58" s="73"/>
    </row>
    <row r="59" spans="2:10" s="12" customFormat="1" ht="14.5" x14ac:dyDescent="0.35">
      <c r="B59" s="32" t="s">
        <v>8</v>
      </c>
      <c r="C59" s="73"/>
      <c r="D59" s="73"/>
      <c r="E59" s="73"/>
      <c r="F59" s="73"/>
      <c r="G59" s="73"/>
      <c r="H59" s="73"/>
      <c r="I59" s="73"/>
      <c r="J59" s="73"/>
    </row>
    <row r="60" spans="2:10" s="12" customFormat="1" ht="14.5" x14ac:dyDescent="0.35">
      <c r="B60" s="15" t="s">
        <v>13</v>
      </c>
      <c r="C60" s="96"/>
      <c r="D60" s="96"/>
      <c r="E60" s="96"/>
      <c r="F60" s="39"/>
      <c r="G60" s="39"/>
      <c r="H60" s="39"/>
      <c r="I60" s="39"/>
      <c r="J60" s="39"/>
    </row>
    <row r="61" spans="2:10" s="12" customFormat="1" ht="14.5" x14ac:dyDescent="0.35">
      <c r="B61" s="33" t="s">
        <v>30</v>
      </c>
      <c r="C61" s="76"/>
      <c r="D61" s="38"/>
      <c r="E61" s="38"/>
      <c r="F61" s="38"/>
      <c r="G61" s="38"/>
      <c r="H61" s="38"/>
      <c r="I61" s="38"/>
      <c r="J61" s="38"/>
    </row>
    <row r="62" spans="2:10" s="12" customFormat="1" ht="14.5" x14ac:dyDescent="0.35">
      <c r="B62" s="33" t="s">
        <v>14</v>
      </c>
      <c r="C62" s="37"/>
      <c r="D62" s="37"/>
      <c r="E62" s="37"/>
      <c r="F62" s="37"/>
      <c r="G62" s="37"/>
      <c r="H62" s="37"/>
      <c r="I62" s="37"/>
      <c r="J62" s="37"/>
    </row>
    <row r="63" spans="2:10" s="12" customFormat="1" ht="14.5" x14ac:dyDescent="0.35">
      <c r="B63" s="15" t="s">
        <v>15</v>
      </c>
      <c r="C63" s="39"/>
    </row>
    <row r="64" spans="2:10" s="12" customFormat="1" ht="14.5" x14ac:dyDescent="0.35"/>
    <row r="65" spans="2:10" s="12" customFormat="1" ht="19" thickBot="1" x14ac:dyDescent="0.5">
      <c r="B65" s="1" t="s">
        <v>32</v>
      </c>
      <c r="C65" s="1"/>
      <c r="D65" s="1"/>
      <c r="E65" s="1"/>
      <c r="F65" s="1"/>
      <c r="G65" s="1"/>
      <c r="H65" s="1"/>
      <c r="I65" s="1"/>
      <c r="J65" s="1"/>
    </row>
    <row r="66" spans="2:10" s="12" customFormat="1" ht="14.5" x14ac:dyDescent="0.35">
      <c r="B66" s="97" t="s">
        <v>33</v>
      </c>
      <c r="C66" s="43"/>
      <c r="D66" s="17"/>
      <c r="F66" s="34"/>
      <c r="G66" s="43"/>
    </row>
    <row r="67" spans="2:10" s="12" customFormat="1" ht="14.5" x14ac:dyDescent="0.35">
      <c r="B67" s="29" t="s">
        <v>16</v>
      </c>
      <c r="C67" s="41">
        <v>0.04</v>
      </c>
      <c r="D67" s="17"/>
      <c r="F67" s="33"/>
      <c r="G67" s="55"/>
    </row>
    <row r="68" spans="2:10" s="12" customFormat="1" ht="14.5" x14ac:dyDescent="0.35">
      <c r="B68" s="29" t="s">
        <v>35</v>
      </c>
      <c r="C68" s="80"/>
      <c r="D68" s="17"/>
      <c r="F68" s="33"/>
      <c r="G68" s="55"/>
    </row>
    <row r="69" spans="2:10" s="12" customFormat="1" ht="14.5" x14ac:dyDescent="0.35">
      <c r="B69" s="29" t="s">
        <v>17</v>
      </c>
      <c r="C69" s="40"/>
      <c r="F69" s="33"/>
      <c r="G69" s="40"/>
    </row>
    <row r="70" spans="2:10" s="12" customFormat="1" ht="14.5" x14ac:dyDescent="0.35">
      <c r="B70" s="29" t="s">
        <v>32</v>
      </c>
      <c r="C70" s="40"/>
      <c r="F70" s="33"/>
      <c r="G70" s="40"/>
    </row>
    <row r="71" spans="2:10" s="12" customFormat="1" ht="14.5" x14ac:dyDescent="0.35">
      <c r="B71" s="15" t="s">
        <v>44</v>
      </c>
      <c r="C71" s="50"/>
      <c r="F71" s="33"/>
      <c r="G71" s="48"/>
    </row>
    <row r="72" spans="2:10" s="12" customFormat="1" ht="14.5" x14ac:dyDescent="0.35">
      <c r="B72" s="17"/>
      <c r="C72" s="42"/>
    </row>
    <row r="73" spans="2:10" s="12" customFormat="1" ht="19" thickBot="1" x14ac:dyDescent="0.5">
      <c r="B73" s="1" t="s">
        <v>35</v>
      </c>
      <c r="C73" s="1"/>
      <c r="D73" s="1"/>
      <c r="E73" s="1"/>
      <c r="F73" s="1"/>
      <c r="G73" s="1"/>
      <c r="H73" s="1"/>
      <c r="I73" s="1"/>
      <c r="J73" s="1"/>
    </row>
    <row r="74" spans="2:10" s="12" customFormat="1" ht="14.5" x14ac:dyDescent="0.35">
      <c r="B74" s="29" t="s">
        <v>20</v>
      </c>
      <c r="D74" s="77"/>
    </row>
    <row r="75" spans="2:10" s="12" customFormat="1" ht="14.5" x14ac:dyDescent="0.35">
      <c r="B75" s="29" t="s">
        <v>47</v>
      </c>
      <c r="D75" s="78"/>
    </row>
    <row r="76" spans="2:10" s="12" customFormat="1" ht="14.5" x14ac:dyDescent="0.35">
      <c r="B76" s="29" t="s">
        <v>23</v>
      </c>
      <c r="D76" s="41">
        <v>5.1999999999999998E-2</v>
      </c>
    </row>
    <row r="77" spans="2:10" s="12" customFormat="1" ht="14.5" x14ac:dyDescent="0.35">
      <c r="B77" s="29" t="s">
        <v>19</v>
      </c>
      <c r="D77" s="102">
        <v>0.2</v>
      </c>
    </row>
    <row r="78" spans="2:10" s="12" customFormat="1" ht="14.5" x14ac:dyDescent="0.35">
      <c r="B78" s="29" t="s">
        <v>45</v>
      </c>
      <c r="D78" s="79"/>
    </row>
    <row r="79" spans="2:10" s="12" customFormat="1" ht="14.5" x14ac:dyDescent="0.35">
      <c r="B79" s="29" t="s">
        <v>24</v>
      </c>
      <c r="D79" s="41">
        <v>0.15</v>
      </c>
    </row>
    <row r="80" spans="2:10" s="12" customFormat="1" ht="14.5" x14ac:dyDescent="0.35">
      <c r="B80" s="17"/>
      <c r="C80" s="42"/>
    </row>
    <row r="81" spans="1:10" s="12" customFormat="1" ht="14.5" x14ac:dyDescent="0.35">
      <c r="B81" s="29" t="s">
        <v>36</v>
      </c>
      <c r="C81" s="29"/>
      <c r="D81" s="37"/>
      <c r="E81" s="29"/>
      <c r="I81" s="29"/>
      <c r="J81" s="29"/>
    </row>
    <row r="82" spans="1:10" s="12" customFormat="1" ht="14.5" x14ac:dyDescent="0.35">
      <c r="B82" s="29" t="s">
        <v>37</v>
      </c>
      <c r="C82" s="29"/>
      <c r="D82" s="44"/>
      <c r="E82" s="29"/>
      <c r="I82" s="29"/>
      <c r="J82" s="29"/>
    </row>
    <row r="83" spans="1:10" s="12" customFormat="1" ht="14.5" x14ac:dyDescent="0.35">
      <c r="B83" s="34" t="s">
        <v>26</v>
      </c>
      <c r="C83" s="29"/>
      <c r="D83" s="39"/>
      <c r="E83" s="29"/>
      <c r="I83" s="29"/>
      <c r="J83" s="29"/>
    </row>
    <row r="84" spans="1:10" s="12" customFormat="1" ht="14.5" x14ac:dyDescent="0.35">
      <c r="B84" s="34"/>
      <c r="C84" s="29"/>
      <c r="D84" s="44"/>
      <c r="E84" s="29"/>
      <c r="I84" s="29"/>
      <c r="J84" s="29"/>
    </row>
    <row r="85" spans="1:10" s="12" customFormat="1" ht="14.5" x14ac:dyDescent="0.35">
      <c r="B85" s="12" t="s">
        <v>25</v>
      </c>
      <c r="C85" s="29"/>
      <c r="D85" s="45"/>
      <c r="E85" s="29"/>
      <c r="I85" s="29"/>
      <c r="J85" s="29"/>
    </row>
    <row r="86" spans="1:10" s="12" customFormat="1" ht="14.5" x14ac:dyDescent="0.35">
      <c r="B86" s="12" t="s">
        <v>27</v>
      </c>
      <c r="C86" s="29"/>
      <c r="D86" s="45"/>
      <c r="E86" s="29"/>
      <c r="I86" s="29"/>
      <c r="J86" s="29"/>
    </row>
    <row r="87" spans="1:10" s="12" customFormat="1" ht="14.5" x14ac:dyDescent="0.35">
      <c r="B87" s="34"/>
      <c r="C87" s="29"/>
      <c r="D87" s="44"/>
      <c r="E87" s="29"/>
      <c r="I87" s="29"/>
      <c r="J87" s="29"/>
    </row>
    <row r="88" spans="1:10" s="12" customFormat="1" ht="14.5" x14ac:dyDescent="0.35">
      <c r="A88" s="17"/>
      <c r="B88" s="98" t="s">
        <v>28</v>
      </c>
      <c r="C88" s="99"/>
      <c r="D88" s="100"/>
      <c r="E88" s="17"/>
    </row>
    <row r="89" spans="1:10" s="12" customFormat="1" ht="14.5" x14ac:dyDescent="0.35">
      <c r="B89" s="17"/>
      <c r="C89" s="61"/>
      <c r="D89" s="17"/>
    </row>
    <row r="90" spans="1:10" s="12" customFormat="1" ht="19" thickBot="1" x14ac:dyDescent="0.5">
      <c r="B90" s="1" t="s">
        <v>34</v>
      </c>
      <c r="C90" s="1"/>
      <c r="D90" s="1"/>
      <c r="E90" s="1"/>
      <c r="F90" s="1"/>
      <c r="G90" s="1"/>
      <c r="H90" s="1"/>
      <c r="I90" s="1"/>
      <c r="J90" s="1"/>
    </row>
    <row r="91" spans="1:10" s="12" customFormat="1" ht="14.5" x14ac:dyDescent="0.35">
      <c r="B91" s="29" t="s">
        <v>38</v>
      </c>
      <c r="C91" s="48"/>
      <c r="D91" s="23"/>
    </row>
    <row r="92" spans="1:10" s="12" customFormat="1" ht="14.5" x14ac:dyDescent="0.35">
      <c r="B92" s="29" t="s">
        <v>39</v>
      </c>
      <c r="C92" s="47"/>
      <c r="D92" s="22"/>
      <c r="E92" s="33"/>
      <c r="F92" s="48"/>
    </row>
    <row r="93" spans="1:10" s="12" customFormat="1" ht="14.5" x14ac:dyDescent="0.35">
      <c r="B93" s="15" t="s">
        <v>22</v>
      </c>
      <c r="D93" s="39"/>
      <c r="E93" s="35"/>
      <c r="F93" s="47"/>
    </row>
    <row r="94" spans="1:10" s="12" customFormat="1" ht="14.5" x14ac:dyDescent="0.35">
      <c r="B94" s="29" t="s">
        <v>47</v>
      </c>
      <c r="C94" s="17"/>
      <c r="D94" s="58"/>
      <c r="E94" s="49"/>
      <c r="F94" s="59"/>
    </row>
    <row r="95" spans="1:10" s="12" customFormat="1" ht="14.5" x14ac:dyDescent="0.35">
      <c r="B95" s="56" t="s">
        <v>40</v>
      </c>
      <c r="C95" s="57"/>
      <c r="D95" s="51"/>
      <c r="E95" s="60"/>
      <c r="F95" s="46"/>
    </row>
    <row r="96" spans="1:10" s="12" customFormat="1" ht="14.5" x14ac:dyDescent="0.35">
      <c r="B96" s="17"/>
      <c r="C96" s="17"/>
      <c r="D96" s="24"/>
      <c r="E96" s="49"/>
      <c r="F96" s="62"/>
      <c r="G96" s="17"/>
    </row>
    <row r="97" spans="2:6" s="42" customFormat="1" ht="14.5" x14ac:dyDescent="0.35">
      <c r="B97" s="15" t="s">
        <v>66</v>
      </c>
      <c r="E97" s="61"/>
      <c r="F97" s="61"/>
    </row>
    <row r="98" spans="2:6" s="42" customFormat="1" ht="14.5" x14ac:dyDescent="0.35">
      <c r="B98" s="29"/>
    </row>
  </sheetData>
  <sheetProtection selectLockedCells="1" selectUnlockedCells="1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8"/>
  <sheetViews>
    <sheetView zoomScaleNormal="100" workbookViewId="0"/>
  </sheetViews>
  <sheetFormatPr defaultColWidth="8.81640625" defaultRowHeight="12.5" x14ac:dyDescent="0.25"/>
  <cols>
    <col min="1" max="1" width="1.6328125" customWidth="1"/>
    <col min="2" max="2" width="37.453125" customWidth="1"/>
    <col min="3" max="10" width="12.36328125" customWidth="1"/>
  </cols>
  <sheetData>
    <row r="1" spans="1:10" s="14" customFormat="1" ht="23.5" x14ac:dyDescent="0.55000000000000004">
      <c r="A1" s="101" t="s">
        <v>67</v>
      </c>
      <c r="B1" s="52"/>
      <c r="C1" s="53"/>
      <c r="D1" s="53"/>
      <c r="E1" s="13"/>
      <c r="F1" s="13"/>
      <c r="G1" s="13"/>
      <c r="H1" s="13"/>
      <c r="I1" s="13"/>
      <c r="J1" s="13"/>
    </row>
    <row r="2" spans="1:10" x14ac:dyDescent="0.25">
      <c r="B2" s="54"/>
      <c r="C2" s="54"/>
      <c r="D2" s="54"/>
    </row>
    <row r="3" spans="1:10" s="28" customFormat="1" ht="14.5" x14ac:dyDescent="0.35">
      <c r="B3" s="26" t="s">
        <v>42</v>
      </c>
      <c r="C3" s="27"/>
      <c r="D3" s="63">
        <v>41275</v>
      </c>
      <c r="E3" s="25"/>
    </row>
    <row r="4" spans="1:10" s="28" customFormat="1" ht="14.5" x14ac:dyDescent="0.35">
      <c r="B4" s="26" t="s">
        <v>41</v>
      </c>
      <c r="C4" s="27"/>
      <c r="D4" s="65">
        <v>25</v>
      </c>
      <c r="E4" s="25"/>
    </row>
    <row r="5" spans="1:10" s="28" customFormat="1" ht="14.5" x14ac:dyDescent="0.35">
      <c r="B5" s="26" t="s">
        <v>47</v>
      </c>
      <c r="C5" s="27"/>
      <c r="D5" s="64">
        <v>500</v>
      </c>
      <c r="E5" s="25"/>
    </row>
    <row r="6" spans="1:10" s="28" customFormat="1" ht="14.5" x14ac:dyDescent="0.35">
      <c r="B6" s="26"/>
      <c r="C6" s="27"/>
      <c r="D6" s="36"/>
      <c r="E6" s="25"/>
    </row>
    <row r="7" spans="1:10" s="28" customFormat="1" ht="19" thickBot="1" x14ac:dyDescent="0.5">
      <c r="B7" s="1" t="s">
        <v>48</v>
      </c>
      <c r="C7" s="1"/>
      <c r="D7" s="1"/>
      <c r="E7" s="1"/>
      <c r="F7" s="1"/>
      <c r="G7" s="1"/>
      <c r="H7" s="1"/>
      <c r="I7" s="1"/>
      <c r="J7" s="1"/>
    </row>
    <row r="8" spans="1:10" s="28" customFormat="1" ht="14.5" x14ac:dyDescent="0.35">
      <c r="B8" s="26"/>
      <c r="C8" s="67"/>
      <c r="D8" s="7"/>
      <c r="E8" s="68"/>
      <c r="F8" s="4" t="s">
        <v>0</v>
      </c>
      <c r="G8" s="4"/>
      <c r="H8" s="4"/>
      <c r="I8" s="5"/>
      <c r="J8" s="6"/>
    </row>
    <row r="9" spans="1:10" s="28" customFormat="1" ht="14.5" x14ac:dyDescent="0.35">
      <c r="B9" s="26"/>
      <c r="C9" s="8">
        <v>40543</v>
      </c>
      <c r="D9" s="8">
        <v>40908</v>
      </c>
      <c r="E9" s="8">
        <v>41274</v>
      </c>
      <c r="F9" s="9">
        <f>E9+365</f>
        <v>41639</v>
      </c>
      <c r="G9" s="9">
        <f>F9+365</f>
        <v>42004</v>
      </c>
      <c r="H9" s="9">
        <f>G9+365</f>
        <v>42369</v>
      </c>
      <c r="I9" s="9">
        <f>H9+365</f>
        <v>42734</v>
      </c>
      <c r="J9" s="9">
        <f>I9+365</f>
        <v>43099</v>
      </c>
    </row>
    <row r="10" spans="1:10" s="28" customFormat="1" ht="14.5" x14ac:dyDescent="0.35">
      <c r="B10" s="26" t="s">
        <v>49</v>
      </c>
      <c r="C10" s="10">
        <v>5300</v>
      </c>
      <c r="D10" s="10">
        <v>5700</v>
      </c>
      <c r="E10" s="20">
        <v>6000</v>
      </c>
      <c r="F10" s="75">
        <f>E10*(1+F11)</f>
        <v>6600.0000000000009</v>
      </c>
      <c r="G10" s="75">
        <f>F10*(1+G11)</f>
        <v>7326.0000000000018</v>
      </c>
      <c r="H10" s="75">
        <f>G10*(1+H11)</f>
        <v>8205.1200000000026</v>
      </c>
      <c r="I10" s="75">
        <f>H10*(1+I11)</f>
        <v>9271.7856000000029</v>
      </c>
      <c r="J10" s="75">
        <f>I10*(1+J11)</f>
        <v>10477.117728000003</v>
      </c>
    </row>
    <row r="11" spans="1:10" s="28" customFormat="1" ht="14.5" x14ac:dyDescent="0.35">
      <c r="B11" s="82" t="s">
        <v>50</v>
      </c>
      <c r="C11" s="27"/>
      <c r="D11" s="36"/>
      <c r="E11" s="25"/>
      <c r="F11" s="86">
        <v>0.1</v>
      </c>
      <c r="G11" s="86">
        <v>0.11</v>
      </c>
      <c r="H11" s="86">
        <v>0.12</v>
      </c>
      <c r="I11" s="86">
        <v>0.13</v>
      </c>
      <c r="J11" s="86">
        <v>0.13</v>
      </c>
    </row>
    <row r="12" spans="1:10" s="28" customFormat="1" ht="14.5" x14ac:dyDescent="0.35">
      <c r="B12" s="26"/>
      <c r="C12" s="27"/>
      <c r="D12" s="36"/>
      <c r="E12" s="25"/>
    </row>
    <row r="13" spans="1:10" s="28" customFormat="1" ht="14.5" x14ac:dyDescent="0.35">
      <c r="B13" s="26" t="s">
        <v>2</v>
      </c>
      <c r="C13" s="20">
        <v>2000</v>
      </c>
      <c r="D13" s="20">
        <v>2080</v>
      </c>
      <c r="E13" s="20">
        <v>2150</v>
      </c>
      <c r="F13" s="83">
        <f>F14*F10</f>
        <v>2310</v>
      </c>
      <c r="G13" s="83">
        <f>G14*G10</f>
        <v>2564.1000000000004</v>
      </c>
      <c r="H13" s="83">
        <f>H14*H10</f>
        <v>2871.7920000000008</v>
      </c>
      <c r="I13" s="83">
        <f>I14*I10</f>
        <v>3245.124960000001</v>
      </c>
      <c r="J13" s="83">
        <f>J14*J10</f>
        <v>3666.9912048000006</v>
      </c>
    </row>
    <row r="14" spans="1:10" s="28" customFormat="1" ht="14.5" x14ac:dyDescent="0.35">
      <c r="B14" s="82" t="s">
        <v>51</v>
      </c>
      <c r="C14" s="27"/>
      <c r="D14" s="36"/>
      <c r="E14" s="25"/>
      <c r="F14" s="86">
        <v>0.35</v>
      </c>
      <c r="G14" s="86">
        <v>0.35</v>
      </c>
      <c r="H14" s="86">
        <v>0.35</v>
      </c>
      <c r="I14" s="86">
        <v>0.35</v>
      </c>
      <c r="J14" s="86">
        <v>0.35</v>
      </c>
    </row>
    <row r="15" spans="1:10" s="28" customFormat="1" ht="14.5" x14ac:dyDescent="0.35">
      <c r="B15" s="26"/>
      <c r="C15" s="27"/>
      <c r="D15" s="36"/>
      <c r="E15" s="25"/>
    </row>
    <row r="16" spans="1:10" s="28" customFormat="1" ht="14.5" x14ac:dyDescent="0.35">
      <c r="B16" s="26" t="s">
        <v>9</v>
      </c>
      <c r="C16" s="11">
        <v>1700</v>
      </c>
      <c r="D16" s="11">
        <v>1750</v>
      </c>
      <c r="E16" s="11">
        <v>1800</v>
      </c>
      <c r="F16" s="83">
        <f>F17*F10</f>
        <v>1980.0000000000002</v>
      </c>
      <c r="G16" s="83">
        <f>G17*G10</f>
        <v>2197.8000000000006</v>
      </c>
      <c r="H16" s="83">
        <f>H17*H10</f>
        <v>2461.5360000000005</v>
      </c>
      <c r="I16" s="83">
        <f>I17*I10</f>
        <v>2781.5356800000009</v>
      </c>
      <c r="J16" s="83">
        <f>J17*J10</f>
        <v>3143.1353184000009</v>
      </c>
    </row>
    <row r="17" spans="2:10" s="28" customFormat="1" ht="14.5" x14ac:dyDescent="0.35">
      <c r="B17" s="82" t="s">
        <v>53</v>
      </c>
      <c r="C17" s="27"/>
      <c r="D17" s="36"/>
      <c r="E17" s="25"/>
      <c r="F17" s="86">
        <v>0.3</v>
      </c>
      <c r="G17" s="86">
        <v>0.3</v>
      </c>
      <c r="H17" s="86">
        <v>0.3</v>
      </c>
      <c r="I17" s="86">
        <v>0.3</v>
      </c>
      <c r="J17" s="86">
        <v>0.3</v>
      </c>
    </row>
    <row r="18" spans="2:10" s="28" customFormat="1" ht="14.5" x14ac:dyDescent="0.35">
      <c r="B18" s="26"/>
      <c r="C18" s="27"/>
      <c r="D18" s="36"/>
      <c r="E18" s="25"/>
    </row>
    <row r="19" spans="2:10" s="28" customFormat="1" ht="14.5" x14ac:dyDescent="0.35">
      <c r="B19" s="26" t="s">
        <v>52</v>
      </c>
      <c r="C19" s="20">
        <v>300</v>
      </c>
      <c r="D19" s="20">
        <v>330</v>
      </c>
      <c r="E19" s="20">
        <v>350</v>
      </c>
      <c r="F19" s="83">
        <f>F20*F10</f>
        <v>369.60000000000008</v>
      </c>
      <c r="G19" s="83">
        <f>G20*G10</f>
        <v>388.27800000000008</v>
      </c>
      <c r="H19" s="83">
        <f>H20*H10</f>
        <v>336.40992000000011</v>
      </c>
      <c r="I19" s="83">
        <f>I20*I10</f>
        <v>435.77392320000013</v>
      </c>
      <c r="J19" s="83">
        <f>J20*J10</f>
        <v>460.99318003200011</v>
      </c>
    </row>
    <row r="20" spans="2:10" s="28" customFormat="1" ht="14.5" x14ac:dyDescent="0.35">
      <c r="B20" s="82" t="s">
        <v>54</v>
      </c>
      <c r="C20" s="27"/>
      <c r="D20" s="36"/>
      <c r="E20" s="25"/>
      <c r="F20" s="86">
        <v>5.6000000000000001E-2</v>
      </c>
      <c r="G20" s="86">
        <v>5.2999999999999999E-2</v>
      </c>
      <c r="H20" s="86">
        <v>4.1000000000000002E-2</v>
      </c>
      <c r="I20" s="86">
        <v>4.7E-2</v>
      </c>
      <c r="J20" s="86">
        <v>4.3999999999999997E-2</v>
      </c>
    </row>
    <row r="21" spans="2:10" s="28" customFormat="1" ht="14.5" x14ac:dyDescent="0.35">
      <c r="B21" s="26"/>
      <c r="C21" s="27"/>
      <c r="D21" s="36"/>
      <c r="E21" s="25"/>
    </row>
    <row r="22" spans="2:10" s="28" customFormat="1" ht="19" thickBot="1" x14ac:dyDescent="0.5">
      <c r="B22" s="1" t="s">
        <v>55</v>
      </c>
      <c r="C22" s="1"/>
      <c r="D22" s="1"/>
      <c r="E22" s="1"/>
      <c r="F22" s="1"/>
      <c r="G22" s="1"/>
      <c r="H22" s="1"/>
      <c r="I22" s="1"/>
      <c r="J22" s="1"/>
    </row>
    <row r="23" spans="2:10" s="28" customFormat="1" ht="14.5" x14ac:dyDescent="0.35">
      <c r="B23" s="26"/>
      <c r="C23" s="67"/>
      <c r="D23" s="7"/>
      <c r="E23" s="68"/>
      <c r="F23" s="4" t="s">
        <v>0</v>
      </c>
      <c r="G23" s="4"/>
      <c r="H23" s="4"/>
      <c r="I23" s="5"/>
      <c r="J23" s="6"/>
    </row>
    <row r="24" spans="2:10" s="28" customFormat="1" ht="14.5" x14ac:dyDescent="0.35">
      <c r="B24" s="26"/>
      <c r="C24" s="8">
        <v>40543</v>
      </c>
      <c r="D24" s="8">
        <v>40908</v>
      </c>
      <c r="E24" s="8">
        <v>41274</v>
      </c>
      <c r="F24" s="9">
        <f>E24+365</f>
        <v>41639</v>
      </c>
      <c r="G24" s="9">
        <f>F24+365</f>
        <v>42004</v>
      </c>
      <c r="H24" s="9">
        <f>G24+365</f>
        <v>42369</v>
      </c>
      <c r="I24" s="9">
        <f>H24+365</f>
        <v>42734</v>
      </c>
      <c r="J24" s="9">
        <f>I24+365</f>
        <v>43099</v>
      </c>
    </row>
    <row r="25" spans="2:10" s="28" customFormat="1" ht="14.5" x14ac:dyDescent="0.35">
      <c r="B25" s="26" t="s">
        <v>46</v>
      </c>
      <c r="C25" s="20">
        <v>700</v>
      </c>
      <c r="D25" s="20">
        <v>1000</v>
      </c>
      <c r="E25" s="20">
        <v>1500</v>
      </c>
      <c r="F25" s="92">
        <f>E25*(1+F36)</f>
        <v>1500</v>
      </c>
      <c r="G25" s="92">
        <f>F25*(1+G36)</f>
        <v>1500</v>
      </c>
      <c r="H25" s="92">
        <f>G25*(1+H36)</f>
        <v>1500</v>
      </c>
      <c r="I25" s="92">
        <f>H25*(1+I36)</f>
        <v>1500</v>
      </c>
      <c r="J25" s="92">
        <f>I25*(1+J36)</f>
        <v>1500</v>
      </c>
    </row>
    <row r="26" spans="2:10" s="28" customFormat="1" ht="14.5" x14ac:dyDescent="0.35">
      <c r="B26" s="19" t="s">
        <v>57</v>
      </c>
      <c r="C26" s="81">
        <v>1100</v>
      </c>
      <c r="D26" s="81">
        <v>1250</v>
      </c>
      <c r="E26" s="81">
        <v>1350</v>
      </c>
      <c r="F26" s="92">
        <f>E26*(1+F37)</f>
        <v>1485.0000000000002</v>
      </c>
      <c r="G26" s="92">
        <f t="shared" ref="G26:J28" si="0">F26*(1+G37)</f>
        <v>1648.3500000000004</v>
      </c>
      <c r="H26" s="92">
        <f t="shared" si="0"/>
        <v>1846.1520000000005</v>
      </c>
      <c r="I26" s="92">
        <f t="shared" si="0"/>
        <v>2086.1517600000002</v>
      </c>
      <c r="J26" s="92">
        <f t="shared" si="0"/>
        <v>2357.3514888</v>
      </c>
    </row>
    <row r="27" spans="2:10" s="28" customFormat="1" ht="14.5" x14ac:dyDescent="0.35">
      <c r="B27" s="19" t="s">
        <v>4</v>
      </c>
      <c r="C27" s="11">
        <v>900</v>
      </c>
      <c r="D27" s="11">
        <v>925</v>
      </c>
      <c r="E27" s="11">
        <v>935</v>
      </c>
      <c r="F27" s="92">
        <f>E27*(1+F38)</f>
        <v>949.02499999999986</v>
      </c>
      <c r="G27" s="92">
        <f t="shared" si="0"/>
        <v>1001.2213749999999</v>
      </c>
      <c r="H27" s="92">
        <f t="shared" si="0"/>
        <v>1092.3325201249997</v>
      </c>
      <c r="I27" s="92">
        <f t="shared" si="0"/>
        <v>1200.4734396173747</v>
      </c>
      <c r="J27" s="92">
        <f t="shared" si="0"/>
        <v>1319.3203101394947</v>
      </c>
    </row>
    <row r="28" spans="2:10" s="28" customFormat="1" ht="14.5" x14ac:dyDescent="0.35">
      <c r="B28" s="19" t="s">
        <v>58</v>
      </c>
      <c r="C28" s="11">
        <v>50</v>
      </c>
      <c r="D28" s="11">
        <v>63</v>
      </c>
      <c r="E28" s="11">
        <v>75</v>
      </c>
      <c r="F28" s="92">
        <f>E28*(1+F39)</f>
        <v>89.7</v>
      </c>
      <c r="G28" s="92">
        <f t="shared" si="0"/>
        <v>106.47390000000001</v>
      </c>
      <c r="H28" s="92">
        <f t="shared" si="0"/>
        <v>123.0838284</v>
      </c>
      <c r="I28" s="92">
        <f t="shared" si="0"/>
        <v>139.08472609199998</v>
      </c>
      <c r="J28" s="92">
        <f t="shared" si="0"/>
        <v>160.36468918407598</v>
      </c>
    </row>
    <row r="29" spans="2:10" s="28" customFormat="1" ht="14.5" x14ac:dyDescent="0.35">
      <c r="B29" s="26"/>
      <c r="C29" s="27"/>
      <c r="D29" s="36"/>
      <c r="E29" s="25"/>
    </row>
    <row r="30" spans="2:10" s="28" customFormat="1" ht="14.5" x14ac:dyDescent="0.35">
      <c r="B30" s="19" t="s">
        <v>59</v>
      </c>
      <c r="C30" s="20">
        <v>930</v>
      </c>
      <c r="D30" s="20">
        <v>960</v>
      </c>
      <c r="E30" s="20">
        <v>1000</v>
      </c>
      <c r="F30" s="75">
        <f>E30*(1+F40)</f>
        <v>1014.9999999999999</v>
      </c>
      <c r="G30" s="75">
        <f t="shared" ref="G30:J31" si="1">F30*(1+G40)</f>
        <v>1070.8249999999998</v>
      </c>
      <c r="H30" s="75">
        <f t="shared" si="1"/>
        <v>1168.2700749999997</v>
      </c>
      <c r="I30" s="75">
        <f t="shared" si="1"/>
        <v>1283.9288124249997</v>
      </c>
      <c r="J30" s="75">
        <f t="shared" si="1"/>
        <v>1411.0377648550746</v>
      </c>
    </row>
    <row r="31" spans="2:10" s="28" customFormat="1" ht="14.5" x14ac:dyDescent="0.35">
      <c r="B31" s="19" t="s">
        <v>60</v>
      </c>
      <c r="C31" s="11">
        <v>90</v>
      </c>
      <c r="D31" s="11">
        <v>88</v>
      </c>
      <c r="E31" s="11">
        <v>93</v>
      </c>
      <c r="F31" s="74">
        <f>E31*(1+F41)</f>
        <v>102.30000000000001</v>
      </c>
      <c r="G31" s="74">
        <f t="shared" si="1"/>
        <v>113.55300000000003</v>
      </c>
      <c r="H31" s="74">
        <f t="shared" si="1"/>
        <v>127.17936000000005</v>
      </c>
      <c r="I31" s="74">
        <f t="shared" si="1"/>
        <v>143.71267680000003</v>
      </c>
      <c r="J31" s="74">
        <f t="shared" si="1"/>
        <v>162.39532478400002</v>
      </c>
    </row>
    <row r="32" spans="2:10" s="28" customFormat="1" ht="14.5" x14ac:dyDescent="0.35">
      <c r="B32" s="26"/>
      <c r="C32" s="27"/>
      <c r="D32" s="36"/>
      <c r="E32" s="25"/>
    </row>
    <row r="33" spans="2:10" s="28" customFormat="1" ht="14.5" x14ac:dyDescent="0.35">
      <c r="B33" s="26" t="s">
        <v>56</v>
      </c>
      <c r="C33" s="11">
        <v>2300</v>
      </c>
      <c r="D33" s="11">
        <v>4750</v>
      </c>
      <c r="E33" s="11">
        <v>4250</v>
      </c>
      <c r="F33" s="74">
        <f>E33</f>
        <v>4250</v>
      </c>
      <c r="G33" s="74">
        <f>F33</f>
        <v>4250</v>
      </c>
      <c r="H33" s="74">
        <f>G33</f>
        <v>4250</v>
      </c>
      <c r="I33" s="74">
        <f>H33</f>
        <v>4250</v>
      </c>
      <c r="J33" s="74">
        <f>I33</f>
        <v>4250</v>
      </c>
    </row>
    <row r="34" spans="2:10" s="28" customFormat="1" ht="14.5" x14ac:dyDescent="0.35">
      <c r="B34" s="26"/>
      <c r="C34" s="27"/>
      <c r="D34" s="36"/>
      <c r="E34" s="25"/>
    </row>
    <row r="35" spans="2:10" s="28" customFormat="1" ht="14.5" x14ac:dyDescent="0.35">
      <c r="B35" s="26" t="s">
        <v>68</v>
      </c>
      <c r="C35" s="11">
        <v>455</v>
      </c>
      <c r="D35" s="11">
        <v>488</v>
      </c>
      <c r="E35" s="11">
        <v>535</v>
      </c>
      <c r="F35" s="74">
        <f>E35*(1+F42)</f>
        <v>588.5</v>
      </c>
      <c r="G35" s="74">
        <f>F35*(1+G42)</f>
        <v>653.23500000000001</v>
      </c>
      <c r="H35" s="74">
        <f>G35*(1+H42)</f>
        <v>731.62320000000011</v>
      </c>
      <c r="I35" s="74">
        <f>H35*(1+I42)</f>
        <v>826.73421600000006</v>
      </c>
      <c r="J35" s="74">
        <f>I35*(1+J42)</f>
        <v>934.20966407999992</v>
      </c>
    </row>
    <row r="36" spans="2:10" s="28" customFormat="1" ht="14.5" x14ac:dyDescent="0.35">
      <c r="B36" s="26"/>
      <c r="C36" s="27"/>
      <c r="D36" s="36"/>
      <c r="E36" s="25"/>
    </row>
    <row r="37" spans="2:10" s="28" customFormat="1" ht="14.5" x14ac:dyDescent="0.35">
      <c r="B37" s="87" t="s">
        <v>61</v>
      </c>
      <c r="C37" s="88"/>
      <c r="D37" s="89"/>
      <c r="E37" s="90"/>
      <c r="F37" s="86">
        <v>0.1</v>
      </c>
      <c r="G37" s="86">
        <v>0.11</v>
      </c>
      <c r="H37" s="86">
        <v>0.12</v>
      </c>
      <c r="I37" s="86">
        <v>0.13</v>
      </c>
      <c r="J37" s="86">
        <v>0.13</v>
      </c>
    </row>
    <row r="38" spans="2:10" s="28" customFormat="1" ht="14.5" x14ac:dyDescent="0.35">
      <c r="B38" s="87" t="s">
        <v>62</v>
      </c>
      <c r="C38" s="88"/>
      <c r="D38" s="89"/>
      <c r="E38" s="90"/>
      <c r="F38" s="86">
        <v>1.4999999999999999E-2</v>
      </c>
      <c r="G38" s="86">
        <v>5.5E-2</v>
      </c>
      <c r="H38" s="86">
        <v>9.0999999999999998E-2</v>
      </c>
      <c r="I38" s="86">
        <v>9.9000000000000005E-2</v>
      </c>
      <c r="J38" s="86">
        <v>9.9000000000000005E-2</v>
      </c>
    </row>
    <row r="39" spans="2:10" s="28" customFormat="1" ht="14.5" x14ac:dyDescent="0.35">
      <c r="B39" s="87" t="s">
        <v>63</v>
      </c>
      <c r="C39" s="88"/>
      <c r="D39" s="89"/>
      <c r="E39" s="90"/>
      <c r="F39" s="86">
        <v>0.19600000000000001</v>
      </c>
      <c r="G39" s="86">
        <v>0.187</v>
      </c>
      <c r="H39" s="86">
        <v>0.156</v>
      </c>
      <c r="I39" s="86">
        <v>0.13</v>
      </c>
      <c r="J39" s="86">
        <v>0.153</v>
      </c>
    </row>
    <row r="40" spans="2:10" s="28" customFormat="1" ht="14.5" x14ac:dyDescent="0.35">
      <c r="B40" s="87" t="s">
        <v>64</v>
      </c>
      <c r="C40" s="88"/>
      <c r="D40" s="89"/>
      <c r="E40" s="90"/>
      <c r="F40" s="86">
        <v>1.4999999999999999E-2</v>
      </c>
      <c r="G40" s="86">
        <v>5.5E-2</v>
      </c>
      <c r="H40" s="86">
        <v>9.0999999999999998E-2</v>
      </c>
      <c r="I40" s="86">
        <v>9.9000000000000005E-2</v>
      </c>
      <c r="J40" s="86">
        <v>9.9000000000000005E-2</v>
      </c>
    </row>
    <row r="41" spans="2:10" s="28" customFormat="1" ht="14.5" x14ac:dyDescent="0.35">
      <c r="B41" s="87" t="s">
        <v>65</v>
      </c>
      <c r="C41" s="88"/>
      <c r="D41" s="89"/>
      <c r="E41" s="90"/>
      <c r="F41" s="86">
        <v>0.1</v>
      </c>
      <c r="G41" s="86">
        <v>0.11</v>
      </c>
      <c r="H41" s="86">
        <v>0.12</v>
      </c>
      <c r="I41" s="86">
        <v>0.13</v>
      </c>
      <c r="J41" s="86">
        <v>0.13</v>
      </c>
    </row>
    <row r="42" spans="2:10" s="28" customFormat="1" ht="14.5" x14ac:dyDescent="0.35">
      <c r="B42" s="82" t="s">
        <v>43</v>
      </c>
      <c r="C42" s="88"/>
      <c r="D42" s="89"/>
      <c r="E42" s="90"/>
      <c r="F42" s="86">
        <v>0.1</v>
      </c>
      <c r="G42" s="86">
        <v>0.11</v>
      </c>
      <c r="H42" s="86">
        <v>0.12</v>
      </c>
      <c r="I42" s="86">
        <v>0.13</v>
      </c>
      <c r="J42" s="86">
        <v>0.13</v>
      </c>
    </row>
    <row r="43" spans="2:10" s="28" customFormat="1" ht="14.5" x14ac:dyDescent="0.35">
      <c r="B43" s="82"/>
      <c r="C43" s="88"/>
      <c r="D43" s="89"/>
      <c r="E43" s="90"/>
      <c r="F43" s="91"/>
      <c r="G43" s="91"/>
      <c r="H43" s="91"/>
      <c r="I43" s="91"/>
      <c r="J43" s="91"/>
    </row>
    <row r="44" spans="2:10" s="12" customFormat="1" ht="19" thickBot="1" x14ac:dyDescent="0.5">
      <c r="B44" s="1" t="s">
        <v>31</v>
      </c>
      <c r="C44" s="1"/>
      <c r="D44" s="1"/>
      <c r="E44" s="1"/>
      <c r="F44" s="1"/>
      <c r="G44" s="1"/>
      <c r="H44" s="1"/>
      <c r="I44" s="1"/>
      <c r="J44" s="1"/>
    </row>
    <row r="45" spans="2:10" s="12" customFormat="1" ht="14.5" x14ac:dyDescent="0.35">
      <c r="B45" s="18" t="s">
        <v>29</v>
      </c>
      <c r="C45" s="2"/>
      <c r="D45" s="7"/>
      <c r="E45" s="3"/>
      <c r="F45" s="4" t="s">
        <v>0</v>
      </c>
      <c r="G45" s="4"/>
      <c r="H45" s="4"/>
      <c r="I45" s="5"/>
      <c r="J45" s="6"/>
    </row>
    <row r="46" spans="2:10" s="12" customFormat="1" ht="14.5" x14ac:dyDescent="0.35">
      <c r="B46" s="15"/>
      <c r="C46" s="66">
        <v>40543</v>
      </c>
      <c r="D46" s="66">
        <v>40908</v>
      </c>
      <c r="E46" s="66">
        <v>41274</v>
      </c>
      <c r="F46" s="9">
        <f>E46+365</f>
        <v>41639</v>
      </c>
      <c r="G46" s="9">
        <f>F46+365</f>
        <v>42004</v>
      </c>
      <c r="H46" s="9">
        <f>G46+365</f>
        <v>42369</v>
      </c>
      <c r="I46" s="9">
        <f>H46+365</f>
        <v>42734</v>
      </c>
      <c r="J46" s="9">
        <f>I46+365</f>
        <v>43099</v>
      </c>
    </row>
    <row r="47" spans="2:10" s="12" customFormat="1" ht="14.5" x14ac:dyDescent="0.35">
      <c r="B47" s="16" t="s">
        <v>18</v>
      </c>
      <c r="C47" s="57"/>
      <c r="D47" s="57"/>
      <c r="E47" s="57"/>
      <c r="F47" s="30">
        <v>1</v>
      </c>
      <c r="G47" s="30">
        <f>F47+1</f>
        <v>2</v>
      </c>
      <c r="H47" s="30">
        <f>G47+1</f>
        <v>3</v>
      </c>
      <c r="I47" s="30">
        <f>H47+1</f>
        <v>4</v>
      </c>
      <c r="J47" s="30">
        <f>I47+1</f>
        <v>5</v>
      </c>
    </row>
    <row r="48" spans="2:10" s="12" customFormat="1" ht="14.5" x14ac:dyDescent="0.35">
      <c r="B48" s="29" t="s">
        <v>1</v>
      </c>
      <c r="C48" s="84"/>
      <c r="D48" s="84"/>
      <c r="E48" s="85"/>
      <c r="F48" s="69">
        <f>F10</f>
        <v>6600.0000000000009</v>
      </c>
      <c r="G48" s="69">
        <f>G10</f>
        <v>7326.0000000000018</v>
      </c>
      <c r="H48" s="69">
        <f>H10</f>
        <v>8205.1200000000026</v>
      </c>
      <c r="I48" s="69">
        <f>I10</f>
        <v>9271.7856000000029</v>
      </c>
      <c r="J48" s="69">
        <f>J10</f>
        <v>10477.117728000003</v>
      </c>
    </row>
    <row r="49" spans="2:10" s="12" customFormat="1" ht="14.5" x14ac:dyDescent="0.35">
      <c r="B49" s="31" t="s">
        <v>2</v>
      </c>
      <c r="C49" s="93"/>
      <c r="D49" s="93"/>
      <c r="E49" s="93"/>
      <c r="F49" s="70">
        <f>F13</f>
        <v>2310</v>
      </c>
      <c r="G49" s="70">
        <f>G13</f>
        <v>2564.1000000000004</v>
      </c>
      <c r="H49" s="70">
        <f>H13</f>
        <v>2871.7920000000008</v>
      </c>
      <c r="I49" s="70">
        <f>I13</f>
        <v>3245.124960000001</v>
      </c>
      <c r="J49" s="70">
        <f>J13</f>
        <v>3666.9912048000006</v>
      </c>
    </row>
    <row r="50" spans="2:10" s="12" customFormat="1" ht="14.5" x14ac:dyDescent="0.35">
      <c r="B50" s="29" t="s">
        <v>9</v>
      </c>
      <c r="C50" s="93"/>
      <c r="D50" s="93"/>
      <c r="E50" s="93"/>
      <c r="F50" s="70">
        <f>F16</f>
        <v>1980.0000000000002</v>
      </c>
      <c r="G50" s="70">
        <f>G16</f>
        <v>2197.8000000000006</v>
      </c>
      <c r="H50" s="70">
        <f>H16</f>
        <v>2461.5360000000005</v>
      </c>
      <c r="I50" s="70">
        <f>I16</f>
        <v>2781.5356800000009</v>
      </c>
      <c r="J50" s="70">
        <f>J16</f>
        <v>3143.1353184000009</v>
      </c>
    </row>
    <row r="51" spans="2:10" s="12" customFormat="1" ht="14.5" x14ac:dyDescent="0.35">
      <c r="B51" s="29" t="s">
        <v>10</v>
      </c>
      <c r="C51" s="94"/>
      <c r="D51" s="94"/>
      <c r="E51" s="94"/>
      <c r="F51" s="21">
        <v>0.4</v>
      </c>
      <c r="G51" s="21">
        <v>0.4</v>
      </c>
      <c r="H51" s="21">
        <v>0.4</v>
      </c>
      <c r="I51" s="21">
        <v>0.4</v>
      </c>
      <c r="J51" s="21">
        <v>0.4</v>
      </c>
    </row>
    <row r="52" spans="2:10" s="12" customFormat="1" ht="14.5" x14ac:dyDescent="0.35">
      <c r="B52" s="15" t="s">
        <v>11</v>
      </c>
      <c r="C52" s="95"/>
      <c r="D52" s="95"/>
      <c r="E52" s="95"/>
      <c r="F52" s="71">
        <f>F50*(1-F51)</f>
        <v>1188</v>
      </c>
      <c r="G52" s="71">
        <f>G50*(1-G51)</f>
        <v>1318.6800000000003</v>
      </c>
      <c r="H52" s="71">
        <f>H50*(1-H51)</f>
        <v>1476.9216000000004</v>
      </c>
      <c r="I52" s="71">
        <f>I50*(1-I51)</f>
        <v>1668.9214080000004</v>
      </c>
      <c r="J52" s="71">
        <f>J50*(1-J51)</f>
        <v>1885.8811910400004</v>
      </c>
    </row>
    <row r="53" spans="2:10" s="12" customFormat="1" ht="14.5" x14ac:dyDescent="0.35">
      <c r="B53" s="32" t="s">
        <v>12</v>
      </c>
      <c r="C53" s="73"/>
      <c r="D53" s="73"/>
      <c r="E53" s="73"/>
      <c r="F53" s="72">
        <f>F19</f>
        <v>369.60000000000008</v>
      </c>
      <c r="G53" s="72">
        <f>G19</f>
        <v>388.27800000000008</v>
      </c>
      <c r="H53" s="72">
        <f>H19</f>
        <v>336.40992000000011</v>
      </c>
      <c r="I53" s="72">
        <f>I19</f>
        <v>435.77392320000013</v>
      </c>
      <c r="J53" s="72">
        <f>J19</f>
        <v>460.99318003200011</v>
      </c>
    </row>
    <row r="54" spans="2:10" s="12" customFormat="1" ht="14.5" x14ac:dyDescent="0.35">
      <c r="B54" s="19" t="s">
        <v>3</v>
      </c>
      <c r="C54" s="73"/>
      <c r="D54" s="73"/>
      <c r="E54" s="73"/>
      <c r="F54" s="73">
        <f>E26-F26</f>
        <v>-135.00000000000023</v>
      </c>
      <c r="G54" s="73">
        <f>F26-G26</f>
        <v>-163.35000000000014</v>
      </c>
      <c r="H54" s="73">
        <f>G26-H26</f>
        <v>-197.80200000000013</v>
      </c>
      <c r="I54" s="73">
        <f>H26-I26</f>
        <v>-239.9997599999997</v>
      </c>
      <c r="J54" s="73">
        <f>I26-J26</f>
        <v>-271.19972879999978</v>
      </c>
    </row>
    <row r="55" spans="2:10" s="12" customFormat="1" ht="14.5" x14ac:dyDescent="0.35">
      <c r="B55" s="19" t="s">
        <v>4</v>
      </c>
      <c r="C55" s="73"/>
      <c r="D55" s="73"/>
      <c r="E55" s="73"/>
      <c r="F55" s="73">
        <f t="shared" ref="F55:J56" si="2">E27-F27</f>
        <v>-14.024999999999864</v>
      </c>
      <c r="G55" s="73">
        <f t="shared" si="2"/>
        <v>-52.196374999999989</v>
      </c>
      <c r="H55" s="73">
        <f t="shared" si="2"/>
        <v>-91.111145124999894</v>
      </c>
      <c r="I55" s="73">
        <f t="shared" si="2"/>
        <v>-108.14091949237491</v>
      </c>
      <c r="J55" s="73">
        <f t="shared" si="2"/>
        <v>-118.84687052212007</v>
      </c>
    </row>
    <row r="56" spans="2:10" s="12" customFormat="1" ht="14.5" x14ac:dyDescent="0.35">
      <c r="B56" s="19" t="s">
        <v>5</v>
      </c>
      <c r="C56" s="73"/>
      <c r="D56" s="73"/>
      <c r="E56" s="73"/>
      <c r="F56" s="73">
        <f>E28-F28</f>
        <v>-14.700000000000003</v>
      </c>
      <c r="G56" s="73">
        <f t="shared" si="2"/>
        <v>-16.773900000000012</v>
      </c>
      <c r="H56" s="73">
        <f t="shared" si="2"/>
        <v>-16.609928399999987</v>
      </c>
      <c r="I56" s="73">
        <f t="shared" si="2"/>
        <v>-16.000897691999981</v>
      </c>
      <c r="J56" s="73">
        <f t="shared" si="2"/>
        <v>-21.279963092076002</v>
      </c>
    </row>
    <row r="57" spans="2:10" s="12" customFormat="1" ht="14.5" x14ac:dyDescent="0.35">
      <c r="B57" s="19" t="s">
        <v>6</v>
      </c>
      <c r="C57" s="73"/>
      <c r="D57" s="73"/>
      <c r="E57" s="73"/>
      <c r="F57" s="73">
        <f>F30-E30</f>
        <v>14.999999999999886</v>
      </c>
      <c r="G57" s="73">
        <f t="shared" ref="G57:J58" si="3">G30-F30</f>
        <v>55.824999999999932</v>
      </c>
      <c r="H57" s="73">
        <f t="shared" si="3"/>
        <v>97.445074999999861</v>
      </c>
      <c r="I57" s="73">
        <f t="shared" si="3"/>
        <v>115.65873742500003</v>
      </c>
      <c r="J57" s="73">
        <f t="shared" si="3"/>
        <v>127.10895243007485</v>
      </c>
    </row>
    <row r="58" spans="2:10" s="12" customFormat="1" ht="14.5" x14ac:dyDescent="0.35">
      <c r="B58" s="19" t="s">
        <v>7</v>
      </c>
      <c r="C58" s="73"/>
      <c r="D58" s="73"/>
      <c r="E58" s="73"/>
      <c r="F58" s="73">
        <f>F31-E31</f>
        <v>9.3000000000000114</v>
      </c>
      <c r="G58" s="73">
        <f t="shared" si="3"/>
        <v>11.253000000000014</v>
      </c>
      <c r="H58" s="73">
        <f t="shared" si="3"/>
        <v>13.62636000000002</v>
      </c>
      <c r="I58" s="73">
        <f t="shared" si="3"/>
        <v>16.53331679999998</v>
      </c>
      <c r="J58" s="73">
        <f t="shared" si="3"/>
        <v>18.682647983999999</v>
      </c>
    </row>
    <row r="59" spans="2:10" s="12" customFormat="1" ht="14.5" x14ac:dyDescent="0.35">
      <c r="B59" s="32" t="s">
        <v>8</v>
      </c>
      <c r="C59" s="73"/>
      <c r="D59" s="73"/>
      <c r="E59" s="73"/>
      <c r="F59" s="73">
        <f>E35-F35</f>
        <v>-53.5</v>
      </c>
      <c r="G59" s="73">
        <f>F35-G35</f>
        <v>-64.735000000000014</v>
      </c>
      <c r="H59" s="73">
        <f>G35-H35</f>
        <v>-78.388200000000097</v>
      </c>
      <c r="I59" s="73">
        <f>H35-I35</f>
        <v>-95.11101599999995</v>
      </c>
      <c r="J59" s="73">
        <f>I35-J35</f>
        <v>-107.47544807999986</v>
      </c>
    </row>
    <row r="60" spans="2:10" s="12" customFormat="1" ht="14.5" x14ac:dyDescent="0.35">
      <c r="B60" s="15" t="s">
        <v>13</v>
      </c>
      <c r="C60" s="96"/>
      <c r="D60" s="96"/>
      <c r="E60" s="96"/>
      <c r="F60" s="39">
        <f>SUM(F52:F59)</f>
        <v>1364.675</v>
      </c>
      <c r="G60" s="39">
        <f>SUM(G52:G59)</f>
        <v>1476.9807250000003</v>
      </c>
      <c r="H60" s="39">
        <f>SUM(H52:H59)</f>
        <v>1540.4916814750002</v>
      </c>
      <c r="I60" s="39">
        <f>SUM(I52:I59)</f>
        <v>1777.6347922406258</v>
      </c>
      <c r="J60" s="39">
        <f>SUM(J52:J59)</f>
        <v>1973.8639609918796</v>
      </c>
    </row>
    <row r="61" spans="2:10" s="12" customFormat="1" ht="14.5" x14ac:dyDescent="0.35">
      <c r="B61" s="33" t="s">
        <v>30</v>
      </c>
      <c r="C61" s="76"/>
      <c r="D61" s="38"/>
      <c r="E61" s="38"/>
      <c r="F61" s="38">
        <f>$D$88</f>
        <v>0.11985671641791046</v>
      </c>
      <c r="G61" s="38">
        <f>$D$88</f>
        <v>0.11985671641791046</v>
      </c>
      <c r="H61" s="38">
        <f>$D$88</f>
        <v>0.11985671641791046</v>
      </c>
      <c r="I61" s="38">
        <f>$D$88</f>
        <v>0.11985671641791046</v>
      </c>
      <c r="J61" s="38">
        <f>$D$88</f>
        <v>0.11985671641791046</v>
      </c>
    </row>
    <row r="62" spans="2:10" s="12" customFormat="1" ht="14.5" x14ac:dyDescent="0.35">
      <c r="B62" s="33" t="s">
        <v>14</v>
      </c>
      <c r="C62" s="37"/>
      <c r="D62" s="37"/>
      <c r="E62" s="37"/>
      <c r="F62" s="37">
        <f>F60/(1+F61)^F47</f>
        <v>1218.6157210943829</v>
      </c>
      <c r="G62" s="37">
        <f>G60/(1+G61)^G47</f>
        <v>1177.7413130162195</v>
      </c>
      <c r="H62" s="37">
        <f>H60/(1+H61)^H47</f>
        <v>1096.9124868060962</v>
      </c>
      <c r="I62" s="37">
        <f>I60/(1+I61)^I47</f>
        <v>1130.2973400415735</v>
      </c>
      <c r="J62" s="37">
        <f>J60/(1+J61)^J47</f>
        <v>1120.7401289394636</v>
      </c>
    </row>
    <row r="63" spans="2:10" s="12" customFormat="1" ht="14.5" x14ac:dyDescent="0.35">
      <c r="B63" s="15" t="s">
        <v>15</v>
      </c>
      <c r="C63" s="39">
        <f>SUM(F62:J62)</f>
        <v>5744.3069898977355</v>
      </c>
    </row>
    <row r="64" spans="2:10" s="12" customFormat="1" ht="14.5" x14ac:dyDescent="0.35"/>
    <row r="65" spans="2:10" s="12" customFormat="1" ht="19" thickBot="1" x14ac:dyDescent="0.5">
      <c r="B65" s="1" t="s">
        <v>32</v>
      </c>
      <c r="C65" s="1"/>
      <c r="D65" s="1"/>
      <c r="E65" s="1"/>
      <c r="F65" s="1"/>
      <c r="G65" s="1"/>
      <c r="H65" s="1"/>
      <c r="I65" s="1"/>
      <c r="J65" s="1"/>
    </row>
    <row r="66" spans="2:10" s="12" customFormat="1" ht="14.5" x14ac:dyDescent="0.35">
      <c r="B66" s="15" t="s">
        <v>33</v>
      </c>
      <c r="C66" s="43"/>
      <c r="D66" s="17"/>
      <c r="F66" s="34"/>
      <c r="G66" s="43"/>
    </row>
    <row r="67" spans="2:10" s="12" customFormat="1" ht="14.5" x14ac:dyDescent="0.35">
      <c r="B67" s="29" t="s">
        <v>16</v>
      </c>
      <c r="C67" s="41">
        <v>0.04</v>
      </c>
      <c r="D67" s="17"/>
      <c r="F67" s="33"/>
      <c r="G67" s="55"/>
    </row>
    <row r="68" spans="2:10" s="12" customFormat="1" ht="14.5" x14ac:dyDescent="0.35">
      <c r="B68" s="29" t="s">
        <v>35</v>
      </c>
      <c r="C68" s="80">
        <f>D88</f>
        <v>0.11985671641791046</v>
      </c>
      <c r="D68" s="17"/>
      <c r="F68" s="33"/>
      <c r="G68" s="55"/>
    </row>
    <row r="69" spans="2:10" s="12" customFormat="1" ht="14.5" x14ac:dyDescent="0.35">
      <c r="B69" s="29" t="s">
        <v>17</v>
      </c>
      <c r="C69" s="40">
        <f>J60*(1+C67)</f>
        <v>2052.8185194315547</v>
      </c>
      <c r="F69" s="33"/>
      <c r="G69" s="40"/>
    </row>
    <row r="70" spans="2:10" s="12" customFormat="1" ht="14.5" x14ac:dyDescent="0.35">
      <c r="B70" s="29" t="s">
        <v>32</v>
      </c>
      <c r="C70" s="40">
        <f>C69/(C68-C67)</f>
        <v>25706.272578108958</v>
      </c>
      <c r="F70" s="33"/>
      <c r="G70" s="40"/>
    </row>
    <row r="71" spans="2:10" s="12" customFormat="1" ht="14.5" x14ac:dyDescent="0.35">
      <c r="B71" s="15" t="s">
        <v>44</v>
      </c>
      <c r="C71" s="50">
        <f>C70/((1+C68)^J47)</f>
        <v>14595.763341900012</v>
      </c>
      <c r="F71" s="33"/>
      <c r="G71" s="48"/>
    </row>
    <row r="72" spans="2:10" s="12" customFormat="1" ht="14.5" x14ac:dyDescent="0.35">
      <c r="B72" s="17"/>
      <c r="C72" s="42"/>
    </row>
    <row r="73" spans="2:10" s="12" customFormat="1" ht="19" thickBot="1" x14ac:dyDescent="0.5">
      <c r="B73" s="1" t="s">
        <v>35</v>
      </c>
      <c r="C73" s="1"/>
      <c r="D73" s="1"/>
      <c r="E73" s="1"/>
      <c r="F73" s="1"/>
      <c r="G73" s="1"/>
      <c r="H73" s="1"/>
      <c r="I73" s="1"/>
      <c r="J73" s="1"/>
    </row>
    <row r="74" spans="2:10" s="12" customFormat="1" ht="14.5" x14ac:dyDescent="0.35">
      <c r="B74" s="29" t="s">
        <v>20</v>
      </c>
      <c r="D74" s="77">
        <f>D4</f>
        <v>25</v>
      </c>
    </row>
    <row r="75" spans="2:10" s="12" customFormat="1" ht="14.5" x14ac:dyDescent="0.35">
      <c r="B75" s="29" t="s">
        <v>47</v>
      </c>
      <c r="D75" s="78">
        <f>D5</f>
        <v>500</v>
      </c>
    </row>
    <row r="76" spans="2:10" s="12" customFormat="1" ht="14.5" x14ac:dyDescent="0.35">
      <c r="B76" s="29" t="s">
        <v>23</v>
      </c>
      <c r="D76" s="41">
        <v>5.1999999999999998E-2</v>
      </c>
    </row>
    <row r="77" spans="2:10" s="12" customFormat="1" ht="14.5" x14ac:dyDescent="0.35">
      <c r="B77" s="29" t="s">
        <v>19</v>
      </c>
      <c r="D77" s="41">
        <v>0.4</v>
      </c>
    </row>
    <row r="78" spans="2:10" s="12" customFormat="1" ht="14.5" x14ac:dyDescent="0.35">
      <c r="B78" s="29" t="s">
        <v>45</v>
      </c>
      <c r="D78" s="79">
        <f>D76*(1-D77)</f>
        <v>3.1199999999999999E-2</v>
      </c>
    </row>
    <row r="79" spans="2:10" s="12" customFormat="1" ht="14.5" x14ac:dyDescent="0.35">
      <c r="B79" s="29" t="s">
        <v>24</v>
      </c>
      <c r="D79" s="41">
        <v>0.15</v>
      </c>
    </row>
    <row r="80" spans="2:10" s="12" customFormat="1" ht="14.5" x14ac:dyDescent="0.35">
      <c r="B80" s="17"/>
      <c r="C80" s="42"/>
    </row>
    <row r="81" spans="1:10" s="12" customFormat="1" ht="14.5" x14ac:dyDescent="0.35">
      <c r="B81" s="29" t="s">
        <v>36</v>
      </c>
      <c r="C81" s="29"/>
      <c r="D81" s="37">
        <f>E33</f>
        <v>4250</v>
      </c>
      <c r="E81" s="29"/>
      <c r="I81" s="29"/>
      <c r="J81" s="29"/>
    </row>
    <row r="82" spans="1:10" s="12" customFormat="1" ht="14.5" x14ac:dyDescent="0.35">
      <c r="B82" s="29" t="s">
        <v>37</v>
      </c>
      <c r="C82" s="29"/>
      <c r="D82" s="44">
        <f>D74*D75</f>
        <v>12500</v>
      </c>
      <c r="E82" s="29"/>
      <c r="I82" s="29"/>
      <c r="J82" s="29"/>
    </row>
    <row r="83" spans="1:10" s="12" customFormat="1" ht="14.5" x14ac:dyDescent="0.35">
      <c r="B83" s="34" t="s">
        <v>26</v>
      </c>
      <c r="C83" s="29"/>
      <c r="D83" s="39">
        <f>SUM(D81:D82)</f>
        <v>16750</v>
      </c>
      <c r="E83" s="29"/>
      <c r="I83" s="29"/>
      <c r="J83" s="29"/>
    </row>
    <row r="84" spans="1:10" s="12" customFormat="1" ht="14.5" x14ac:dyDescent="0.35">
      <c r="B84" s="34"/>
      <c r="C84" s="29"/>
      <c r="D84" s="44"/>
      <c r="E84" s="29"/>
      <c r="I84" s="29"/>
      <c r="J84" s="29"/>
    </row>
    <row r="85" spans="1:10" s="12" customFormat="1" ht="14.5" x14ac:dyDescent="0.35">
      <c r="B85" s="12" t="s">
        <v>25</v>
      </c>
      <c r="C85" s="29"/>
      <c r="D85" s="45">
        <f>D81/D83</f>
        <v>0.2537313432835821</v>
      </c>
      <c r="E85" s="29"/>
      <c r="I85" s="29"/>
      <c r="J85" s="29"/>
    </row>
    <row r="86" spans="1:10" s="12" customFormat="1" ht="14.5" x14ac:dyDescent="0.35">
      <c r="B86" s="12" t="s">
        <v>27</v>
      </c>
      <c r="C86" s="29"/>
      <c r="D86" s="45">
        <f>D82/D83</f>
        <v>0.74626865671641796</v>
      </c>
      <c r="E86" s="29"/>
      <c r="I86" s="29"/>
      <c r="J86" s="29"/>
    </row>
    <row r="87" spans="1:10" s="12" customFormat="1" ht="14.5" x14ac:dyDescent="0.35">
      <c r="B87" s="34"/>
      <c r="C87" s="29"/>
      <c r="D87" s="44"/>
      <c r="E87" s="29"/>
      <c r="I87" s="29"/>
      <c r="J87" s="29"/>
    </row>
    <row r="88" spans="1:10" s="12" customFormat="1" ht="14.5" x14ac:dyDescent="0.35">
      <c r="A88" s="17"/>
      <c r="B88" s="98" t="s">
        <v>28</v>
      </c>
      <c r="C88" s="99"/>
      <c r="D88" s="100">
        <f>(D79*D86)+(D78*D85)</f>
        <v>0.11985671641791046</v>
      </c>
      <c r="E88" s="17"/>
    </row>
    <row r="89" spans="1:10" s="12" customFormat="1" ht="14.5" x14ac:dyDescent="0.35">
      <c r="B89" s="17"/>
      <c r="C89" s="61"/>
      <c r="D89" s="17"/>
    </row>
    <row r="90" spans="1:10" s="12" customFormat="1" ht="19" thickBot="1" x14ac:dyDescent="0.5">
      <c r="B90" s="1" t="s">
        <v>34</v>
      </c>
      <c r="C90" s="1"/>
      <c r="D90" s="1"/>
      <c r="E90" s="1"/>
      <c r="F90" s="1"/>
      <c r="G90" s="1"/>
      <c r="H90" s="1"/>
      <c r="I90" s="1"/>
      <c r="J90" s="1"/>
    </row>
    <row r="91" spans="1:10" s="12" customFormat="1" ht="14.5" x14ac:dyDescent="0.35">
      <c r="B91" s="29" t="s">
        <v>38</v>
      </c>
      <c r="C91" s="48"/>
      <c r="D91" s="23">
        <f>SUM(C63,C71)</f>
        <v>20340.070331797746</v>
      </c>
    </row>
    <row r="92" spans="1:10" s="12" customFormat="1" ht="14.5" x14ac:dyDescent="0.35">
      <c r="B92" s="29" t="s">
        <v>39</v>
      </c>
      <c r="C92" s="47"/>
      <c r="D92" s="22">
        <f>E33-E25</f>
        <v>2750</v>
      </c>
      <c r="E92" s="33"/>
      <c r="F92" s="48"/>
    </row>
    <row r="93" spans="1:10" s="12" customFormat="1" ht="14.5" x14ac:dyDescent="0.35">
      <c r="B93" s="15" t="s">
        <v>22</v>
      </c>
      <c r="D93" s="39">
        <f>D91-D92</f>
        <v>17590.070331797746</v>
      </c>
      <c r="E93" s="35"/>
      <c r="F93" s="47"/>
    </row>
    <row r="94" spans="1:10" s="12" customFormat="1" ht="14.5" x14ac:dyDescent="0.35">
      <c r="B94" s="29" t="s">
        <v>47</v>
      </c>
      <c r="C94" s="17"/>
      <c r="D94" s="58">
        <f>D5</f>
        <v>500</v>
      </c>
      <c r="E94" s="49"/>
      <c r="F94" s="59"/>
    </row>
    <row r="95" spans="1:10" s="12" customFormat="1" ht="14.5" x14ac:dyDescent="0.35">
      <c r="B95" s="56" t="s">
        <v>40</v>
      </c>
      <c r="C95" s="57"/>
      <c r="D95" s="51">
        <f>D93/D94</f>
        <v>35.180140663595495</v>
      </c>
      <c r="E95" s="60"/>
      <c r="F95" s="46"/>
    </row>
    <row r="96" spans="1:10" s="12" customFormat="1" ht="14.5" x14ac:dyDescent="0.35">
      <c r="B96" s="17"/>
      <c r="C96" s="17"/>
      <c r="D96" s="24"/>
      <c r="E96" s="49"/>
      <c r="F96" s="62"/>
      <c r="G96" s="17"/>
    </row>
    <row r="97" spans="2:6" s="42" customFormat="1" ht="14.5" x14ac:dyDescent="0.35">
      <c r="B97" s="15" t="s">
        <v>66</v>
      </c>
      <c r="E97" s="61"/>
      <c r="F97" s="61"/>
    </row>
    <row r="98" spans="2:6" s="42" customFormat="1" ht="14.5" x14ac:dyDescent="0.35">
      <c r="B98" s="15" t="s">
        <v>69</v>
      </c>
    </row>
  </sheetData>
  <sheetProtection selectLockedCells="1" selectUnlockedCells="1"/>
  <pageMargins left="0.7" right="0.7" top="0.75" bottom="0.75" header="0.3" footer="0.3"/>
  <pageSetup orientation="portrait" horizontalDpi="4294967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 Exercise</vt:lpstr>
      <vt:lpstr>Completed DCF 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Prep, LLC</dc:creator>
  <cp:lastModifiedBy>Andreas Boscariol</cp:lastModifiedBy>
  <dcterms:created xsi:type="dcterms:W3CDTF">2006-10-30T23:26:47Z</dcterms:created>
  <dcterms:modified xsi:type="dcterms:W3CDTF">2023-01-07T06:51:53Z</dcterms:modified>
</cp:coreProperties>
</file>