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45" windowWidth="15135" windowHeight="8130"/>
  </bookViews>
  <sheets>
    <sheet name="Sheet1" sheetId="1" r:id="rId1"/>
    <sheet name="Sheet2" sheetId="2" r:id="rId2"/>
    <sheet name="Bank Reconciliation Items" sheetId="3" r:id="rId3"/>
    <sheet name="Buku KAS HARIAN" sheetId="4" r:id="rId4"/>
    <sheet name="Sheet3" sheetId="5" r:id="rId5"/>
  </sheets>
  <calcPr calcId="125725"/>
</workbook>
</file>

<file path=xl/calcChain.xml><?xml version="1.0" encoding="utf-8"?>
<calcChain xmlns="http://schemas.openxmlformats.org/spreadsheetml/2006/main">
  <c r="C21" i="1"/>
  <c r="C24"/>
  <c r="D19"/>
  <c r="D20"/>
  <c r="C16"/>
  <c r="C15"/>
  <c r="C5"/>
  <c r="C8"/>
  <c r="D17"/>
  <c r="D12"/>
  <c r="D13"/>
  <c r="D14"/>
  <c r="D3"/>
  <c r="D7"/>
  <c r="D4"/>
  <c r="D6"/>
  <c r="J4" i="5"/>
  <c r="K4" s="1"/>
  <c r="I4"/>
  <c r="F4"/>
  <c r="F3"/>
  <c r="H3" s="1"/>
  <c r="E3" i="4"/>
  <c r="E4" s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D3"/>
  <c r="D12" i="2"/>
  <c r="E11"/>
  <c r="E10"/>
  <c r="E9"/>
  <c r="E8"/>
  <c r="E7"/>
  <c r="E6"/>
  <c r="E5"/>
  <c r="E4"/>
  <c r="E3"/>
  <c r="E2"/>
  <c r="C12"/>
  <c r="J3" i="5" l="1"/>
  <c r="K3" s="1"/>
  <c r="I3"/>
  <c r="E12" i="2"/>
  <c r="E3" i="1"/>
  <c r="E4" s="1"/>
  <c r="E5" s="1"/>
  <c r="E6" s="1"/>
  <c r="E7" s="1"/>
  <c r="E8" s="1"/>
  <c r="E9" s="1"/>
  <c r="E10" s="1"/>
  <c r="E11" s="1"/>
  <c r="E12" s="1"/>
  <c r="E13" l="1"/>
  <c r="E14" s="1"/>
  <c r="E15" s="1"/>
  <c r="E16" s="1"/>
  <c r="E17" l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100" s="1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</calcChain>
</file>

<file path=xl/sharedStrings.xml><?xml version="1.0" encoding="utf-8"?>
<sst xmlns="http://schemas.openxmlformats.org/spreadsheetml/2006/main" count="105" uniqueCount="71">
  <si>
    <t>Tgl</t>
  </si>
  <si>
    <t>Keterangan</t>
  </si>
  <si>
    <t>Debit</t>
  </si>
  <si>
    <t>Credit</t>
  </si>
  <si>
    <t>Saldo</t>
  </si>
  <si>
    <t>SALDO AWAL</t>
  </si>
  <si>
    <t>DAYA CIPTA TANI, TOKO</t>
  </si>
  <si>
    <t>CMT, TOKO</t>
  </si>
  <si>
    <t>PUTRA AND, TOKO</t>
  </si>
  <si>
    <t>NUGRAHA MAKMUR, TOKO</t>
  </si>
  <si>
    <t>RIMBA JAYA, TOKO</t>
  </si>
  <si>
    <t>KANCIL MAS PUTRA, TOKO</t>
  </si>
  <si>
    <t>BAGJA PS, TOKO</t>
  </si>
  <si>
    <t>TANI PUTRA, TOKO</t>
  </si>
  <si>
    <t>MULTAZAM, TOKO</t>
  </si>
  <si>
    <t>SETIA TANI, TOKO</t>
  </si>
  <si>
    <t>TOTAL</t>
  </si>
  <si>
    <t>PENERIMA</t>
  </si>
  <si>
    <t>VOUCHER</t>
  </si>
  <si>
    <t>NO</t>
  </si>
  <si>
    <t>REDEEM</t>
  </si>
  <si>
    <t>SISA</t>
  </si>
  <si>
    <t>diambil tunai, P.Iwan</t>
  </si>
  <si>
    <t>KETERANGAN</t>
  </si>
  <si>
    <t>CLAIMS</t>
  </si>
  <si>
    <t>Wages Expense</t>
  </si>
  <si>
    <t>Bank</t>
  </si>
  <si>
    <t>Amount</t>
  </si>
  <si>
    <t>Name</t>
  </si>
  <si>
    <t>Notes</t>
  </si>
  <si>
    <t>BNP</t>
  </si>
  <si>
    <t>P.Tedi - KANCIL MAS PUTRA</t>
  </si>
  <si>
    <t>Nota 14440, 14317, 14310</t>
  </si>
  <si>
    <t>Nota 14401, 14300</t>
  </si>
  <si>
    <t>Nota 14357, 14262</t>
  </si>
  <si>
    <t>Nota 14282, 14301, 14380</t>
  </si>
  <si>
    <t>Nota 14341 (Rp 3.180.000), 14244, 14205</t>
  </si>
  <si>
    <t>Nota 14311</t>
  </si>
  <si>
    <t>Nota 1418a, 14197, 14201</t>
  </si>
  <si>
    <t>Status</t>
  </si>
  <si>
    <t>Description</t>
  </si>
  <si>
    <t>Nota 13862</t>
  </si>
  <si>
    <t>Nota 13873</t>
  </si>
  <si>
    <t>Nota 13735, 13746, 13772, 13877</t>
  </si>
  <si>
    <t>Tanggal</t>
  </si>
  <si>
    <t>Uang makan (4)</t>
  </si>
  <si>
    <t>TRANSFER BCA (P.Roni)</t>
  </si>
  <si>
    <t>BELI kalkulator</t>
  </si>
  <si>
    <t>Program</t>
  </si>
  <si>
    <t>SERVO</t>
  </si>
  <si>
    <t>dus</t>
  </si>
  <si>
    <t>isi per dus</t>
  </si>
  <si>
    <t>total</t>
  </si>
  <si>
    <t>bonus</t>
  </si>
  <si>
    <t>VALUE</t>
  </si>
  <si>
    <t>unit price</t>
  </si>
  <si>
    <t>nett</t>
  </si>
  <si>
    <t>pcs bonus</t>
  </si>
  <si>
    <t>GUSTAVI</t>
  </si>
  <si>
    <t>TRANSFER BCA</t>
  </si>
  <si>
    <t>A/R</t>
  </si>
  <si>
    <t>TRANSFER BCA AA</t>
  </si>
  <si>
    <t>PRIVE - andreas</t>
  </si>
  <si>
    <t>SALES - cash/retail</t>
  </si>
  <si>
    <t>PRIVE - bulanan</t>
  </si>
  <si>
    <t>SETOR KE BANK</t>
  </si>
  <si>
    <t>SELISIH - lebih</t>
  </si>
  <si>
    <t>FREIGHT OUT</t>
  </si>
  <si>
    <t>SELISIH - kurang</t>
  </si>
  <si>
    <t>GARRETH - buku piano</t>
  </si>
  <si>
    <t>BENSIN - RUSH</t>
  </si>
</sst>
</file>

<file path=xl/styles.xml><?xml version="1.0" encoding="utf-8"?>
<styleSheet xmlns="http://schemas.openxmlformats.org/spreadsheetml/2006/main">
  <numFmts count="3">
    <numFmt numFmtId="164" formatCode="#,##0;[Red]#,##0"/>
    <numFmt numFmtId="165" formatCode="[$-409]d/mmm/yyyy;@"/>
    <numFmt numFmtId="166" formatCode="#,##0.00;[Red]#,##0.00"/>
  </numFmts>
  <fonts count="1"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0" borderId="0" xfId="0" applyNumberFormat="1"/>
    <xf numFmtId="9" fontId="0" fillId="0" borderId="0" xfId="0" applyNumberFormat="1"/>
    <xf numFmtId="0" fontId="0" fillId="2" borderId="0" xfId="0" applyFill="1"/>
    <xf numFmtId="166" fontId="0" fillId="0" borderId="0" xfId="0" applyNumberFormat="1"/>
    <xf numFmtId="164" fontId="0" fillId="3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14"/>
  <sheetViews>
    <sheetView tabSelected="1" workbookViewId="0">
      <pane ySplit="2" topLeftCell="A25" activePane="bottomLeft" state="frozen"/>
      <selection pane="bottomLeft" activeCell="C46" sqref="C46"/>
    </sheetView>
  </sheetViews>
  <sheetFormatPr defaultRowHeight="15"/>
  <cols>
    <col min="1" max="1" width="12.140625" style="2" bestFit="1" customWidth="1"/>
    <col min="2" max="2" width="14.5703125" customWidth="1"/>
    <col min="3" max="3" width="12.7109375" style="1" bestFit="1" customWidth="1"/>
    <col min="4" max="4" width="13.28515625" style="1" bestFit="1" customWidth="1"/>
    <col min="5" max="5" width="11.140625" style="1" bestFit="1" customWidth="1"/>
    <col min="10" max="10" width="28.28515625" bestFit="1" customWidth="1"/>
    <col min="11" max="12" width="11.140625" style="1" bestFit="1" customWidth="1"/>
  </cols>
  <sheetData>
    <row r="1" spans="1:6">
      <c r="A1" s="2" t="s">
        <v>0</v>
      </c>
      <c r="B1" t="s">
        <v>1</v>
      </c>
      <c r="C1" s="1" t="s">
        <v>2</v>
      </c>
      <c r="D1" s="1" t="s">
        <v>3</v>
      </c>
      <c r="E1" s="1" t="s">
        <v>4</v>
      </c>
    </row>
    <row r="2" spans="1:6">
      <c r="B2" t="s">
        <v>5</v>
      </c>
      <c r="E2" s="1">
        <v>473125</v>
      </c>
    </row>
    <row r="3" spans="1:6">
      <c r="A3" s="2">
        <v>44347</v>
      </c>
      <c r="B3" t="s">
        <v>25</v>
      </c>
      <c r="D3" s="1">
        <f>60000+6970000</f>
        <v>7030000</v>
      </c>
      <c r="E3" s="1">
        <f t="shared" ref="E3:E35" si="0">E2+C3-D3</f>
        <v>-6556875</v>
      </c>
    </row>
    <row r="4" spans="1:6">
      <c r="B4" t="s">
        <v>59</v>
      </c>
      <c r="D4" s="1">
        <f>2456000+3275000+100000000+13000000+13500000+3200000-960000+2206000</f>
        <v>136677000</v>
      </c>
      <c r="E4" s="1">
        <f t="shared" si="0"/>
        <v>-143233875</v>
      </c>
    </row>
    <row r="5" spans="1:6">
      <c r="B5" t="s">
        <v>60</v>
      </c>
      <c r="C5" s="1">
        <f>100000000+12514400+485600+21050000+8950000+13500000+50921000</f>
        <v>207421000</v>
      </c>
      <c r="E5" s="1">
        <f t="shared" si="0"/>
        <v>64187125</v>
      </c>
    </row>
    <row r="6" spans="1:6">
      <c r="B6" t="s">
        <v>61</v>
      </c>
      <c r="D6" s="1">
        <f>9240000</f>
        <v>9240000</v>
      </c>
      <c r="E6" s="1">
        <f t="shared" si="0"/>
        <v>54947125</v>
      </c>
    </row>
    <row r="7" spans="1:6">
      <c r="B7" t="s">
        <v>62</v>
      </c>
      <c r="D7" s="1">
        <f>2000000</f>
        <v>2000000</v>
      </c>
      <c r="E7" s="1">
        <f t="shared" si="0"/>
        <v>52947125</v>
      </c>
      <c r="F7" s="1"/>
    </row>
    <row r="8" spans="1:6">
      <c r="B8" t="s">
        <v>63</v>
      </c>
      <c r="C8" s="1">
        <f>83487125-8996125-50921000</f>
        <v>23570000</v>
      </c>
      <c r="E8" s="1">
        <f t="shared" si="0"/>
        <v>76517125</v>
      </c>
    </row>
    <row r="9" spans="1:6">
      <c r="B9" t="s">
        <v>64</v>
      </c>
      <c r="D9" s="1">
        <v>16000000</v>
      </c>
      <c r="E9" s="1">
        <f t="shared" si="0"/>
        <v>60517125</v>
      </c>
    </row>
    <row r="10" spans="1:6">
      <c r="B10" t="s">
        <v>65</v>
      </c>
      <c r="D10" s="1">
        <v>60000000</v>
      </c>
      <c r="E10" s="1">
        <f t="shared" si="0"/>
        <v>517125</v>
      </c>
    </row>
    <row r="11" spans="1:6">
      <c r="B11" t="s">
        <v>66</v>
      </c>
      <c r="C11" s="1">
        <v>60000</v>
      </c>
      <c r="E11" s="1">
        <f t="shared" si="0"/>
        <v>577125</v>
      </c>
    </row>
    <row r="12" spans="1:6">
      <c r="A12" s="2">
        <v>44348</v>
      </c>
      <c r="B12" t="s">
        <v>25</v>
      </c>
      <c r="D12" s="1">
        <f>60000+260000</f>
        <v>320000</v>
      </c>
      <c r="E12" s="1">
        <f t="shared" si="0"/>
        <v>257125</v>
      </c>
    </row>
    <row r="13" spans="1:6">
      <c r="B13" t="s">
        <v>59</v>
      </c>
      <c r="D13" s="1">
        <f>875000+4664500+2500000+4232000+457500</f>
        <v>12729000</v>
      </c>
      <c r="E13" s="1">
        <f t="shared" si="0"/>
        <v>-12471875</v>
      </c>
    </row>
    <row r="14" spans="1:6">
      <c r="B14" t="s">
        <v>67</v>
      </c>
      <c r="D14" s="1">
        <f>14500+22000+7000+57500</f>
        <v>101000</v>
      </c>
      <c r="E14" s="1">
        <f t="shared" si="0"/>
        <v>-12572875</v>
      </c>
    </row>
    <row r="15" spans="1:6">
      <c r="B15" t="s">
        <v>60</v>
      </c>
      <c r="C15" s="1">
        <f>4664500+2500000+4232000+457500+4065000</f>
        <v>15919000</v>
      </c>
      <c r="E15" s="1">
        <f t="shared" si="0"/>
        <v>3346125</v>
      </c>
    </row>
    <row r="16" spans="1:6">
      <c r="B16" t="s">
        <v>63</v>
      </c>
      <c r="C16" s="1">
        <f>458875+8943125-4065000</f>
        <v>5337000</v>
      </c>
      <c r="E16" s="1">
        <f t="shared" si="0"/>
        <v>8683125</v>
      </c>
    </row>
    <row r="17" spans="1:5">
      <c r="B17" t="s">
        <v>68</v>
      </c>
      <c r="D17" s="1">
        <f>5000</f>
        <v>5000</v>
      </c>
      <c r="E17" s="1">
        <f t="shared" si="0"/>
        <v>8678125</v>
      </c>
    </row>
    <row r="18" spans="1:5">
      <c r="B18" t="s">
        <v>65</v>
      </c>
      <c r="D18" s="1">
        <v>8000000</v>
      </c>
      <c r="E18" s="1">
        <f t="shared" si="0"/>
        <v>678125</v>
      </c>
    </row>
    <row r="19" spans="1:5">
      <c r="A19" s="2">
        <v>44349</v>
      </c>
      <c r="B19" t="s">
        <v>25</v>
      </c>
      <c r="D19" s="1">
        <f>60000+300000</f>
        <v>360000</v>
      </c>
      <c r="E19" s="1">
        <f t="shared" si="0"/>
        <v>318125</v>
      </c>
    </row>
    <row r="20" spans="1:5">
      <c r="B20" t="s">
        <v>59</v>
      </c>
      <c r="D20" s="1">
        <f>611500+385000+4557500+119000+5410000+16180000+521000+40000+4025000</f>
        <v>31849000</v>
      </c>
      <c r="E20" s="1">
        <f t="shared" si="0"/>
        <v>-31530875</v>
      </c>
    </row>
    <row r="21" spans="1:5">
      <c r="B21" t="s">
        <v>60</v>
      </c>
      <c r="C21" s="1">
        <f>4557500+119000+2700000+31598500</f>
        <v>38975000</v>
      </c>
      <c r="E21" s="1">
        <f t="shared" si="0"/>
        <v>7444125</v>
      </c>
    </row>
    <row r="22" spans="1:5">
      <c r="B22" t="s">
        <v>69</v>
      </c>
      <c r="D22" s="1">
        <v>515000</v>
      </c>
      <c r="E22" s="1">
        <f t="shared" si="0"/>
        <v>6929125</v>
      </c>
    </row>
    <row r="23" spans="1:5">
      <c r="B23" t="s">
        <v>70</v>
      </c>
      <c r="D23" s="1">
        <v>250000</v>
      </c>
      <c r="E23" s="1">
        <f t="shared" si="0"/>
        <v>6679125</v>
      </c>
    </row>
    <row r="24" spans="1:5">
      <c r="B24" t="s">
        <v>63</v>
      </c>
      <c r="C24" s="1">
        <f>24619375+18942625-31598500</f>
        <v>11963500</v>
      </c>
      <c r="E24" s="1">
        <f t="shared" si="0"/>
        <v>18642625</v>
      </c>
    </row>
    <row r="25" spans="1:5">
      <c r="B25" t="s">
        <v>65</v>
      </c>
      <c r="D25" s="1">
        <v>18000000</v>
      </c>
      <c r="E25" s="1">
        <f t="shared" si="0"/>
        <v>642625</v>
      </c>
    </row>
    <row r="26" spans="1:5">
      <c r="A26" s="2">
        <v>44350</v>
      </c>
      <c r="E26" s="1">
        <f t="shared" si="0"/>
        <v>642625</v>
      </c>
    </row>
    <row r="27" spans="1:5">
      <c r="E27" s="1">
        <f t="shared" si="0"/>
        <v>642625</v>
      </c>
    </row>
    <row r="28" spans="1:5">
      <c r="E28" s="1">
        <f t="shared" si="0"/>
        <v>642625</v>
      </c>
    </row>
    <row r="29" spans="1:5">
      <c r="E29" s="1">
        <f t="shared" si="0"/>
        <v>642625</v>
      </c>
    </row>
    <row r="30" spans="1:5">
      <c r="E30" s="1">
        <f t="shared" si="0"/>
        <v>642625</v>
      </c>
    </row>
    <row r="31" spans="1:5">
      <c r="E31" s="1">
        <f t="shared" si="0"/>
        <v>642625</v>
      </c>
    </row>
    <row r="32" spans="1:5">
      <c r="E32" s="1">
        <f t="shared" si="0"/>
        <v>642625</v>
      </c>
    </row>
    <row r="33" spans="5:6">
      <c r="E33" s="1">
        <f t="shared" si="0"/>
        <v>642625</v>
      </c>
    </row>
    <row r="34" spans="5:6">
      <c r="E34" s="1">
        <f t="shared" si="0"/>
        <v>642625</v>
      </c>
    </row>
    <row r="35" spans="5:6">
      <c r="E35" s="1">
        <f t="shared" si="0"/>
        <v>642625</v>
      </c>
    </row>
    <row r="36" spans="5:6">
      <c r="E36" s="1">
        <f t="shared" ref="E36:E67" si="1">E35+C36-D36</f>
        <v>642625</v>
      </c>
    </row>
    <row r="37" spans="5:6">
      <c r="E37" s="1">
        <f t="shared" si="1"/>
        <v>642625</v>
      </c>
    </row>
    <row r="38" spans="5:6">
      <c r="E38" s="1">
        <f t="shared" si="1"/>
        <v>642625</v>
      </c>
    </row>
    <row r="39" spans="5:6">
      <c r="E39" s="1">
        <f t="shared" si="1"/>
        <v>642625</v>
      </c>
    </row>
    <row r="40" spans="5:6">
      <c r="E40" s="1">
        <f t="shared" si="1"/>
        <v>642625</v>
      </c>
    </row>
    <row r="41" spans="5:6">
      <c r="E41" s="1">
        <f t="shared" si="1"/>
        <v>642625</v>
      </c>
      <c r="F41" s="1"/>
    </row>
    <row r="42" spans="5:6">
      <c r="E42" s="1">
        <f t="shared" si="1"/>
        <v>642625</v>
      </c>
    </row>
    <row r="43" spans="5:6">
      <c r="E43" s="1">
        <f t="shared" si="1"/>
        <v>642625</v>
      </c>
    </row>
    <row r="44" spans="5:6">
      <c r="E44" s="1">
        <f t="shared" si="1"/>
        <v>642625</v>
      </c>
    </row>
    <row r="45" spans="5:6">
      <c r="E45" s="1">
        <f t="shared" si="1"/>
        <v>642625</v>
      </c>
    </row>
    <row r="46" spans="5:6">
      <c r="E46" s="1">
        <f t="shared" si="1"/>
        <v>642625</v>
      </c>
    </row>
    <row r="47" spans="5:6">
      <c r="E47" s="1">
        <f t="shared" si="1"/>
        <v>642625</v>
      </c>
    </row>
    <row r="48" spans="5:6">
      <c r="E48" s="1">
        <f t="shared" si="1"/>
        <v>642625</v>
      </c>
    </row>
    <row r="49" spans="5:6">
      <c r="E49" s="1">
        <f t="shared" si="1"/>
        <v>642625</v>
      </c>
    </row>
    <row r="50" spans="5:6">
      <c r="E50" s="1">
        <f t="shared" si="1"/>
        <v>642625</v>
      </c>
    </row>
    <row r="51" spans="5:6">
      <c r="E51" s="1">
        <f t="shared" si="1"/>
        <v>642625</v>
      </c>
    </row>
    <row r="52" spans="5:6">
      <c r="E52" s="1">
        <f t="shared" si="1"/>
        <v>642625</v>
      </c>
      <c r="F52" s="1"/>
    </row>
    <row r="53" spans="5:6">
      <c r="E53" s="1">
        <f t="shared" si="1"/>
        <v>642625</v>
      </c>
    </row>
    <row r="54" spans="5:6">
      <c r="E54" s="1">
        <f t="shared" si="1"/>
        <v>642625</v>
      </c>
    </row>
    <row r="55" spans="5:6">
      <c r="E55" s="1">
        <f t="shared" si="1"/>
        <v>642625</v>
      </c>
    </row>
    <row r="56" spans="5:6">
      <c r="E56" s="1">
        <f t="shared" si="1"/>
        <v>642625</v>
      </c>
    </row>
    <row r="57" spans="5:6">
      <c r="E57" s="1">
        <f t="shared" si="1"/>
        <v>642625</v>
      </c>
    </row>
    <row r="58" spans="5:6">
      <c r="E58" s="1">
        <f t="shared" si="1"/>
        <v>642625</v>
      </c>
    </row>
    <row r="59" spans="5:6">
      <c r="E59" s="1">
        <f t="shared" si="1"/>
        <v>642625</v>
      </c>
    </row>
    <row r="60" spans="5:6">
      <c r="E60" s="1">
        <f t="shared" si="1"/>
        <v>642625</v>
      </c>
    </row>
    <row r="61" spans="5:6">
      <c r="E61" s="1">
        <f t="shared" si="1"/>
        <v>642625</v>
      </c>
    </row>
    <row r="62" spans="5:6">
      <c r="E62" s="1">
        <f t="shared" si="1"/>
        <v>642625</v>
      </c>
    </row>
    <row r="63" spans="5:6">
      <c r="E63" s="1">
        <f t="shared" si="1"/>
        <v>642625</v>
      </c>
    </row>
    <row r="64" spans="5:6">
      <c r="E64" s="1">
        <f t="shared" si="1"/>
        <v>642625</v>
      </c>
    </row>
    <row r="65" spans="5:7">
      <c r="E65" s="1">
        <f t="shared" si="1"/>
        <v>642625</v>
      </c>
    </row>
    <row r="66" spans="5:7">
      <c r="E66" s="1">
        <f t="shared" si="1"/>
        <v>642625</v>
      </c>
    </row>
    <row r="67" spans="5:7">
      <c r="E67" s="1">
        <f t="shared" si="1"/>
        <v>642625</v>
      </c>
    </row>
    <row r="68" spans="5:7">
      <c r="E68" s="1">
        <f t="shared" ref="E68:E99" si="2">E67+C68-D68</f>
        <v>642625</v>
      </c>
    </row>
    <row r="69" spans="5:7">
      <c r="E69" s="1">
        <f t="shared" si="2"/>
        <v>642625</v>
      </c>
    </row>
    <row r="70" spans="5:7">
      <c r="E70" s="1">
        <f t="shared" si="2"/>
        <v>642625</v>
      </c>
    </row>
    <row r="71" spans="5:7">
      <c r="E71" s="1">
        <f t="shared" si="2"/>
        <v>642625</v>
      </c>
    </row>
    <row r="72" spans="5:7">
      <c r="E72" s="1">
        <f t="shared" si="2"/>
        <v>642625</v>
      </c>
    </row>
    <row r="73" spans="5:7">
      <c r="E73" s="1">
        <f t="shared" si="2"/>
        <v>642625</v>
      </c>
    </row>
    <row r="74" spans="5:7">
      <c r="E74" s="1">
        <f t="shared" si="2"/>
        <v>642625</v>
      </c>
    </row>
    <row r="75" spans="5:7">
      <c r="E75" s="1">
        <f t="shared" si="2"/>
        <v>642625</v>
      </c>
    </row>
    <row r="76" spans="5:7">
      <c r="E76" s="1">
        <f t="shared" si="2"/>
        <v>642625</v>
      </c>
    </row>
    <row r="77" spans="5:7">
      <c r="E77" s="1">
        <f t="shared" si="2"/>
        <v>642625</v>
      </c>
    </row>
    <row r="78" spans="5:7">
      <c r="E78" s="1">
        <f t="shared" si="2"/>
        <v>642625</v>
      </c>
    </row>
    <row r="79" spans="5:7">
      <c r="E79" s="1">
        <f t="shared" si="2"/>
        <v>642625</v>
      </c>
    </row>
    <row r="80" spans="5:7">
      <c r="E80" s="1">
        <f t="shared" si="2"/>
        <v>642625</v>
      </c>
      <c r="G80" s="1"/>
    </row>
    <row r="81" spans="5:5">
      <c r="E81" s="1">
        <f t="shared" si="2"/>
        <v>642625</v>
      </c>
    </row>
    <row r="82" spans="5:5">
      <c r="E82" s="1">
        <f t="shared" si="2"/>
        <v>642625</v>
      </c>
    </row>
    <row r="83" spans="5:5">
      <c r="E83" s="1">
        <f t="shared" si="2"/>
        <v>642625</v>
      </c>
    </row>
    <row r="84" spans="5:5">
      <c r="E84" s="1">
        <f t="shared" si="2"/>
        <v>642625</v>
      </c>
    </row>
    <row r="85" spans="5:5">
      <c r="E85" s="1">
        <f t="shared" si="2"/>
        <v>642625</v>
      </c>
    </row>
    <row r="86" spans="5:5">
      <c r="E86" s="1">
        <f t="shared" si="2"/>
        <v>642625</v>
      </c>
    </row>
    <row r="87" spans="5:5">
      <c r="E87" s="1">
        <f t="shared" si="2"/>
        <v>642625</v>
      </c>
    </row>
    <row r="88" spans="5:5">
      <c r="E88" s="1">
        <f t="shared" si="2"/>
        <v>642625</v>
      </c>
    </row>
    <row r="89" spans="5:5">
      <c r="E89" s="1">
        <f t="shared" si="2"/>
        <v>642625</v>
      </c>
    </row>
    <row r="90" spans="5:5">
      <c r="E90" s="1">
        <f t="shared" si="2"/>
        <v>642625</v>
      </c>
    </row>
    <row r="91" spans="5:5">
      <c r="E91" s="1">
        <f t="shared" si="2"/>
        <v>642625</v>
      </c>
    </row>
    <row r="92" spans="5:5">
      <c r="E92" s="1">
        <f t="shared" si="2"/>
        <v>642625</v>
      </c>
    </row>
    <row r="93" spans="5:5">
      <c r="E93" s="1">
        <f t="shared" si="2"/>
        <v>642625</v>
      </c>
    </row>
    <row r="94" spans="5:5">
      <c r="E94" s="1">
        <f t="shared" si="2"/>
        <v>642625</v>
      </c>
    </row>
    <row r="95" spans="5:5">
      <c r="E95" s="1">
        <f t="shared" si="2"/>
        <v>642625</v>
      </c>
    </row>
    <row r="96" spans="5:5">
      <c r="E96" s="1">
        <f t="shared" si="2"/>
        <v>642625</v>
      </c>
    </row>
    <row r="97" spans="5:5">
      <c r="E97" s="1">
        <f t="shared" si="2"/>
        <v>642625</v>
      </c>
    </row>
    <row r="98" spans="5:5">
      <c r="E98" s="1">
        <f t="shared" si="2"/>
        <v>642625</v>
      </c>
    </row>
    <row r="99" spans="5:5">
      <c r="E99" s="1">
        <f t="shared" si="2"/>
        <v>642625</v>
      </c>
    </row>
    <row r="100" spans="5:5">
      <c r="E100" s="1">
        <f t="shared" ref="E100:E114" si="3">E99+C100-D100</f>
        <v>642625</v>
      </c>
    </row>
    <row r="101" spans="5:5">
      <c r="E101" s="1">
        <f t="shared" si="3"/>
        <v>642625</v>
      </c>
    </row>
    <row r="102" spans="5:5">
      <c r="E102" s="1">
        <f t="shared" si="3"/>
        <v>642625</v>
      </c>
    </row>
    <row r="103" spans="5:5">
      <c r="E103" s="1">
        <f t="shared" si="3"/>
        <v>642625</v>
      </c>
    </row>
    <row r="104" spans="5:5">
      <c r="E104" s="1">
        <f t="shared" si="3"/>
        <v>642625</v>
      </c>
    </row>
    <row r="105" spans="5:5">
      <c r="E105" s="1">
        <f t="shared" si="3"/>
        <v>642625</v>
      </c>
    </row>
    <row r="106" spans="5:5">
      <c r="E106" s="1">
        <f t="shared" si="3"/>
        <v>642625</v>
      </c>
    </row>
    <row r="107" spans="5:5">
      <c r="E107" s="1">
        <f t="shared" si="3"/>
        <v>642625</v>
      </c>
    </row>
    <row r="108" spans="5:5">
      <c r="E108" s="1">
        <f t="shared" si="3"/>
        <v>642625</v>
      </c>
    </row>
    <row r="109" spans="5:5">
      <c r="E109" s="1">
        <f t="shared" si="3"/>
        <v>642625</v>
      </c>
    </row>
    <row r="110" spans="5:5">
      <c r="E110" s="1">
        <f t="shared" si="3"/>
        <v>642625</v>
      </c>
    </row>
    <row r="111" spans="5:5">
      <c r="E111" s="1">
        <f t="shared" si="3"/>
        <v>642625</v>
      </c>
    </row>
    <row r="112" spans="5:5">
      <c r="E112" s="1">
        <f t="shared" si="3"/>
        <v>642625</v>
      </c>
    </row>
    <row r="113" spans="5:5">
      <c r="E113" s="1">
        <f t="shared" si="3"/>
        <v>642625</v>
      </c>
    </row>
    <row r="114" spans="5:5">
      <c r="E114" s="1">
        <f t="shared" si="3"/>
        <v>642625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G2" sqref="G2"/>
    </sheetView>
  </sheetViews>
  <sheetFormatPr defaultRowHeight="15"/>
  <cols>
    <col min="1" max="1" width="3.85546875" bestFit="1" customWidth="1"/>
    <col min="2" max="2" width="25.140625" bestFit="1" customWidth="1"/>
    <col min="3" max="3" width="10.140625" style="1" bestFit="1" customWidth="1"/>
    <col min="5" max="5" width="10.140625" bestFit="1" customWidth="1"/>
    <col min="6" max="6" width="20" bestFit="1" customWidth="1"/>
  </cols>
  <sheetData>
    <row r="1" spans="1:7">
      <c r="A1" t="s">
        <v>19</v>
      </c>
      <c r="B1" t="s">
        <v>17</v>
      </c>
      <c r="C1" s="1" t="s">
        <v>18</v>
      </c>
      <c r="D1" t="s">
        <v>20</v>
      </c>
      <c r="E1" t="s">
        <v>21</v>
      </c>
      <c r="F1" t="s">
        <v>23</v>
      </c>
      <c r="G1" t="s">
        <v>24</v>
      </c>
    </row>
    <row r="2" spans="1:7">
      <c r="A2">
        <v>1</v>
      </c>
      <c r="B2" t="s">
        <v>6</v>
      </c>
      <c r="C2" s="1">
        <v>4048000</v>
      </c>
      <c r="D2" s="1"/>
      <c r="E2" s="1">
        <f>C2-D2</f>
        <v>4048000</v>
      </c>
      <c r="F2" s="1"/>
    </row>
    <row r="3" spans="1:7">
      <c r="A3">
        <v>2</v>
      </c>
      <c r="B3" t="s">
        <v>7</v>
      </c>
      <c r="C3" s="1">
        <v>1584000</v>
      </c>
      <c r="D3" s="1"/>
      <c r="E3" s="1">
        <f t="shared" ref="E3:E11" si="0">C3-D3</f>
        <v>1584000</v>
      </c>
      <c r="F3" s="1"/>
    </row>
    <row r="4" spans="1:7">
      <c r="A4">
        <v>3</v>
      </c>
      <c r="B4" t="s">
        <v>8</v>
      </c>
      <c r="C4" s="1">
        <v>1232000</v>
      </c>
      <c r="D4" s="1"/>
      <c r="E4" s="1">
        <f t="shared" si="0"/>
        <v>1232000</v>
      </c>
      <c r="F4" s="1"/>
    </row>
    <row r="5" spans="1:7">
      <c r="A5">
        <v>4</v>
      </c>
      <c r="B5" t="s">
        <v>9</v>
      </c>
      <c r="C5" s="1">
        <v>2464000</v>
      </c>
      <c r="D5" s="1"/>
      <c r="E5" s="1">
        <f t="shared" si="0"/>
        <v>2464000</v>
      </c>
      <c r="F5" s="1"/>
    </row>
    <row r="6" spans="1:7">
      <c r="A6">
        <v>5</v>
      </c>
      <c r="B6" t="s">
        <v>10</v>
      </c>
      <c r="C6" s="1">
        <v>1232000</v>
      </c>
      <c r="D6" s="1"/>
      <c r="E6" s="1">
        <f t="shared" si="0"/>
        <v>1232000</v>
      </c>
      <c r="F6" s="1"/>
    </row>
    <row r="7" spans="1:7">
      <c r="A7">
        <v>6</v>
      </c>
      <c r="B7" t="s">
        <v>11</v>
      </c>
      <c r="C7" s="1">
        <v>3360000</v>
      </c>
      <c r="D7" s="1"/>
      <c r="E7" s="1">
        <f t="shared" si="0"/>
        <v>3360000</v>
      </c>
      <c r="F7" s="1"/>
    </row>
    <row r="8" spans="1:7">
      <c r="A8">
        <v>7</v>
      </c>
      <c r="B8" t="s">
        <v>12</v>
      </c>
      <c r="C8" s="1">
        <v>5632000</v>
      </c>
      <c r="D8" s="1">
        <v>5632000</v>
      </c>
      <c r="E8" s="1">
        <f t="shared" si="0"/>
        <v>0</v>
      </c>
      <c r="F8" s="1"/>
    </row>
    <row r="9" spans="1:7">
      <c r="A9">
        <v>8</v>
      </c>
      <c r="B9" t="s">
        <v>13</v>
      </c>
      <c r="C9" s="1">
        <v>1936000</v>
      </c>
      <c r="D9" s="1">
        <v>2000000</v>
      </c>
      <c r="E9" s="1">
        <f t="shared" si="0"/>
        <v>-64000</v>
      </c>
      <c r="F9" s="1" t="s">
        <v>22</v>
      </c>
    </row>
    <row r="10" spans="1:7">
      <c r="A10">
        <v>9</v>
      </c>
      <c r="B10" t="s">
        <v>14</v>
      </c>
      <c r="C10" s="1">
        <v>2640000</v>
      </c>
      <c r="D10" s="1"/>
      <c r="E10" s="1">
        <f t="shared" si="0"/>
        <v>2640000</v>
      </c>
      <c r="F10" s="1"/>
    </row>
    <row r="11" spans="1:7">
      <c r="A11">
        <v>10</v>
      </c>
      <c r="B11" t="s">
        <v>15</v>
      </c>
      <c r="C11" s="1">
        <v>966000</v>
      </c>
      <c r="D11" s="1"/>
      <c r="E11" s="1">
        <f t="shared" si="0"/>
        <v>966000</v>
      </c>
      <c r="F11" s="1"/>
    </row>
    <row r="12" spans="1:7">
      <c r="B12" t="s">
        <v>16</v>
      </c>
      <c r="C12" s="1">
        <f>SUM(C2:C11)</f>
        <v>25094000</v>
      </c>
      <c r="D12" s="1">
        <f t="shared" ref="D12:E12" si="1">SUM(D2:D11)</f>
        <v>7632000</v>
      </c>
      <c r="E12" s="1">
        <f t="shared" si="1"/>
        <v>17462000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1"/>
  <sheetViews>
    <sheetView workbookViewId="0">
      <pane ySplit="1" topLeftCell="A2" activePane="bottomLeft" state="frozen"/>
      <selection pane="bottomLeft" activeCell="E11" sqref="E11"/>
    </sheetView>
  </sheetViews>
  <sheetFormatPr defaultRowHeight="15"/>
  <cols>
    <col min="1" max="1" width="11.85546875" style="2" bestFit="1" customWidth="1"/>
    <col min="2" max="2" width="25.85546875" bestFit="1" customWidth="1"/>
    <col min="4" max="4" width="10.140625" style="1" bestFit="1" customWidth="1"/>
    <col min="5" max="5" width="36.28515625" bestFit="1" customWidth="1"/>
    <col min="7" max="7" width="11.140625" bestFit="1" customWidth="1"/>
  </cols>
  <sheetData>
    <row r="1" spans="1:7">
      <c r="A1" s="2" t="s">
        <v>0</v>
      </c>
      <c r="B1" t="s">
        <v>28</v>
      </c>
      <c r="C1" t="s">
        <v>26</v>
      </c>
      <c r="D1" s="1" t="s">
        <v>27</v>
      </c>
      <c r="E1" t="s">
        <v>29</v>
      </c>
      <c r="F1" t="s">
        <v>39</v>
      </c>
      <c r="G1" t="s">
        <v>40</v>
      </c>
    </row>
    <row r="2" spans="1:7">
      <c r="A2" s="2">
        <v>43006</v>
      </c>
      <c r="B2" t="s">
        <v>31</v>
      </c>
      <c r="C2" t="s">
        <v>30</v>
      </c>
      <c r="D2" s="1">
        <v>37685000</v>
      </c>
      <c r="E2" t="s">
        <v>32</v>
      </c>
    </row>
    <row r="3" spans="1:7">
      <c r="A3" s="2">
        <v>42986</v>
      </c>
      <c r="B3" t="s">
        <v>31</v>
      </c>
      <c r="C3" t="s">
        <v>30</v>
      </c>
      <c r="D3" s="1">
        <v>49075000</v>
      </c>
      <c r="E3" t="s">
        <v>33</v>
      </c>
    </row>
    <row r="4" spans="1:7">
      <c r="A4" s="2">
        <v>42965</v>
      </c>
      <c r="B4" t="s">
        <v>31</v>
      </c>
      <c r="C4" t="s">
        <v>30</v>
      </c>
      <c r="D4" s="1">
        <v>27337000</v>
      </c>
      <c r="E4" t="s">
        <v>35</v>
      </c>
    </row>
    <row r="5" spans="1:7">
      <c r="A5" s="2">
        <v>42955</v>
      </c>
      <c r="B5" t="s">
        <v>31</v>
      </c>
      <c r="C5" t="s">
        <v>30</v>
      </c>
      <c r="D5" s="1">
        <v>46025000</v>
      </c>
      <c r="E5" t="s">
        <v>34</v>
      </c>
    </row>
    <row r="6" spans="1:7">
      <c r="A6" s="2">
        <v>42942</v>
      </c>
      <c r="B6" t="s">
        <v>31</v>
      </c>
      <c r="C6" t="s">
        <v>30</v>
      </c>
      <c r="D6" s="1">
        <v>75044000</v>
      </c>
      <c r="E6" t="s">
        <v>36</v>
      </c>
    </row>
    <row r="7" spans="1:7">
      <c r="A7" s="2">
        <v>42928</v>
      </c>
      <c r="B7" t="s">
        <v>31</v>
      </c>
      <c r="C7" t="s">
        <v>30</v>
      </c>
      <c r="D7" s="1">
        <v>9050000</v>
      </c>
      <c r="E7" t="s">
        <v>37</v>
      </c>
    </row>
    <row r="8" spans="1:7">
      <c r="A8" s="2">
        <v>42923</v>
      </c>
      <c r="B8" t="s">
        <v>31</v>
      </c>
      <c r="C8" t="s">
        <v>30</v>
      </c>
      <c r="D8" s="1">
        <v>73660000</v>
      </c>
      <c r="E8" t="s">
        <v>38</v>
      </c>
    </row>
    <row r="9" spans="1:7">
      <c r="A9" s="2">
        <v>42724</v>
      </c>
      <c r="B9" t="s">
        <v>31</v>
      </c>
      <c r="C9" t="s">
        <v>30</v>
      </c>
      <c r="D9" s="1">
        <v>13750000</v>
      </c>
      <c r="E9" t="s">
        <v>41</v>
      </c>
    </row>
    <row r="10" spans="1:7">
      <c r="A10" s="2">
        <v>42727</v>
      </c>
      <c r="B10" t="s">
        <v>31</v>
      </c>
      <c r="C10" t="s">
        <v>30</v>
      </c>
      <c r="D10" s="1">
        <v>8300000</v>
      </c>
      <c r="E10" t="s">
        <v>42</v>
      </c>
    </row>
    <row r="11" spans="1:7">
      <c r="A11" s="2">
        <v>42733</v>
      </c>
      <c r="B11" t="s">
        <v>31</v>
      </c>
      <c r="C11" t="s">
        <v>30</v>
      </c>
      <c r="D11" s="1">
        <v>69796000</v>
      </c>
      <c r="E11" t="s">
        <v>43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E25"/>
  <sheetViews>
    <sheetView workbookViewId="0">
      <pane ySplit="2" topLeftCell="A3" activePane="bottomLeft" state="frozen"/>
      <selection pane="bottomLeft" activeCell="B6" sqref="B6"/>
    </sheetView>
  </sheetViews>
  <sheetFormatPr defaultRowHeight="15"/>
  <cols>
    <col min="1" max="1" width="10.85546875" style="2" bestFit="1" customWidth="1"/>
    <col min="2" max="2" width="22" bestFit="1" customWidth="1"/>
    <col min="3" max="5" width="9.140625" style="1"/>
  </cols>
  <sheetData>
    <row r="1" spans="1:5">
      <c r="A1" s="2" t="s">
        <v>44</v>
      </c>
      <c r="B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408922</v>
      </c>
      <c r="E2" s="1">
        <v>0</v>
      </c>
    </row>
    <row r="3" spans="1:5">
      <c r="B3" t="s">
        <v>45</v>
      </c>
      <c r="D3" s="1">
        <f>60000</f>
        <v>60000</v>
      </c>
      <c r="E3" s="1">
        <f>E2+C3-D3</f>
        <v>-60000</v>
      </c>
    </row>
    <row r="4" spans="1:5">
      <c r="B4" t="s">
        <v>46</v>
      </c>
      <c r="D4" s="1">
        <v>532000</v>
      </c>
      <c r="E4" s="1">
        <f t="shared" ref="E4:E25" si="0">E3+C4-D4</f>
        <v>-592000</v>
      </c>
    </row>
    <row r="5" spans="1:5">
      <c r="B5" t="s">
        <v>47</v>
      </c>
      <c r="D5" s="1">
        <v>140000</v>
      </c>
      <c r="E5" s="1">
        <f t="shared" si="0"/>
        <v>-732000</v>
      </c>
    </row>
    <row r="6" spans="1:5">
      <c r="E6" s="1">
        <f t="shared" si="0"/>
        <v>-732000</v>
      </c>
    </row>
    <row r="7" spans="1:5">
      <c r="E7" s="1">
        <f t="shared" si="0"/>
        <v>-732000</v>
      </c>
    </row>
    <row r="8" spans="1:5">
      <c r="E8" s="1">
        <f t="shared" si="0"/>
        <v>-732000</v>
      </c>
    </row>
    <row r="9" spans="1:5">
      <c r="E9" s="1">
        <f t="shared" si="0"/>
        <v>-732000</v>
      </c>
    </row>
    <row r="10" spans="1:5">
      <c r="E10" s="1">
        <f t="shared" si="0"/>
        <v>-732000</v>
      </c>
    </row>
    <row r="11" spans="1:5">
      <c r="E11" s="1">
        <f t="shared" si="0"/>
        <v>-732000</v>
      </c>
    </row>
    <row r="12" spans="1:5">
      <c r="E12" s="1">
        <f t="shared" si="0"/>
        <v>-732000</v>
      </c>
    </row>
    <row r="13" spans="1:5">
      <c r="E13" s="1">
        <f t="shared" si="0"/>
        <v>-732000</v>
      </c>
    </row>
    <row r="14" spans="1:5">
      <c r="E14" s="1">
        <f t="shared" si="0"/>
        <v>-732000</v>
      </c>
    </row>
    <row r="15" spans="1:5">
      <c r="E15" s="1">
        <f t="shared" si="0"/>
        <v>-732000</v>
      </c>
    </row>
    <row r="16" spans="1:5">
      <c r="E16" s="1">
        <f t="shared" si="0"/>
        <v>-732000</v>
      </c>
    </row>
    <row r="17" spans="5:5">
      <c r="E17" s="1">
        <f t="shared" si="0"/>
        <v>-732000</v>
      </c>
    </row>
    <row r="18" spans="5:5">
      <c r="E18" s="1">
        <f t="shared" si="0"/>
        <v>-732000</v>
      </c>
    </row>
    <row r="19" spans="5:5">
      <c r="E19" s="1">
        <f t="shared" si="0"/>
        <v>-732000</v>
      </c>
    </row>
    <row r="20" spans="5:5">
      <c r="E20" s="1">
        <f t="shared" si="0"/>
        <v>-732000</v>
      </c>
    </row>
    <row r="21" spans="5:5">
      <c r="E21" s="1">
        <f t="shared" si="0"/>
        <v>-732000</v>
      </c>
    </row>
    <row r="22" spans="5:5">
      <c r="E22" s="1">
        <f t="shared" si="0"/>
        <v>-732000</v>
      </c>
    </row>
    <row r="23" spans="5:5">
      <c r="E23" s="1">
        <f t="shared" si="0"/>
        <v>-732000</v>
      </c>
    </row>
    <row r="24" spans="5:5">
      <c r="E24" s="1">
        <f t="shared" si="0"/>
        <v>-732000</v>
      </c>
    </row>
    <row r="25" spans="5:5">
      <c r="E25" s="1">
        <f t="shared" si="0"/>
        <v>-732000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K20"/>
  <sheetViews>
    <sheetView workbookViewId="0">
      <pane ySplit="2" topLeftCell="A3" activePane="bottomLeft" state="frozen"/>
      <selection pane="bottomLeft" activeCell="J5" sqref="J5"/>
    </sheetView>
  </sheetViews>
  <sheetFormatPr defaultRowHeight="15"/>
  <cols>
    <col min="1" max="1" width="4.5703125" customWidth="1"/>
    <col min="2" max="2" width="11.140625" style="1" bestFit="1" customWidth="1"/>
    <col min="3" max="3" width="11.140625" style="1" customWidth="1"/>
    <col min="4" max="4" width="4.140625" style="1" bestFit="1" customWidth="1"/>
    <col min="5" max="5" width="10" bestFit="1" customWidth="1"/>
    <col min="6" max="6" width="5.140625" bestFit="1" customWidth="1"/>
    <col min="7" max="7" width="6.42578125" bestFit="1" customWidth="1"/>
    <col min="9" max="9" width="9.28515625" style="1" bestFit="1" customWidth="1"/>
    <col min="10" max="10" width="14.85546875" style="1" bestFit="1" customWidth="1"/>
    <col min="11" max="11" width="10.140625" style="6" bestFit="1" customWidth="1"/>
  </cols>
  <sheetData>
    <row r="2" spans="1:11">
      <c r="B2" s="1" t="s">
        <v>48</v>
      </c>
      <c r="C2" s="1" t="s">
        <v>55</v>
      </c>
      <c r="D2" s="1" t="s">
        <v>50</v>
      </c>
      <c r="E2" t="s">
        <v>51</v>
      </c>
      <c r="F2" t="s">
        <v>52</v>
      </c>
      <c r="G2" t="s">
        <v>53</v>
      </c>
      <c r="H2" t="s">
        <v>57</v>
      </c>
      <c r="I2" s="1" t="s">
        <v>16</v>
      </c>
      <c r="J2" s="1" t="s">
        <v>54</v>
      </c>
      <c r="K2" s="6" t="s">
        <v>56</v>
      </c>
    </row>
    <row r="3" spans="1:11">
      <c r="B3" s="1" t="s">
        <v>49</v>
      </c>
      <c r="C3" s="7">
        <v>170000</v>
      </c>
      <c r="D3" s="1">
        <v>20</v>
      </c>
      <c r="E3" s="1">
        <v>240</v>
      </c>
      <c r="F3">
        <f>D3*E3</f>
        <v>4800</v>
      </c>
      <c r="G3" s="4">
        <v>7.0000000000000007E-2</v>
      </c>
      <c r="H3" s="5">
        <f>F3*G3</f>
        <v>336.00000000000006</v>
      </c>
      <c r="I3" s="1">
        <f>F3+H3</f>
        <v>5136</v>
      </c>
      <c r="J3" s="1">
        <f>C3*F3</f>
        <v>816000000</v>
      </c>
      <c r="K3" s="6">
        <f>J3/I3</f>
        <v>158878.50467289719</v>
      </c>
    </row>
    <row r="4" spans="1:11">
      <c r="A4" s="3"/>
      <c r="B4" s="1" t="s">
        <v>58</v>
      </c>
      <c r="C4" s="7">
        <v>173000</v>
      </c>
      <c r="D4" s="1">
        <v>5</v>
      </c>
      <c r="E4" s="1">
        <v>240</v>
      </c>
      <c r="F4">
        <f>D4*E4</f>
        <v>1200</v>
      </c>
      <c r="G4" s="4"/>
      <c r="H4" s="5">
        <v>50</v>
      </c>
      <c r="I4" s="1">
        <f>F4+H4</f>
        <v>1250</v>
      </c>
      <c r="J4" s="1">
        <f>C4*F4</f>
        <v>207600000</v>
      </c>
      <c r="K4" s="6">
        <f>J4/I4</f>
        <v>166080</v>
      </c>
    </row>
    <row r="5" spans="1:11">
      <c r="A5" s="3"/>
      <c r="C5" s="7"/>
      <c r="E5" s="1"/>
    </row>
    <row r="6" spans="1:11">
      <c r="A6" s="3"/>
      <c r="C6" s="7"/>
      <c r="E6" s="1"/>
    </row>
    <row r="7" spans="1:11">
      <c r="C7" s="7"/>
    </row>
    <row r="8" spans="1:11">
      <c r="C8" s="7"/>
    </row>
    <row r="9" spans="1:11">
      <c r="C9" s="7"/>
    </row>
    <row r="10" spans="1:11">
      <c r="C10" s="7"/>
    </row>
    <row r="11" spans="1:11">
      <c r="C11" s="7"/>
    </row>
    <row r="12" spans="1:11">
      <c r="C12" s="7"/>
    </row>
    <row r="13" spans="1:11">
      <c r="C13" s="7"/>
    </row>
    <row r="14" spans="1:11">
      <c r="C14" s="7"/>
    </row>
    <row r="15" spans="1:11">
      <c r="C15" s="7"/>
    </row>
    <row r="16" spans="1:11">
      <c r="C16" s="7"/>
    </row>
    <row r="17" spans="3:3">
      <c r="C17" s="7"/>
    </row>
    <row r="18" spans="3:3">
      <c r="C18" s="7"/>
    </row>
    <row r="19" spans="3:3">
      <c r="C19" s="7"/>
    </row>
    <row r="20" spans="3:3">
      <c r="C20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Bank Reconciliation Items</vt:lpstr>
      <vt:lpstr>Buku KAS HARIAN</vt:lpstr>
      <vt:lpstr>Sheet3</vt:lpstr>
    </vt:vector>
  </TitlesOfParts>
  <Company>TechnoSmith Development Studio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Kodyat</dc:creator>
  <cp:lastModifiedBy>Andreas Kodyat</cp:lastModifiedBy>
  <dcterms:created xsi:type="dcterms:W3CDTF">2014-01-18T09:15:51Z</dcterms:created>
  <dcterms:modified xsi:type="dcterms:W3CDTF">2021-06-03T04:42:05Z</dcterms:modified>
</cp:coreProperties>
</file>