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C:\Users\Louis Thygesen\Documents\"/>
    </mc:Choice>
  </mc:AlternateContent>
  <xr:revisionPtr revIDLastSave="0" documentId="13_ncr:1_{471BBB8D-E764-4B42-96F5-C0186E9E2793}" xr6:coauthVersionLast="45" xr6:coauthVersionMax="45" xr10:uidLastSave="{00000000-0000-0000-0000-000000000000}"/>
  <bookViews>
    <workbookView xWindow="-8628" yWindow="1902" windowWidth="17280" windowHeight="8994" xr2:uid="{4E9DB7CB-0035-4898-8FA6-E52121B2DA64}"/>
  </bookViews>
  <sheets>
    <sheet name="Ark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R63" i="1" l="1"/>
  <c r="R64" i="1" s="1"/>
  <c r="R61" i="1"/>
  <c r="R60" i="1"/>
  <c r="R59" i="1"/>
  <c r="F36" i="1"/>
  <c r="F35" i="1"/>
  <c r="F23" i="1"/>
  <c r="F22" i="1"/>
  <c r="F21" i="1"/>
  <c r="F34" i="1"/>
  <c r="F31" i="1"/>
  <c r="F30" i="1"/>
  <c r="F29" i="1"/>
  <c r="F28" i="1"/>
  <c r="F27" i="1"/>
  <c r="F24" i="1"/>
  <c r="F20" i="1"/>
  <c r="J59" i="1"/>
  <c r="J61" i="1" s="1"/>
  <c r="J48" i="1"/>
  <c r="J49" i="1" s="1"/>
  <c r="J52" i="1" s="1"/>
  <c r="J35" i="1"/>
  <c r="J34" i="1"/>
  <c r="J29" i="1"/>
  <c r="J27" i="1"/>
  <c r="J28" i="1" s="1"/>
  <c r="J31" i="1" s="1"/>
  <c r="J41" i="1"/>
  <c r="J42" i="1" s="1"/>
  <c r="J45" i="1" s="1"/>
  <c r="J20" i="1"/>
  <c r="J21" i="1" s="1"/>
  <c r="J24" i="1" s="1"/>
  <c r="J50" i="1" l="1"/>
  <c r="J43" i="1"/>
  <c r="J22" i="1"/>
  <c r="J60" i="1"/>
  <c r="J63" i="1" s="1"/>
  <c r="J38" i="1"/>
  <c r="J36" i="1"/>
</calcChain>
</file>

<file path=xl/sharedStrings.xml><?xml version="1.0" encoding="utf-8"?>
<sst xmlns="http://schemas.openxmlformats.org/spreadsheetml/2006/main" count="129" uniqueCount="41">
  <si>
    <t>Test af Gauss NB</t>
  </si>
  <si>
    <t>Indstilling:</t>
  </si>
  <si>
    <t>Random_state</t>
  </si>
  <si>
    <t>True</t>
  </si>
  <si>
    <t>Shuffle</t>
  </si>
  <si>
    <t>Train_size</t>
  </si>
  <si>
    <t xml:space="preserve">Test_size </t>
  </si>
  <si>
    <t>Datasæt V1:</t>
  </si>
  <si>
    <t xml:space="preserve">Accuracy </t>
  </si>
  <si>
    <t>Confussion matrix</t>
  </si>
  <si>
    <t>Datasæt V2</t>
  </si>
  <si>
    <t>Datasæt V3</t>
  </si>
  <si>
    <t>Datasæt V50</t>
  </si>
  <si>
    <t>Datasæt V5050</t>
  </si>
  <si>
    <t>n</t>
  </si>
  <si>
    <t>Korrigeret p</t>
  </si>
  <si>
    <t>Korrigeret n</t>
  </si>
  <si>
    <t>Optimale n</t>
  </si>
  <si>
    <t>Størrelse e</t>
  </si>
  <si>
    <t>Statistisk V1</t>
  </si>
  <si>
    <t>Statistisk V2</t>
  </si>
  <si>
    <t>Statistisk V3</t>
  </si>
  <si>
    <t>Statistisk V50</t>
  </si>
  <si>
    <t>Statistisk V5050</t>
  </si>
  <si>
    <t>Statistisk Gauss NB</t>
  </si>
  <si>
    <t>Test 1A af Gauss NB</t>
  </si>
  <si>
    <t>Test 1B af Gauss NB</t>
  </si>
  <si>
    <t>=</t>
  </si>
  <si>
    <t>Rangering test 1A:</t>
  </si>
  <si>
    <t>Datasæt V1</t>
  </si>
  <si>
    <t>Top 3 overall:</t>
  </si>
  <si>
    <t>Datasæt V1A</t>
  </si>
  <si>
    <t>Datasæt V3A</t>
  </si>
  <si>
    <t>Datasæt V2A og V50A</t>
  </si>
  <si>
    <t>Rangering test 1B:</t>
  </si>
  <si>
    <t>Test 2 af Gauss NB (optimal)</t>
  </si>
  <si>
    <t xml:space="preserve">Confussion </t>
  </si>
  <si>
    <t>P</t>
  </si>
  <si>
    <t>Standardfejl</t>
  </si>
  <si>
    <t>Fejl</t>
  </si>
  <si>
    <t xml:space="preserve">Øvre grænse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</si>
</sst>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u/>
      <sz val="14"/>
      <color theme="1"/>
      <name val="Calibri"/>
      <family val="2"/>
      <scheme val="minor"/>
    </font>
    <font>
      <u/>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11430</xdr:rowOff>
    </xdr:from>
    <xdr:to>
      <xdr:col>4</xdr:col>
      <xdr:colOff>34290</xdr:colOff>
      <xdr:row>10</xdr:row>
      <xdr:rowOff>60960</xdr:rowOff>
    </xdr:to>
    <xdr:sp macro="" textlink="">
      <xdr:nvSpPr>
        <xdr:cNvPr id="2" name="Tekstfelt 1">
          <a:extLst>
            <a:ext uri="{FF2B5EF4-FFF2-40B4-BE49-F238E27FC236}">
              <a16:creationId xmlns:a16="http://schemas.microsoft.com/office/drawing/2014/main" id="{A3851648-66F1-441E-A9D2-F241CA442EA1}"/>
            </a:ext>
          </a:extLst>
        </xdr:cNvPr>
        <xdr:cNvSpPr txBox="1"/>
      </xdr:nvSpPr>
      <xdr:spPr>
        <a:xfrm>
          <a:off x="0" y="11430"/>
          <a:ext cx="3261360" cy="18783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da-DK" sz="1100">
              <a:solidFill>
                <a:schemeClr val="dk1"/>
              </a:solidFill>
              <a:effectLst/>
              <a:latin typeface="+mn-lt"/>
              <a:ea typeface="+mn-ea"/>
              <a:cs typeface="+mn-cs"/>
            </a:rPr>
            <a:t>Sammenlign 2 forskellige fordelinger (hurtigt) ift. sucesrate med alt træningsdata muligt (uden begræsning på spam/ham-fordeling) og med 50/50-fordeling (Mikkel sagde at han ikke regnede med det ville gøre en forskel men at han godt kunne blive overrasket). </a:t>
          </a:r>
        </a:p>
        <a:p>
          <a:endParaRPr lang="da-DK" sz="1100"/>
        </a:p>
        <a:p>
          <a:r>
            <a:rPr lang="da-DK" sz="1100" u="sng"/>
            <a:t>Bemærk:</a:t>
          </a:r>
        </a:p>
        <a:p>
          <a:r>
            <a:rPr lang="da-DK" sz="1100"/>
            <a:t>Andreas datasæt er mindre - kan ikke sammenlignes lige så godt  - dette er fordi der er få</a:t>
          </a:r>
          <a:r>
            <a:rPr lang="da-DK" sz="1100" baseline="0"/>
            <a:t> spam mails </a:t>
          </a:r>
          <a:endParaRPr lang="da-DK" sz="1100"/>
        </a:p>
      </xdr:txBody>
    </xdr:sp>
    <xdr:clientData/>
  </xdr:twoCellAnchor>
  <xdr:twoCellAnchor>
    <xdr:from>
      <xdr:col>16</xdr:col>
      <xdr:colOff>624840</xdr:colOff>
      <xdr:row>0</xdr:row>
      <xdr:rowOff>22860</xdr:rowOff>
    </xdr:from>
    <xdr:to>
      <xdr:col>21</xdr:col>
      <xdr:colOff>53340</xdr:colOff>
      <xdr:row>10</xdr:row>
      <xdr:rowOff>19050</xdr:rowOff>
    </xdr:to>
    <xdr:sp macro="" textlink="">
      <xdr:nvSpPr>
        <xdr:cNvPr id="3" name="Tekstfelt 2">
          <a:extLst>
            <a:ext uri="{FF2B5EF4-FFF2-40B4-BE49-F238E27FC236}">
              <a16:creationId xmlns:a16="http://schemas.microsoft.com/office/drawing/2014/main" id="{0A4A02E5-5D35-4A6F-A703-24BB2E2B7C34}"/>
            </a:ext>
          </a:extLst>
        </xdr:cNvPr>
        <xdr:cNvSpPr txBox="1"/>
      </xdr:nvSpPr>
      <xdr:spPr>
        <a:xfrm>
          <a:off x="3851910" y="22860"/>
          <a:ext cx="2628900" cy="18249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da-DK" sz="1100">
              <a:solidFill>
                <a:schemeClr val="dk1"/>
              </a:solidFill>
              <a:effectLst/>
              <a:latin typeface="+mn-lt"/>
              <a:ea typeface="+mn-ea"/>
              <a:cs typeface="+mn-cs"/>
            </a:rPr>
            <a:t>Sammenligning BOW- og TFIDF-version (gauss og multinomial) ved konstant spam/ham-fordeling og træningsætsstørrelse. </a:t>
          </a:r>
        </a:p>
        <a:p>
          <a:endParaRPr lang="da-DK" sz="1100"/>
        </a:p>
        <a:p>
          <a:endParaRPr lang="da-DK" sz="1100"/>
        </a:p>
      </xdr:txBody>
    </xdr:sp>
    <xdr:clientData/>
  </xdr:twoCellAnchor>
  <xdr:twoCellAnchor>
    <xdr:from>
      <xdr:col>4</xdr:col>
      <xdr:colOff>7620</xdr:colOff>
      <xdr:row>37</xdr:row>
      <xdr:rowOff>22860</xdr:rowOff>
    </xdr:from>
    <xdr:to>
      <xdr:col>6</xdr:col>
      <xdr:colOff>7620</xdr:colOff>
      <xdr:row>49</xdr:row>
      <xdr:rowOff>80010</xdr:rowOff>
    </xdr:to>
    <xdr:sp macro="" textlink="">
      <xdr:nvSpPr>
        <xdr:cNvPr id="4" name="Tekstfelt 3">
          <a:extLst>
            <a:ext uri="{FF2B5EF4-FFF2-40B4-BE49-F238E27FC236}">
              <a16:creationId xmlns:a16="http://schemas.microsoft.com/office/drawing/2014/main" id="{D0413925-F40D-4381-B4B3-A0A9396DD8CD}"/>
            </a:ext>
          </a:extLst>
        </xdr:cNvPr>
        <xdr:cNvSpPr txBox="1"/>
      </xdr:nvSpPr>
      <xdr:spPr>
        <a:xfrm>
          <a:off x="3478530" y="6888480"/>
          <a:ext cx="2792730" cy="23012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t>Som forventet</a:t>
          </a:r>
          <a:r>
            <a:rPr lang="da-DK" sz="1100" baseline="0"/>
            <a:t> giver det største datasæt en større precision. Derudover ses det at fordelingen ikke har nogen betydning. Naive Bayes klarer sig bedst når den får så meget data som muligt (uanset fordelingen). </a:t>
          </a:r>
        </a:p>
        <a:p>
          <a:endParaRPr lang="da-DK" sz="1100" baseline="0"/>
        </a:p>
        <a:p>
          <a:r>
            <a:rPr lang="da-DK" sz="1100" u="sng" baseline="0"/>
            <a:t>Bemærk:</a:t>
          </a:r>
        </a:p>
        <a:p>
          <a:r>
            <a:rPr lang="da-DK" sz="1100"/>
            <a:t>Man kan</a:t>
          </a:r>
          <a:r>
            <a:rPr lang="da-DK" sz="1100" baseline="0"/>
            <a:t> se at der næsten ikke er nogen forskel på performance når train size bliver halveret. Dette kan illustreres med Andreas' (train-size,accuracy)-plot. </a:t>
          </a:r>
          <a:endParaRPr lang="da-DK" sz="1100"/>
        </a:p>
      </xdr:txBody>
    </xdr:sp>
    <xdr:clientData/>
  </xdr:two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D103D-6223-4B32-84A2-33CC761B84C2}">
  <dimension ref="A12:S74"/>
  <sheetViews>
    <sheetView tabSelected="1" topLeftCell="M51" workbookViewId="0">
      <selection activeCell="R66" sqref="R66"/>
    </sheetView>
  </sheetViews>
  <sheetFormatPr defaultRowHeight="14.4" x14ac:dyDescent="0.55000000000000004"/>
  <cols>
    <col min="1" max="1" width="21.41796875" bestFit="1" customWidth="1"/>
    <col min="5" max="5" width="18.05078125" bestFit="1" customWidth="1"/>
    <col min="6" max="6" width="20.5234375" bestFit="1" customWidth="1"/>
    <col min="9" max="9" width="20.5234375" bestFit="1" customWidth="1"/>
    <col min="10" max="10" width="19.89453125" bestFit="1" customWidth="1"/>
    <col min="13" max="13" width="19.89453125" bestFit="1" customWidth="1"/>
    <col min="17" max="17" width="11.15625" bestFit="1" customWidth="1"/>
    <col min="18" max="18" width="18.05078125" bestFit="1" customWidth="1"/>
  </cols>
  <sheetData>
    <row r="12" spans="1:19" ht="18.3" x14ac:dyDescent="0.7">
      <c r="A12" s="1" t="s">
        <v>1</v>
      </c>
      <c r="R12" s="1" t="s">
        <v>1</v>
      </c>
    </row>
    <row r="13" spans="1:19" x14ac:dyDescent="0.55000000000000004">
      <c r="A13" t="s">
        <v>2</v>
      </c>
      <c r="B13">
        <v>1</v>
      </c>
      <c r="I13" t="s">
        <v>18</v>
      </c>
      <c r="J13">
        <v>0.01</v>
      </c>
      <c r="M13" t="s">
        <v>2</v>
      </c>
      <c r="N13">
        <v>1</v>
      </c>
      <c r="R13" t="s">
        <v>2</v>
      </c>
      <c r="S13">
        <v>1</v>
      </c>
    </row>
    <row r="14" spans="1:19" x14ac:dyDescent="0.55000000000000004">
      <c r="A14" t="s">
        <v>4</v>
      </c>
      <c r="B14" t="s">
        <v>3</v>
      </c>
      <c r="M14" t="s">
        <v>4</v>
      </c>
      <c r="N14" t="s">
        <v>3</v>
      </c>
      <c r="R14" t="s">
        <v>4</v>
      </c>
      <c r="S14" t="s">
        <v>3</v>
      </c>
    </row>
    <row r="15" spans="1:19" x14ac:dyDescent="0.55000000000000004">
      <c r="A15" t="s">
        <v>5</v>
      </c>
      <c r="B15">
        <v>0.9</v>
      </c>
      <c r="M15" t="s">
        <v>5</v>
      </c>
      <c r="N15">
        <v>0.9</v>
      </c>
      <c r="R15" t="s">
        <v>5</v>
      </c>
      <c r="S15">
        <v>0.9</v>
      </c>
    </row>
    <row r="16" spans="1:19" x14ac:dyDescent="0.55000000000000004">
      <c r="A16" t="s">
        <v>6</v>
      </c>
      <c r="B16">
        <v>0.1</v>
      </c>
      <c r="M16" t="s">
        <v>6</v>
      </c>
      <c r="N16">
        <v>0.1</v>
      </c>
      <c r="R16" t="s">
        <v>6</v>
      </c>
      <c r="S16">
        <v>0.1</v>
      </c>
    </row>
    <row r="18" spans="1:18" ht="18.3" x14ac:dyDescent="0.7">
      <c r="A18" s="1" t="s">
        <v>25</v>
      </c>
      <c r="I18" s="1" t="s">
        <v>24</v>
      </c>
      <c r="M18" s="1" t="s">
        <v>35</v>
      </c>
      <c r="R18" s="1" t="s">
        <v>0</v>
      </c>
    </row>
    <row r="19" spans="1:18" x14ac:dyDescent="0.55000000000000004">
      <c r="A19" s="2" t="s">
        <v>7</v>
      </c>
      <c r="E19" s="2" t="s">
        <v>28</v>
      </c>
      <c r="I19" s="2" t="s">
        <v>19</v>
      </c>
      <c r="M19" s="2" t="s">
        <v>7</v>
      </c>
    </row>
    <row r="20" spans="1:18" x14ac:dyDescent="0.55000000000000004">
      <c r="A20" t="s">
        <v>8</v>
      </c>
      <c r="B20">
        <v>0.96509999999999996</v>
      </c>
      <c r="E20" t="s">
        <v>29</v>
      </c>
      <c r="F20">
        <f>B20</f>
        <v>0.96509999999999996</v>
      </c>
      <c r="I20" t="s">
        <v>14</v>
      </c>
      <c r="J20">
        <f>SUM(B21:C22)</f>
        <v>573</v>
      </c>
      <c r="M20" t="s">
        <v>8</v>
      </c>
    </row>
    <row r="21" spans="1:18" x14ac:dyDescent="0.55000000000000004">
      <c r="A21" t="s">
        <v>9</v>
      </c>
      <c r="B21">
        <v>427</v>
      </c>
      <c r="C21">
        <v>4</v>
      </c>
      <c r="E21" t="s">
        <v>11</v>
      </c>
      <c r="F21">
        <f>B30</f>
        <v>0.96160000000000001</v>
      </c>
      <c r="I21" t="s">
        <v>15</v>
      </c>
      <c r="J21">
        <f>(B20*J20+2)/(J20+4)</f>
        <v>0.96187573656845748</v>
      </c>
      <c r="M21" t="s">
        <v>9</v>
      </c>
    </row>
    <row r="22" spans="1:18" x14ac:dyDescent="0.55000000000000004">
      <c r="B22">
        <v>16</v>
      </c>
      <c r="C22">
        <v>126</v>
      </c>
      <c r="E22" t="s">
        <v>10</v>
      </c>
      <c r="F22">
        <f>B25</f>
        <v>0.95989999999999998</v>
      </c>
      <c r="I22" t="s">
        <v>16</v>
      </c>
      <c r="J22">
        <f>J20+4</f>
        <v>577</v>
      </c>
    </row>
    <row r="23" spans="1:18" x14ac:dyDescent="0.55000000000000004">
      <c r="E23" t="s">
        <v>12</v>
      </c>
      <c r="F23">
        <f>B35</f>
        <v>0.95989999999999998</v>
      </c>
    </row>
    <row r="24" spans="1:18" x14ac:dyDescent="0.55000000000000004">
      <c r="A24" s="2" t="s">
        <v>10</v>
      </c>
      <c r="E24" t="s">
        <v>13</v>
      </c>
      <c r="F24">
        <f>B40</f>
        <v>0.95620000000000005</v>
      </c>
      <c r="I24" t="s">
        <v>17</v>
      </c>
      <c r="J24">
        <f>(1.96)^2*(J21*(1-J21))/($J$13)^2-4</f>
        <v>1404.745605286352</v>
      </c>
      <c r="M24" s="2" t="s">
        <v>10</v>
      </c>
    </row>
    <row r="25" spans="1:18" x14ac:dyDescent="0.55000000000000004">
      <c r="A25" t="s">
        <v>8</v>
      </c>
      <c r="B25">
        <v>0.95989999999999998</v>
      </c>
      <c r="M25" t="s">
        <v>8</v>
      </c>
    </row>
    <row r="26" spans="1:18" x14ac:dyDescent="0.55000000000000004">
      <c r="A26" t="s">
        <v>9</v>
      </c>
      <c r="B26">
        <v>424</v>
      </c>
      <c r="C26">
        <v>7</v>
      </c>
      <c r="E26" s="2" t="s">
        <v>34</v>
      </c>
      <c r="I26" s="2" t="s">
        <v>20</v>
      </c>
      <c r="M26" t="s">
        <v>9</v>
      </c>
    </row>
    <row r="27" spans="1:18" x14ac:dyDescent="0.55000000000000004">
      <c r="B27">
        <v>16</v>
      </c>
      <c r="C27">
        <v>126</v>
      </c>
      <c r="E27" t="s">
        <v>11</v>
      </c>
      <c r="F27">
        <f>B62</f>
        <v>0.95079999999999998</v>
      </c>
      <c r="I27" t="s">
        <v>14</v>
      </c>
      <c r="J27">
        <f>SUM(B26:C27)</f>
        <v>573</v>
      </c>
    </row>
    <row r="28" spans="1:18" x14ac:dyDescent="0.55000000000000004">
      <c r="E28" t="s">
        <v>29</v>
      </c>
      <c r="F28">
        <f>B52</f>
        <v>0.95050000000000001</v>
      </c>
      <c r="I28" t="s">
        <v>15</v>
      </c>
      <c r="J28">
        <f>(B25*J27+2)/(J27+4)</f>
        <v>0.95671178509532062</v>
      </c>
    </row>
    <row r="29" spans="1:18" x14ac:dyDescent="0.55000000000000004">
      <c r="A29" s="2" t="s">
        <v>11</v>
      </c>
      <c r="E29" t="s">
        <v>13</v>
      </c>
      <c r="F29">
        <f>B72</f>
        <v>0.95020000000000004</v>
      </c>
      <c r="I29" t="s">
        <v>16</v>
      </c>
      <c r="J29">
        <f>J27+4</f>
        <v>577</v>
      </c>
      <c r="M29" s="2" t="s">
        <v>11</v>
      </c>
    </row>
    <row r="30" spans="1:18" x14ac:dyDescent="0.55000000000000004">
      <c r="A30" t="s">
        <v>8</v>
      </c>
      <c r="B30">
        <v>0.96160000000000001</v>
      </c>
      <c r="E30" t="s">
        <v>10</v>
      </c>
      <c r="F30">
        <f>B57</f>
        <v>0.94889999999999997</v>
      </c>
      <c r="M30" t="s">
        <v>8</v>
      </c>
    </row>
    <row r="31" spans="1:18" x14ac:dyDescent="0.55000000000000004">
      <c r="A31" t="s">
        <v>9</v>
      </c>
      <c r="B31">
        <v>426</v>
      </c>
      <c r="C31">
        <v>5</v>
      </c>
      <c r="E31" t="s">
        <v>12</v>
      </c>
      <c r="F31">
        <f>B67</f>
        <v>0.94820000000000004</v>
      </c>
      <c r="I31" t="s">
        <v>17</v>
      </c>
      <c r="J31">
        <f>(1.96)^2*(J28*(1-J28))/($J$13)^2-4</f>
        <v>1586.9734911594344</v>
      </c>
      <c r="M31" t="s">
        <v>9</v>
      </c>
    </row>
    <row r="32" spans="1:18" x14ac:dyDescent="0.55000000000000004">
      <c r="B32">
        <v>17</v>
      </c>
      <c r="C32">
        <v>125</v>
      </c>
    </row>
    <row r="33" spans="1:13" x14ac:dyDescent="0.55000000000000004">
      <c r="E33" s="2" t="s">
        <v>30</v>
      </c>
      <c r="I33" s="2" t="s">
        <v>21</v>
      </c>
    </row>
    <row r="34" spans="1:13" x14ac:dyDescent="0.55000000000000004">
      <c r="A34" s="2" t="s">
        <v>12</v>
      </c>
      <c r="E34" t="s">
        <v>31</v>
      </c>
      <c r="F34">
        <f>F20</f>
        <v>0.96509999999999996</v>
      </c>
      <c r="I34" t="s">
        <v>14</v>
      </c>
      <c r="J34">
        <f>SUM(B31:C32)</f>
        <v>573</v>
      </c>
      <c r="M34" s="2" t="s">
        <v>12</v>
      </c>
    </row>
    <row r="35" spans="1:13" x14ac:dyDescent="0.55000000000000004">
      <c r="A35" t="s">
        <v>8</v>
      </c>
      <c r="B35">
        <v>0.95989999999999998</v>
      </c>
      <c r="E35" t="s">
        <v>32</v>
      </c>
      <c r="F35">
        <f>F21</f>
        <v>0.96160000000000001</v>
      </c>
      <c r="I35" t="s">
        <v>15</v>
      </c>
      <c r="J35">
        <f>(B30*J34+2)/(J34+4)</f>
        <v>0.95840000000000003</v>
      </c>
      <c r="M35" t="s">
        <v>8</v>
      </c>
    </row>
    <row r="36" spans="1:13" x14ac:dyDescent="0.55000000000000004">
      <c r="A36" t="s">
        <v>9</v>
      </c>
      <c r="B36">
        <v>132</v>
      </c>
      <c r="C36">
        <v>6</v>
      </c>
      <c r="E36" t="s">
        <v>33</v>
      </c>
      <c r="F36">
        <f>F22</f>
        <v>0.95989999999999998</v>
      </c>
      <c r="I36" t="s">
        <v>16</v>
      </c>
      <c r="J36">
        <f>J34+4</f>
        <v>577</v>
      </c>
      <c r="M36" t="s">
        <v>9</v>
      </c>
    </row>
    <row r="37" spans="1:13" x14ac:dyDescent="0.55000000000000004">
      <c r="B37">
        <v>5</v>
      </c>
      <c r="C37">
        <v>131</v>
      </c>
    </row>
    <row r="38" spans="1:13" x14ac:dyDescent="0.55000000000000004">
      <c r="I38" t="s">
        <v>17</v>
      </c>
      <c r="J38">
        <f>(1.96)^2*(J35*(1-J35))/($J$13)^2-4</f>
        <v>1527.6244070399987</v>
      </c>
    </row>
    <row r="39" spans="1:13" x14ac:dyDescent="0.55000000000000004">
      <c r="A39" s="2" t="s">
        <v>13</v>
      </c>
      <c r="M39" s="2" t="s">
        <v>13</v>
      </c>
    </row>
    <row r="40" spans="1:13" x14ac:dyDescent="0.55000000000000004">
      <c r="A40" t="s">
        <v>8</v>
      </c>
      <c r="B40">
        <v>0.95620000000000005</v>
      </c>
      <c r="I40" s="2" t="s">
        <v>22</v>
      </c>
      <c r="M40" t="s">
        <v>8</v>
      </c>
    </row>
    <row r="41" spans="1:13" x14ac:dyDescent="0.55000000000000004">
      <c r="A41" t="s">
        <v>9</v>
      </c>
      <c r="B41">
        <v>132</v>
      </c>
      <c r="C41">
        <v>6</v>
      </c>
      <c r="I41" t="s">
        <v>14</v>
      </c>
      <c r="J41">
        <f>SUM(B36:C37)</f>
        <v>274</v>
      </c>
      <c r="M41" t="s">
        <v>9</v>
      </c>
    </row>
    <row r="42" spans="1:13" x14ac:dyDescent="0.55000000000000004">
      <c r="B42">
        <v>6</v>
      </c>
      <c r="C42">
        <v>130</v>
      </c>
      <c r="I42" t="s">
        <v>15</v>
      </c>
      <c r="J42">
        <f>(B35*J41+2)/(J41+4)</f>
        <v>0.9532827338129497</v>
      </c>
    </row>
    <row r="43" spans="1:13" x14ac:dyDescent="0.55000000000000004">
      <c r="I43" t="s">
        <v>16</v>
      </c>
      <c r="J43">
        <f>J41+4</f>
        <v>278</v>
      </c>
    </row>
    <row r="44" spans="1:13" ht="18.3" x14ac:dyDescent="0.7">
      <c r="A44" s="1" t="s">
        <v>1</v>
      </c>
    </row>
    <row r="45" spans="1:13" x14ac:dyDescent="0.55000000000000004">
      <c r="A45" t="s">
        <v>2</v>
      </c>
      <c r="B45">
        <v>1</v>
      </c>
      <c r="I45" t="s">
        <v>17</v>
      </c>
      <c r="J45">
        <f>(1.96)^2*(J42*(1-J42))/($J$13)^2-4</f>
        <v>1706.8474641306825</v>
      </c>
    </row>
    <row r="46" spans="1:13" x14ac:dyDescent="0.55000000000000004">
      <c r="A46" t="s">
        <v>4</v>
      </c>
      <c r="B46" t="s">
        <v>3</v>
      </c>
    </row>
    <row r="47" spans="1:13" x14ac:dyDescent="0.55000000000000004">
      <c r="A47" t="s">
        <v>5</v>
      </c>
      <c r="B47">
        <v>0.45</v>
      </c>
      <c r="I47" s="2" t="s">
        <v>23</v>
      </c>
    </row>
    <row r="48" spans="1:13" x14ac:dyDescent="0.55000000000000004">
      <c r="A48" t="s">
        <v>6</v>
      </c>
      <c r="B48">
        <v>0.55000000000000004</v>
      </c>
      <c r="I48" t="s">
        <v>14</v>
      </c>
      <c r="J48">
        <f>SUM(B41:C42)</f>
        <v>274</v>
      </c>
    </row>
    <row r="49" spans="1:18" x14ac:dyDescent="0.55000000000000004">
      <c r="I49" t="s">
        <v>15</v>
      </c>
      <c r="J49">
        <f>(B40*J48+2)/(J48+4)</f>
        <v>0.94963597122302168</v>
      </c>
    </row>
    <row r="50" spans="1:18" ht="18.3" x14ac:dyDescent="0.7">
      <c r="A50" s="1" t="s">
        <v>26</v>
      </c>
      <c r="I50" t="s">
        <v>16</v>
      </c>
      <c r="J50">
        <f>J48+4</f>
        <v>278</v>
      </c>
    </row>
    <row r="51" spans="1:18" x14ac:dyDescent="0.55000000000000004">
      <c r="A51" s="2" t="s">
        <v>7</v>
      </c>
    </row>
    <row r="52" spans="1:18" x14ac:dyDescent="0.55000000000000004">
      <c r="A52" t="s">
        <v>8</v>
      </c>
      <c r="B52">
        <v>0.95050000000000001</v>
      </c>
      <c r="I52" t="s">
        <v>17</v>
      </c>
      <c r="J52">
        <f>(1.96)^2*(J49*(1-J49))/($J$13)^2-4</f>
        <v>1833.3409857755898</v>
      </c>
    </row>
    <row r="53" spans="1:18" x14ac:dyDescent="0.55000000000000004">
      <c r="A53" t="s">
        <v>9</v>
      </c>
      <c r="B53">
        <v>2370</v>
      </c>
      <c r="C53">
        <v>25</v>
      </c>
    </row>
    <row r="54" spans="1:18" x14ac:dyDescent="0.55000000000000004">
      <c r="B54">
        <v>131</v>
      </c>
      <c r="C54">
        <v>625</v>
      </c>
    </row>
    <row r="56" spans="1:18" x14ac:dyDescent="0.55000000000000004">
      <c r="A56" s="2" t="s">
        <v>10</v>
      </c>
    </row>
    <row r="57" spans="1:18" x14ac:dyDescent="0.55000000000000004">
      <c r="A57" t="s">
        <v>8</v>
      </c>
      <c r="B57">
        <v>0.94889999999999997</v>
      </c>
    </row>
    <row r="58" spans="1:18" x14ac:dyDescent="0.55000000000000004">
      <c r="A58" t="s">
        <v>9</v>
      </c>
      <c r="B58">
        <v>2364</v>
      </c>
      <c r="C58">
        <v>31</v>
      </c>
      <c r="I58" s="2" t="s">
        <v>19</v>
      </c>
    </row>
    <row r="59" spans="1:18" x14ac:dyDescent="0.55000000000000004">
      <c r="B59">
        <v>130</v>
      </c>
      <c r="C59">
        <v>626</v>
      </c>
      <c r="I59" t="s">
        <v>14</v>
      </c>
      <c r="J59">
        <f>SUM(B53:C54)</f>
        <v>3151</v>
      </c>
      <c r="M59" t="s">
        <v>37</v>
      </c>
      <c r="N59">
        <v>0.95120000000000005</v>
      </c>
      <c r="Q59" t="s">
        <v>14</v>
      </c>
      <c r="R59">
        <f>SUM(N60:O61)</f>
        <v>1824</v>
      </c>
    </row>
    <row r="60" spans="1:18" x14ac:dyDescent="0.55000000000000004">
      <c r="I60" t="s">
        <v>15</v>
      </c>
      <c r="J60">
        <f>(B52*J59+2)/(J59+4)</f>
        <v>0.94992884310618075</v>
      </c>
      <c r="M60" t="s">
        <v>36</v>
      </c>
      <c r="N60">
        <v>1383</v>
      </c>
      <c r="O60">
        <v>18</v>
      </c>
      <c r="Q60" t="s">
        <v>15</v>
      </c>
      <c r="R60">
        <f>(N59*R59+2)/(R59+4)</f>
        <v>0.95021269146608323</v>
      </c>
    </row>
    <row r="61" spans="1:18" x14ac:dyDescent="0.55000000000000004">
      <c r="A61" s="2" t="s">
        <v>11</v>
      </c>
      <c r="I61" t="s">
        <v>16</v>
      </c>
      <c r="J61">
        <f>J59+4</f>
        <v>3155</v>
      </c>
      <c r="N61">
        <v>71</v>
      </c>
      <c r="O61">
        <v>352</v>
      </c>
      <c r="Q61" t="s">
        <v>16</v>
      </c>
      <c r="R61">
        <f>R59+4</f>
        <v>1828</v>
      </c>
    </row>
    <row r="62" spans="1:18" x14ac:dyDescent="0.55000000000000004">
      <c r="A62" t="s">
        <v>8</v>
      </c>
      <c r="B62">
        <v>0.95079999999999998</v>
      </c>
    </row>
    <row r="63" spans="1:18" x14ac:dyDescent="0.55000000000000004">
      <c r="A63" t="s">
        <v>9</v>
      </c>
      <c r="B63">
        <v>2370</v>
      </c>
      <c r="C63">
        <v>25</v>
      </c>
      <c r="I63" t="s">
        <v>17</v>
      </c>
      <c r="J63">
        <f>(1.96)^2*(J60*(1-J60))/($J$13)^2-4</f>
        <v>1823.2200123977952</v>
      </c>
      <c r="Q63" t="s">
        <v>38</v>
      </c>
      <c r="R63">
        <f>SQRT(R60*(1-R60)/R61)</f>
        <v>5.0872331538179862E-3</v>
      </c>
    </row>
    <row r="64" spans="1:18" x14ac:dyDescent="0.55000000000000004">
      <c r="B64">
        <v>130</v>
      </c>
      <c r="C64">
        <v>626</v>
      </c>
      <c r="Q64" t="s">
        <v>39</v>
      </c>
      <c r="R64">
        <f>1.96*R63</f>
        <v>9.9709769814832535E-3</v>
      </c>
    </row>
    <row r="66" spans="1:18" x14ac:dyDescent="0.55000000000000004">
      <c r="A66" s="2" t="s">
        <v>12</v>
      </c>
      <c r="Q66" t="s">
        <v>40</v>
      </c>
      <c r="R66" t="s">
        <v>27</v>
      </c>
    </row>
    <row r="67" spans="1:18" x14ac:dyDescent="0.55000000000000004">
      <c r="A67" t="s">
        <v>8</v>
      </c>
      <c r="B67">
        <v>0.94820000000000004</v>
      </c>
    </row>
    <row r="68" spans="1:18" x14ac:dyDescent="0.55000000000000004">
      <c r="A68" t="s">
        <v>9</v>
      </c>
      <c r="B68">
        <v>729</v>
      </c>
      <c r="C68">
        <v>32</v>
      </c>
    </row>
    <row r="69" spans="1:18" x14ac:dyDescent="0.55000000000000004">
      <c r="B69">
        <v>46</v>
      </c>
      <c r="C69">
        <v>698</v>
      </c>
    </row>
    <row r="71" spans="1:18" x14ac:dyDescent="0.55000000000000004">
      <c r="A71" s="2" t="s">
        <v>13</v>
      </c>
    </row>
    <row r="72" spans="1:18" x14ac:dyDescent="0.55000000000000004">
      <c r="A72" t="s">
        <v>8</v>
      </c>
      <c r="B72">
        <v>0.95020000000000004</v>
      </c>
    </row>
    <row r="73" spans="1:18" x14ac:dyDescent="0.55000000000000004">
      <c r="A73" t="s">
        <v>9</v>
      </c>
      <c r="B73">
        <v>730</v>
      </c>
      <c r="C73">
        <v>31</v>
      </c>
    </row>
    <row r="74" spans="1:18" x14ac:dyDescent="0.55000000000000004">
      <c r="B74">
        <v>44</v>
      </c>
      <c r="C74">
        <v>700</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1</vt:i4>
      </vt:variant>
    </vt:vector>
  </HeadingPairs>
  <TitlesOfParts>
    <vt:vector size="1" baseType="lpstr">
      <vt:lpstr>Ark1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 Thygesen</dc:creator>
  <cp:lastModifiedBy>Louis Thygesen</cp:lastModifiedBy>
  <dcterms:created xsi:type="dcterms:W3CDTF">2020-01-15T07:46:25Z</dcterms:created>
  <dcterms:modified xsi:type="dcterms:W3CDTF">2020-01-15T09:56:32Z</dcterms:modified>
</cp:coreProperties>
</file>