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style5.xml" ContentType="application/vnd.ms-office.chart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8Volt" sheetId="1" state="visible" r:id="rId1"/>
    <sheet name="11Volt" sheetId="2" state="visible" r:id="rId2"/>
    <sheet name="Reale Kraft" sheetId="3" state="visible" r:id="rId3"/>
  </sheets>
  <calcPr iterateDelta="0.0001"/>
</workbook>
</file>

<file path=xl/sharedStrings.xml><?xml version="1.0" encoding="utf-8"?>
<sst xmlns="http://schemas.openxmlformats.org/spreadsheetml/2006/main" count="28" uniqueCount="28">
  <si>
    <t xml:space="preserve">Entfernung vom Schanir</t>
  </si>
  <si>
    <t xml:space="preserve">230 mm Motor</t>
  </si>
  <si>
    <t xml:space="preserve">390 mm Zusatz Gewicht</t>
  </si>
  <si>
    <t>Gesamtgewicht:</t>
  </si>
  <si>
    <t xml:space="preserve">U = 11V</t>
  </si>
  <si>
    <t>duty-cycle</t>
  </si>
  <si>
    <t>rpm</t>
  </si>
  <si>
    <t xml:space="preserve">m in g</t>
  </si>
  <si>
    <t xml:space="preserve">I in A</t>
  </si>
  <si>
    <t xml:space="preserve">P in W</t>
  </si>
  <si>
    <t xml:space="preserve">6040 bei 5,9</t>
  </si>
  <si>
    <t xml:space="preserve">über 10 A bei 5,9</t>
  </si>
  <si>
    <t>Luftdruck</t>
  </si>
  <si>
    <t xml:space="preserve">963 mBar</t>
  </si>
  <si>
    <t xml:space="preserve">m in g
Messpunkt</t>
  </si>
  <si>
    <t xml:space="preserve">m in g
Waage</t>
  </si>
  <si>
    <t xml:space="preserve">Auftrieb g</t>
  </si>
  <si>
    <t xml:space="preserve">Auftrieb 4
 Propeller</t>
  </si>
  <si>
    <t xml:space="preserve">Gewicht Drohne
Rest g auf Waage</t>
  </si>
  <si>
    <t xml:space="preserve">Hebekraft
F=m*a (N)</t>
  </si>
  <si>
    <t xml:space="preserve">Gewicht Drohne 900g
Beschleunigung a
a=F/m (m/s2)</t>
  </si>
  <si>
    <t xml:space="preserve">Drohne Steht am Boden</t>
  </si>
  <si>
    <t xml:space="preserve">Hebt ab</t>
  </si>
  <si>
    <t xml:space="preserve">Auftrieb in N</t>
  </si>
  <si>
    <t xml:space="preserve">Gewicht eines Drohnenarms in kg</t>
  </si>
  <si>
    <t xml:space="preserve">Beschleunigung bei maximalem Auftrieb</t>
  </si>
  <si>
    <t xml:space="preserve">maximaler output des controllers</t>
  </si>
  <si>
    <t xml:space="preserve">Faktor für Simulation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</si>
</sst>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160" xfId="0" applyNumberFormat="1"/>
    <xf fontId="0" fillId="0" borderId="0" numFmtId="0" xfId="0" applyAlignment="1">
      <alignment wrapText="1"/>
    </xf>
    <xf fontId="0" fillId="2" borderId="0" numFmtId="0" xfId="0" applyFill="1"/>
    <xf fontId="0" fillId="0" borderId="0" numFmtId="2" xfId="0" applyNumberFormat="1"/>
    <xf fontId="0" fillId="2" borderId="0" numFmtId="2" xfId="0" applyNumberFormat="1" applyFill="1"/>
    <xf fontId="0" fillId="0" borderId="0" numFmtId="0" xfId="0"/>
    <xf fontId="0" fillId="0" borderId="0" numFmtId="0" xfId="0">
      <protection hidden="0" locked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15048118985126"/>
          <c:y val="0.025428331875182276"/>
          <c:w val="0.81862729658792655"/>
          <c:h val="0.8416746864975212"/>
        </c:manualLayout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'8Volt'!$A$12:$A$21</c:f>
              <c:numCache>
                <c:formatCode>General</c:formatCode>
                <c:ptCount val="10"/>
                <c:pt idx="0" formatCode="0.0">
                  <c:v>5.1</c:v>
                </c:pt>
                <c:pt idx="1">
                  <c:v>5.2</c:v>
                </c:pt>
                <c:pt idx="2" formatCode="0.0">
                  <c:v>5.3</c:v>
                </c:pt>
                <c:pt idx="3">
                  <c:v>5.4</c:v>
                </c:pt>
                <c:pt idx="4" formatCode="0.0">
                  <c:v>5.5</c:v>
                </c:pt>
                <c:pt idx="5">
                  <c:v>5.6</c:v>
                </c:pt>
                <c:pt idx="6" formatCode="0.0">
                  <c:v>5.7</c:v>
                </c:pt>
                <c:pt idx="7">
                  <c:v>5.8</c:v>
                </c:pt>
                <c:pt idx="8" formatCode="0.0">
                  <c:v>5.9</c:v>
                </c:pt>
                <c:pt idx="9">
                  <c:v>6</c:v>
                </c:pt>
              </c:numCache>
            </c:numRef>
          </c:cat>
          <c:val>
            <c:numRef>
              <c:f>'8Volt'!$B$12:$B$21</c:f>
              <c:numCache>
                <c:formatCode>General</c:formatCode>
                <c:ptCount val="10"/>
                <c:pt idx="0">
                  <c:v>1070</c:v>
                </c:pt>
                <c:pt idx="1">
                  <c:v>1590</c:v>
                </c:pt>
                <c:pt idx="2">
                  <c:v>2055</c:v>
                </c:pt>
                <c:pt idx="3">
                  <c:v>2625</c:v>
                </c:pt>
                <c:pt idx="4">
                  <c:v>3180</c:v>
                </c:pt>
                <c:pt idx="5">
                  <c:v>3685</c:v>
                </c:pt>
                <c:pt idx="6">
                  <c:v>4170</c:v>
                </c:pt>
                <c:pt idx="7">
                  <c:v>4600</c:v>
                </c:pt>
                <c:pt idx="8">
                  <c:v>4950</c:v>
                </c:pt>
                <c:pt idx="9">
                  <c:v>5280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612486384"/>
        <c:axId val="612480480"/>
      </c:lineChart>
      <c:catAx>
        <c:axId val="61248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duty-cycle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480480"/>
        <c:crosses val="autoZero"/>
        <c:auto val="1"/>
        <c:lblAlgn val="ctr"/>
        <c:lblOffset val="100"/>
        <c:noMultiLvlLbl val="0"/>
      </c:catAx>
      <c:valAx>
        <c:axId val="6124804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48638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'8Volt'!$B$12:$B$21</c:f>
              <c:numCache>
                <c:formatCode>General</c:formatCode>
                <c:ptCount val="10"/>
                <c:pt idx="0">
                  <c:v>1070</c:v>
                </c:pt>
                <c:pt idx="1">
                  <c:v>1590</c:v>
                </c:pt>
                <c:pt idx="2">
                  <c:v>2055</c:v>
                </c:pt>
                <c:pt idx="3">
                  <c:v>2625</c:v>
                </c:pt>
                <c:pt idx="4">
                  <c:v>3180</c:v>
                </c:pt>
                <c:pt idx="5">
                  <c:v>3685</c:v>
                </c:pt>
                <c:pt idx="6">
                  <c:v>4170</c:v>
                </c:pt>
                <c:pt idx="7">
                  <c:v>4600</c:v>
                </c:pt>
                <c:pt idx="8">
                  <c:v>4950</c:v>
                </c:pt>
                <c:pt idx="9">
                  <c:v>5280</c:v>
                </c:pt>
              </c:numCache>
            </c:numRef>
          </c:xVal>
          <c:yVal>
            <c:numRef>
              <c:f>'8Volt'!$C$12:$C$21</c:f>
              <c:numCache>
                <c:formatCode>General</c:formatCode>
                <c:ptCount val="10"/>
                <c:pt idx="0">
                  <c:v>205.5</c:v>
                </c:pt>
                <c:pt idx="1">
                  <c:v>196.5</c:v>
                </c:pt>
                <c:pt idx="2">
                  <c:v>184</c:v>
                </c:pt>
                <c:pt idx="3">
                  <c:v>161.5</c:v>
                </c:pt>
                <c:pt idx="4">
                  <c:v>136</c:v>
                </c:pt>
                <c:pt idx="5">
                  <c:v>108</c:v>
                </c:pt>
                <c:pt idx="6">
                  <c:v>75</c:v>
                </c:pt>
                <c:pt idx="7">
                  <c:v>39</c:v>
                </c:pt>
                <c:pt idx="8">
                  <c:v>11</c:v>
                </c:pt>
                <c:pt idx="9">
                  <c:v>-20.7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87911352"/>
        <c:axId val="487916928"/>
      </c:scatterChart>
      <c:valAx>
        <c:axId val="48791135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916928"/>
        <c:crosses val="autoZero"/>
        <c:crossBetween val="midCat"/>
      </c:valAx>
      <c:valAx>
        <c:axId val="4879169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911352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'8Volt'!$C$12:$C$21</c:f>
              <c:numCache>
                <c:formatCode>General</c:formatCode>
                <c:ptCount val="10"/>
                <c:pt idx="0">
                  <c:v>205.5</c:v>
                </c:pt>
                <c:pt idx="1">
                  <c:v>196.5</c:v>
                </c:pt>
                <c:pt idx="2">
                  <c:v>184</c:v>
                </c:pt>
                <c:pt idx="3">
                  <c:v>161.5</c:v>
                </c:pt>
                <c:pt idx="4">
                  <c:v>136</c:v>
                </c:pt>
                <c:pt idx="5">
                  <c:v>108</c:v>
                </c:pt>
                <c:pt idx="6">
                  <c:v>75</c:v>
                </c:pt>
                <c:pt idx="7">
                  <c:v>39</c:v>
                </c:pt>
                <c:pt idx="8">
                  <c:v>11</c:v>
                </c:pt>
                <c:pt idx="9">
                  <c:v>-20.7</c:v>
                </c:pt>
              </c:numCache>
            </c:numRef>
          </c:xVal>
          <c:yVal>
            <c:numRef>
              <c:f>'8Volt'!$D$12:$D$21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0.86</c:v>
                </c:pt>
                <c:pt idx="3">
                  <c:v>1.4</c:v>
                </c:pt>
                <c:pt idx="4">
                  <c:v>2.05</c:v>
                </c:pt>
                <c:pt idx="5">
                  <c:v>3.03</c:v>
                </c:pt>
                <c:pt idx="6">
                  <c:v>4.25</c:v>
                </c:pt>
                <c:pt idx="7">
                  <c:v>5.75</c:v>
                </c:pt>
                <c:pt idx="8">
                  <c:v>7.35</c:v>
                </c:pt>
                <c:pt idx="9">
                  <c:v>8.95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15966384"/>
        <c:axId val="615965072"/>
      </c:scatterChart>
      <c:valAx>
        <c:axId val="61596638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965072"/>
        <c:crosses val="autoZero"/>
        <c:crossBetween val="midCat"/>
      </c:valAx>
      <c:valAx>
        <c:axId val="6159650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966384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'11Volt'!$A$12:$A$21</c:f>
              <c:numCache>
                <c:formatCode>General</c:formatCode>
                <c:ptCount val="10"/>
                <c:pt idx="0" formatCode="0.0">
                  <c:v>5.1</c:v>
                </c:pt>
                <c:pt idx="1">
                  <c:v>5.2</c:v>
                </c:pt>
                <c:pt idx="2" formatCode="0.0">
                  <c:v>5.3</c:v>
                </c:pt>
                <c:pt idx="3">
                  <c:v>5.4</c:v>
                </c:pt>
                <c:pt idx="4" formatCode="0.0">
                  <c:v>5.5</c:v>
                </c:pt>
                <c:pt idx="5">
                  <c:v>5.6</c:v>
                </c:pt>
                <c:pt idx="6" formatCode="0.0">
                  <c:v>5.7</c:v>
                </c:pt>
                <c:pt idx="7">
                  <c:v>5.8</c:v>
                </c:pt>
                <c:pt idx="8" formatCode="0.0">
                  <c:v>5.9</c:v>
                </c:pt>
                <c:pt idx="9">
                  <c:v>6</c:v>
                </c:pt>
              </c:numCache>
            </c:numRef>
          </c:cat>
          <c:val>
            <c:numRef>
              <c:f>'11Volt'!$B$12:$B$21</c:f>
              <c:numCache>
                <c:formatCode>General</c:formatCode>
                <c:ptCount val="10"/>
                <c:pt idx="0">
                  <c:v>1655</c:v>
                </c:pt>
                <c:pt idx="1">
                  <c:v>2330</c:v>
                </c:pt>
                <c:pt idx="2">
                  <c:v>2970</c:v>
                </c:pt>
                <c:pt idx="3">
                  <c:v>3730</c:v>
                </c:pt>
                <c:pt idx="4">
                  <c:v>4210</c:v>
                </c:pt>
                <c:pt idx="5">
                  <c:v>4850</c:v>
                </c:pt>
                <c:pt idx="6">
                  <c:v>5350</c:v>
                </c:pt>
                <c:pt idx="7">
                  <c:v>5715</c:v>
                </c:pt>
                <c:pt idx="8">
                  <c:v>5900</c:v>
                </c:pt>
                <c:pt idx="9">
                  <c:v>6030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612486384"/>
        <c:axId val="612480480"/>
      </c:lineChart>
      <c:catAx>
        <c:axId val="61248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duty-cycle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480480"/>
        <c:crosses val="autoZero"/>
        <c:auto val="1"/>
        <c:lblAlgn val="ctr"/>
        <c:lblOffset val="100"/>
        <c:noMultiLvlLbl val="0"/>
      </c:catAx>
      <c:valAx>
        <c:axId val="6124804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48638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'11Volt'!$B$12:$B$21</c:f>
              <c:numCache>
                <c:formatCode>General</c:formatCode>
                <c:ptCount val="10"/>
                <c:pt idx="0">
                  <c:v>1655</c:v>
                </c:pt>
                <c:pt idx="1">
                  <c:v>2330</c:v>
                </c:pt>
                <c:pt idx="2">
                  <c:v>2970</c:v>
                </c:pt>
                <c:pt idx="3">
                  <c:v>3730</c:v>
                </c:pt>
                <c:pt idx="4">
                  <c:v>4210</c:v>
                </c:pt>
                <c:pt idx="5">
                  <c:v>4850</c:v>
                </c:pt>
                <c:pt idx="6">
                  <c:v>5350</c:v>
                </c:pt>
                <c:pt idx="7">
                  <c:v>5715</c:v>
                </c:pt>
                <c:pt idx="8">
                  <c:v>5900</c:v>
                </c:pt>
                <c:pt idx="9">
                  <c:v>6030</c:v>
                </c:pt>
              </c:numCache>
            </c:numRef>
          </c:xVal>
          <c:yVal>
            <c:numRef>
              <c:f>'11Volt'!$C$12:$C$21</c:f>
              <c:numCache>
                <c:formatCode>General</c:formatCode>
                <c:ptCount val="10"/>
                <c:pt idx="0">
                  <c:v>252.7</c:v>
                </c:pt>
                <c:pt idx="1">
                  <c:v>232.7</c:v>
                </c:pt>
                <c:pt idx="2">
                  <c:v>204</c:v>
                </c:pt>
                <c:pt idx="3">
                  <c:v>165</c:v>
                </c:pt>
                <c:pt idx="4">
                  <c:v>133</c:v>
                </c:pt>
                <c:pt idx="5">
                  <c:v>90</c:v>
                </c:pt>
                <c:pt idx="6">
                  <c:v>49</c:v>
                </c:pt>
                <c:pt idx="7">
                  <c:v>10</c:v>
                </c:pt>
                <c:pt idx="8">
                  <c:v>-2.5</c:v>
                </c:pt>
                <c:pt idx="9">
                  <c:v>-17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87911352"/>
        <c:axId val="487916928"/>
      </c:scatterChart>
      <c:valAx>
        <c:axId val="48791135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916928"/>
        <c:crosses val="autoZero"/>
        <c:crossBetween val="midCat"/>
      </c:valAx>
      <c:valAx>
        <c:axId val="4879169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911352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'11Volt'!$C$12:$C$21</c:f>
              <c:numCache>
                <c:formatCode>General</c:formatCode>
                <c:ptCount val="10"/>
                <c:pt idx="0">
                  <c:v>252.7</c:v>
                </c:pt>
                <c:pt idx="1">
                  <c:v>232.7</c:v>
                </c:pt>
                <c:pt idx="2">
                  <c:v>204</c:v>
                </c:pt>
                <c:pt idx="3">
                  <c:v>165</c:v>
                </c:pt>
                <c:pt idx="4">
                  <c:v>133</c:v>
                </c:pt>
                <c:pt idx="5">
                  <c:v>90</c:v>
                </c:pt>
                <c:pt idx="6">
                  <c:v>49</c:v>
                </c:pt>
                <c:pt idx="7">
                  <c:v>10</c:v>
                </c:pt>
                <c:pt idx="8">
                  <c:v>-2.5</c:v>
                </c:pt>
                <c:pt idx="9">
                  <c:v>-17</c:v>
                </c:pt>
              </c:numCache>
            </c:numRef>
          </c:xVal>
          <c:yVal>
            <c:numRef>
              <c:f>'11Volt'!$D$12:$D$21</c:f>
              <c:numCache>
                <c:formatCode>General</c:formatCode>
                <c:ptCount val="10"/>
                <c:pt idx="0">
                  <c:v>0.4</c:v>
                </c:pt>
                <c:pt idx="1">
                  <c:v>0.77</c:v>
                </c:pt>
                <c:pt idx="2">
                  <c:v>1.33</c:v>
                </c:pt>
                <c:pt idx="3">
                  <c:v>2.3</c:v>
                </c:pt>
                <c:pt idx="4">
                  <c:v>3.2</c:v>
                </c:pt>
                <c:pt idx="5">
                  <c:v>4.75</c:v>
                </c:pt>
                <c:pt idx="6">
                  <c:v>6.5</c:v>
                </c:pt>
                <c:pt idx="7">
                  <c:v>8.3</c:v>
                </c:pt>
                <c:pt idx="8">
                  <c:v>9.45</c:v>
                </c:pt>
                <c:pt idx="9">
                  <c:v>9.8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15966384"/>
        <c:axId val="615965072"/>
      </c:scatterChart>
      <c:valAx>
        <c:axId val="61596638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965072"/>
        <c:crosses val="autoZero"/>
        <c:crossBetween val="midCat"/>
      </c:valAx>
      <c:valAx>
        <c:axId val="6159650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966384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l="0.69999999999999996" r="0.69999999999999996" t="0.78740157499999996" b="0.78740157499999996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Relationship Id="rId2" Type="http://schemas.openxmlformats.org/officeDocument/2006/relationships/chart" Target="../charts/chart5.xml" /><Relationship Id="rId3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593725</xdr:colOff>
      <xdr:row>2</xdr:row>
      <xdr:rowOff>9524</xdr:rowOff>
    </xdr:from>
    <xdr:to>
      <xdr:col>10</xdr:col>
      <xdr:colOff>584200</xdr:colOff>
      <xdr:row>17</xdr:row>
      <xdr:rowOff>139699</xdr:rowOff>
    </xdr:to>
    <xdr:graphicFrame>
      <xdr:nvGraphicFramePr>
        <xdr:cNvPr id="2" name="Diagramm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11</xdr:col>
      <xdr:colOff>174624</xdr:colOff>
      <xdr:row>6</xdr:row>
      <xdr:rowOff>15875</xdr:rowOff>
    </xdr:from>
    <xdr:to>
      <xdr:col>17</xdr:col>
      <xdr:colOff>174624</xdr:colOff>
      <xdr:row>20</xdr:row>
      <xdr:rowOff>180975</xdr:rowOff>
    </xdr:to>
    <xdr:graphicFrame>
      <xdr:nvGraphicFramePr>
        <xdr:cNvPr id="3" name="Diagramm 2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4</xdr:col>
      <xdr:colOff>568325</xdr:colOff>
      <xdr:row>19</xdr:row>
      <xdr:rowOff>111125</xdr:rowOff>
    </xdr:from>
    <xdr:to>
      <xdr:col>10</xdr:col>
      <xdr:colOff>568325</xdr:colOff>
      <xdr:row>34</xdr:row>
      <xdr:rowOff>92075</xdr:rowOff>
    </xdr:to>
    <xdr:graphicFrame>
      <xdr:nvGraphicFramePr>
        <xdr:cNvPr id="4" name="Diagramm 3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14</xdr:col>
      <xdr:colOff>276224</xdr:colOff>
      <xdr:row>0</xdr:row>
      <xdr:rowOff>73025</xdr:rowOff>
    </xdr:from>
    <xdr:to>
      <xdr:col>20</xdr:col>
      <xdr:colOff>276224</xdr:colOff>
      <xdr:row>15</xdr:row>
      <xdr:rowOff>53975</xdr:rowOff>
    </xdr:to>
    <xdr:graphicFrame>
      <xdr:nvGraphicFramePr>
        <xdr:cNvPr id="2" name="Diagramm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14</xdr:col>
      <xdr:colOff>377825</xdr:colOff>
      <xdr:row>14</xdr:row>
      <xdr:rowOff>161924</xdr:rowOff>
    </xdr:from>
    <xdr:to>
      <xdr:col>20</xdr:col>
      <xdr:colOff>377825</xdr:colOff>
      <xdr:row>29</xdr:row>
      <xdr:rowOff>142875</xdr:rowOff>
    </xdr:to>
    <xdr:graphicFrame>
      <xdr:nvGraphicFramePr>
        <xdr:cNvPr id="3" name="Diagramm 2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14</xdr:col>
      <xdr:colOff>396875</xdr:colOff>
      <xdr:row>30</xdr:row>
      <xdr:rowOff>106045</xdr:rowOff>
    </xdr:from>
    <xdr:to>
      <xdr:col>20</xdr:col>
      <xdr:colOff>396875</xdr:colOff>
      <xdr:row>45</xdr:row>
      <xdr:rowOff>86995</xdr:rowOff>
    </xdr:to>
    <xdr:graphicFrame>
      <xdr:nvGraphicFramePr>
        <xdr:cNvPr id="4" name="Diagramm 3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24" activeCellId="0" sqref="D24"/>
    </sheetView>
  </sheetViews>
  <sheetFormatPr baseColWidth="10" defaultRowHeight="14.25"/>
  <sheetData>
    <row r="2">
      <c r="A2" t="s">
        <v>0</v>
      </c>
    </row>
    <row r="3">
      <c r="A3" t="s">
        <v>1</v>
      </c>
    </row>
    <row r="4">
      <c r="A4" t="s">
        <v>2</v>
      </c>
    </row>
    <row r="6">
      <c r="A6" t="s">
        <v>3</v>
      </c>
      <c r="C6" t="s">
        <v>4</v>
      </c>
    </row>
    <row r="7">
      <c r="A7">
        <f>213.65</f>
        <v>213.65000000000001</v>
      </c>
    </row>
    <row r="10">
      <c r="A10" t="s">
        <v>5</v>
      </c>
      <c r="B10" t="s">
        <v>6</v>
      </c>
      <c r="C10" t="s">
        <v>7</v>
      </c>
      <c r="D10" t="s">
        <v>8</v>
      </c>
      <c r="E10" t="s">
        <v>9</v>
      </c>
    </row>
    <row r="11">
      <c r="A11">
        <v>5</v>
      </c>
      <c r="C11">
        <f>A7</f>
        <v>213.65000000000001</v>
      </c>
    </row>
    <row r="12">
      <c r="A12" s="1">
        <v>5.0999999999999996</v>
      </c>
      <c r="B12">
        <f>1070</f>
        <v>1070</v>
      </c>
      <c r="C12">
        <v>205.5</v>
      </c>
      <c r="D12">
        <v>0.29999999999999999</v>
      </c>
      <c r="E12">
        <f t="shared" ref="E12:E21" si="0">11*D12</f>
        <v>3.2999999999999998</v>
      </c>
    </row>
    <row r="13">
      <c r="A13">
        <v>5.2000000000000002</v>
      </c>
      <c r="B13">
        <v>1590</v>
      </c>
      <c r="C13">
        <v>196.5</v>
      </c>
      <c r="D13">
        <v>0.5</v>
      </c>
      <c r="E13">
        <f t="shared" si="0"/>
        <v>5.5</v>
      </c>
    </row>
    <row r="14">
      <c r="A14" s="1">
        <v>5.2999999999999998</v>
      </c>
      <c r="B14">
        <v>2055</v>
      </c>
      <c r="C14">
        <v>184</v>
      </c>
      <c r="D14">
        <v>0.85999999999999999</v>
      </c>
      <c r="E14">
        <f t="shared" si="0"/>
        <v>9.4599999999999991</v>
      </c>
    </row>
    <row r="15">
      <c r="A15">
        <v>5.4000000000000004</v>
      </c>
      <c r="B15">
        <v>2625</v>
      </c>
      <c r="C15">
        <v>161.5</v>
      </c>
      <c r="D15">
        <v>1.3999999999999999</v>
      </c>
      <c r="E15">
        <f t="shared" si="0"/>
        <v>15.399999999999999</v>
      </c>
    </row>
    <row r="16">
      <c r="A16" s="1">
        <v>5.5</v>
      </c>
      <c r="B16">
        <v>3180</v>
      </c>
      <c r="C16">
        <v>136</v>
      </c>
      <c r="D16">
        <v>2.0499999999999998</v>
      </c>
      <c r="E16">
        <f t="shared" si="0"/>
        <v>22.549999999999997</v>
      </c>
    </row>
    <row r="17">
      <c r="A17">
        <v>5.5999999999999996</v>
      </c>
      <c r="B17">
        <v>3685</v>
      </c>
      <c r="C17">
        <v>108</v>
      </c>
      <c r="D17">
        <v>3.0299999999999998</v>
      </c>
      <c r="E17">
        <f t="shared" si="0"/>
        <v>33.329999999999998</v>
      </c>
    </row>
    <row r="18">
      <c r="A18" s="1">
        <v>5.7000000000000002</v>
      </c>
      <c r="B18">
        <v>4170</v>
      </c>
      <c r="C18">
        <v>75</v>
      </c>
      <c r="D18">
        <v>4.25</v>
      </c>
      <c r="E18">
        <f t="shared" si="0"/>
        <v>46.75</v>
      </c>
    </row>
    <row r="19">
      <c r="A19">
        <v>5.7999999999999998</v>
      </c>
      <c r="B19">
        <v>4600</v>
      </c>
      <c r="C19">
        <v>39</v>
      </c>
      <c r="D19">
        <v>5.75</v>
      </c>
      <c r="E19">
        <f t="shared" si="0"/>
        <v>63.25</v>
      </c>
    </row>
    <row r="20">
      <c r="A20" s="1">
        <v>5.9000000000000004</v>
      </c>
      <c r="B20">
        <v>4950</v>
      </c>
      <c r="C20">
        <v>11</v>
      </c>
      <c r="D20">
        <v>7.3499999999999996</v>
      </c>
      <c r="E20">
        <f t="shared" si="0"/>
        <v>80.849999999999994</v>
      </c>
    </row>
    <row r="21">
      <c r="A21">
        <v>6</v>
      </c>
      <c r="B21">
        <v>5280</v>
      </c>
      <c r="C21">
        <v>-20.699999999999999</v>
      </c>
      <c r="D21">
        <v>8.9499999999999993</v>
      </c>
      <c r="E21">
        <f t="shared" si="0"/>
        <v>98.449999999999989</v>
      </c>
    </row>
    <row r="22">
      <c r="A22" s="1"/>
    </row>
    <row r="24">
      <c r="A24" s="1"/>
    </row>
    <row r="25">
      <c r="B25" t="s">
        <v>10</v>
      </c>
    </row>
    <row r="26">
      <c r="A26" s="1"/>
      <c r="B26" t="s">
        <v>11</v>
      </c>
    </row>
    <row r="28">
      <c r="A28" s="1"/>
    </row>
    <row r="30">
      <c r="A30" s="1"/>
    </row>
    <row r="32">
      <c r="A32" s="1"/>
    </row>
    <row r="34">
      <c r="A34" s="1"/>
    </row>
    <row r="36">
      <c r="A36" s="1"/>
    </row>
    <row r="38">
      <c r="A38" s="1"/>
    </row>
    <row r="40">
      <c r="A40" s="1"/>
    </row>
    <row r="42">
      <c r="A42" s="1"/>
    </row>
    <row r="44">
      <c r="A44" s="1"/>
    </row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D10" zoomScale="100" workbookViewId="0">
      <selection activeCell="G6" activeCellId="0" sqref="G6"/>
    </sheetView>
  </sheetViews>
  <sheetFormatPr baseColWidth="10" defaultRowHeight="14.25"/>
  <cols>
    <col customWidth="1" min="9" max="9" width="16"/>
    <col customWidth="1" min="10" max="10" width="20.33203125"/>
    <col customWidth="1" min="12" max="12" width="22.33203125"/>
  </cols>
  <sheetData>
    <row r="2">
      <c r="A2" t="s">
        <v>0</v>
      </c>
      <c r="D2" t="s">
        <v>12</v>
      </c>
    </row>
    <row r="3">
      <c r="A3" t="s">
        <v>1</v>
      </c>
      <c r="D3" t="s">
        <v>13</v>
      </c>
    </row>
    <row r="4">
      <c r="A4" t="s">
        <v>2</v>
      </c>
    </row>
    <row r="6">
      <c r="A6" t="s">
        <v>3</v>
      </c>
      <c r="C6" t="s">
        <v>4</v>
      </c>
    </row>
    <row r="7">
      <c r="A7">
        <f>60.7 + 208.6</f>
        <v>269.30000000000001</v>
      </c>
    </row>
    <row r="10" ht="42.75">
      <c r="A10" t="s">
        <v>5</v>
      </c>
      <c r="B10" t="s">
        <v>6</v>
      </c>
      <c r="C10" s="2" t="s">
        <v>14</v>
      </c>
      <c r="D10" t="s">
        <v>8</v>
      </c>
      <c r="E10" t="s">
        <v>9</v>
      </c>
      <c r="F10" s="2" t="s">
        <v>15</v>
      </c>
      <c r="G10" t="s">
        <v>16</v>
      </c>
      <c r="H10" s="2" t="s">
        <v>17</v>
      </c>
      <c r="I10" s="2" t="s">
        <v>18</v>
      </c>
      <c r="K10" s="2" t="s">
        <v>19</v>
      </c>
      <c r="L10" s="2" t="s">
        <v>20</v>
      </c>
    </row>
    <row r="11">
      <c r="A11">
        <v>5</v>
      </c>
      <c r="B11" s="3">
        <v>0</v>
      </c>
      <c r="C11">
        <f>A7</f>
        <v>269.30000000000001</v>
      </c>
      <c r="F11" s="4">
        <f>C11*390/230</f>
        <v>456.6391304347826</v>
      </c>
      <c r="G11" s="5">
        <f t="shared" ref="G11:G20" si="1">$F$11-F11</f>
        <v>0</v>
      </c>
      <c r="H11" s="4">
        <f t="shared" ref="H11:H21" si="2">G11*4</f>
        <v>0</v>
      </c>
      <c r="I11" s="3">
        <v>900</v>
      </c>
      <c r="J11" t="s">
        <v>21</v>
      </c>
    </row>
    <row r="12">
      <c r="A12" s="1">
        <v>5.0999999999999996</v>
      </c>
      <c r="B12">
        <f>1655</f>
        <v>1655</v>
      </c>
      <c r="C12">
        <f>60.7+192</f>
        <v>252.69999999999999</v>
      </c>
      <c r="D12">
        <v>0.40000000000000002</v>
      </c>
      <c r="E12">
        <f t="shared" ref="E12:E21" si="3">11*D12</f>
        <v>4.4000000000000004</v>
      </c>
      <c r="F12" s="4">
        <f t="shared" ref="F12:F21" si="4">C12*390/230</f>
        <v>428.49130434782609</v>
      </c>
      <c r="G12" s="4">
        <f t="shared" si="1"/>
        <v>28.147826086956513</v>
      </c>
      <c r="H12" s="4">
        <f t="shared" si="2"/>
        <v>112.59130434782605</v>
      </c>
      <c r="I12" s="4">
        <f t="shared" ref="I12:I21" si="5">$I$11-H12</f>
        <v>787.40869565217395</v>
      </c>
      <c r="J12" t="s">
        <v>21</v>
      </c>
    </row>
    <row r="13">
      <c r="A13">
        <v>5.2000000000000002</v>
      </c>
      <c r="B13">
        <v>2330</v>
      </c>
      <c r="C13">
        <f>172 + 60.7</f>
        <v>232.69999999999999</v>
      </c>
      <c r="D13">
        <v>0.77000000000000002</v>
      </c>
      <c r="E13">
        <f t="shared" si="3"/>
        <v>8.4700000000000006</v>
      </c>
      <c r="F13" s="4">
        <f t="shared" si="4"/>
        <v>394.57826086956521</v>
      </c>
      <c r="G13" s="4">
        <f t="shared" si="1"/>
        <v>62.060869565217388</v>
      </c>
      <c r="H13" s="4">
        <f t="shared" si="2"/>
        <v>248.24347826086955</v>
      </c>
      <c r="I13" s="4">
        <f t="shared" si="5"/>
        <v>651.75652173913045</v>
      </c>
      <c r="J13" t="s">
        <v>21</v>
      </c>
    </row>
    <row r="14">
      <c r="A14" s="1">
        <v>5.2999999999999998</v>
      </c>
      <c r="B14">
        <v>2970</v>
      </c>
      <c r="C14">
        <v>204</v>
      </c>
      <c r="D14">
        <v>1.3300000000000001</v>
      </c>
      <c r="E14">
        <f t="shared" si="3"/>
        <v>14.630000000000001</v>
      </c>
      <c r="F14" s="4">
        <f t="shared" si="4"/>
        <v>345.91304347826087</v>
      </c>
      <c r="G14" s="4">
        <f t="shared" si="1"/>
        <v>110.72608695652173</v>
      </c>
      <c r="H14" s="4">
        <f t="shared" si="2"/>
        <v>442.90434782608691</v>
      </c>
      <c r="I14" s="4">
        <f t="shared" si="5"/>
        <v>457.09565217391309</v>
      </c>
      <c r="J14" t="s">
        <v>21</v>
      </c>
    </row>
    <row r="15">
      <c r="A15">
        <v>5.4000000000000004</v>
      </c>
      <c r="B15">
        <v>3730</v>
      </c>
      <c r="C15">
        <v>165</v>
      </c>
      <c r="D15">
        <v>2.2999999999999998</v>
      </c>
      <c r="E15">
        <f t="shared" si="3"/>
        <v>25.299999999999997</v>
      </c>
      <c r="F15" s="4">
        <f t="shared" si="4"/>
        <v>279.78260869565219</v>
      </c>
      <c r="G15" s="4">
        <f t="shared" si="1"/>
        <v>176.85652173913041</v>
      </c>
      <c r="H15" s="4">
        <f t="shared" si="2"/>
        <v>707.42608695652166</v>
      </c>
      <c r="I15" s="4">
        <f t="shared" si="5"/>
        <v>192.57391304347834</v>
      </c>
      <c r="J15" t="s">
        <v>21</v>
      </c>
    </row>
    <row r="16">
      <c r="A16" s="1">
        <v>5.5</v>
      </c>
      <c r="B16">
        <v>4210</v>
      </c>
      <c r="C16">
        <v>133</v>
      </c>
      <c r="D16">
        <v>3.2000000000000002</v>
      </c>
      <c r="E16">
        <f t="shared" si="3"/>
        <v>35.200000000000003</v>
      </c>
      <c r="F16" s="4">
        <f t="shared" si="4"/>
        <v>225.52173913043478</v>
      </c>
      <c r="G16" s="4">
        <f t="shared" si="1"/>
        <v>231.11739130434782</v>
      </c>
      <c r="H16" s="4">
        <f t="shared" si="2"/>
        <v>924.46956521739128</v>
      </c>
      <c r="I16" s="4">
        <f t="shared" si="5"/>
        <v>-24.469565217391278</v>
      </c>
      <c r="J16" t="s">
        <v>22</v>
      </c>
      <c r="K16" s="4">
        <f>-I16*9.81</f>
        <v>240.04643478260846</v>
      </c>
      <c r="L16" s="4">
        <f t="shared" ref="L16:L20" si="6">K16/900</f>
        <v>0.26671826086956496</v>
      </c>
      <c r="M16" s="4"/>
      <c r="N16" s="4"/>
    </row>
    <row r="17">
      <c r="A17">
        <v>5.5999999999999996</v>
      </c>
      <c r="B17">
        <v>4850</v>
      </c>
      <c r="C17">
        <v>90</v>
      </c>
      <c r="D17">
        <v>4.75</v>
      </c>
      <c r="E17">
        <f t="shared" si="3"/>
        <v>52.25</v>
      </c>
      <c r="F17" s="4">
        <f t="shared" si="4"/>
        <v>152.60869565217391</v>
      </c>
      <c r="G17" s="4">
        <f t="shared" si="1"/>
        <v>304.03043478260872</v>
      </c>
      <c r="H17" s="4">
        <f t="shared" si="2"/>
        <v>1216.1217391304349</v>
      </c>
      <c r="I17" s="4">
        <f t="shared" si="5"/>
        <v>-316.12173913043489</v>
      </c>
      <c r="K17" s="4">
        <f t="shared" ref="K17:K21" si="7">-I17*9.81</f>
        <v>3101.1542608695663</v>
      </c>
      <c r="L17" s="4">
        <f t="shared" si="6"/>
        <v>3.4457269565217405</v>
      </c>
      <c r="M17" s="4"/>
      <c r="N17" s="4"/>
    </row>
    <row r="18">
      <c r="A18" s="1">
        <v>5.7000000000000002</v>
      </c>
      <c r="B18">
        <v>5350</v>
      </c>
      <c r="C18">
        <v>49</v>
      </c>
      <c r="D18">
        <v>6.5</v>
      </c>
      <c r="E18">
        <f t="shared" si="3"/>
        <v>71.5</v>
      </c>
      <c r="F18" s="4">
        <f t="shared" si="4"/>
        <v>83.086956521739125</v>
      </c>
      <c r="G18" s="4">
        <f t="shared" si="1"/>
        <v>373.55217391304348</v>
      </c>
      <c r="H18" s="4">
        <f t="shared" si="2"/>
        <v>1494.2086956521739</v>
      </c>
      <c r="I18" s="4">
        <f t="shared" si="5"/>
        <v>-594.2086956521739</v>
      </c>
      <c r="K18" s="4">
        <f t="shared" si="7"/>
        <v>5829.1873043478263</v>
      </c>
      <c r="L18" s="4">
        <f t="shared" si="6"/>
        <v>6.4768747826086956</v>
      </c>
      <c r="M18" s="4"/>
      <c r="N18" s="4"/>
    </row>
    <row r="19">
      <c r="A19">
        <v>5.7999999999999998</v>
      </c>
      <c r="B19">
        <v>5715</v>
      </c>
      <c r="C19">
        <v>10</v>
      </c>
      <c r="D19">
        <v>8.3000000000000007</v>
      </c>
      <c r="E19">
        <f t="shared" si="3"/>
        <v>91.300000000000011</v>
      </c>
      <c r="F19" s="4">
        <f t="shared" si="4"/>
        <v>16.956521739130434</v>
      </c>
      <c r="G19" s="4">
        <f t="shared" si="1"/>
        <v>439.68260869565216</v>
      </c>
      <c r="H19" s="4">
        <f t="shared" si="2"/>
        <v>1758.7304347826087</v>
      </c>
      <c r="I19" s="4">
        <f t="shared" si="5"/>
        <v>-858.73043478260865</v>
      </c>
      <c r="K19" s="4">
        <f t="shared" si="7"/>
        <v>8424.1455652173918</v>
      </c>
      <c r="L19" s="4">
        <f t="shared" si="6"/>
        <v>9.3601617391304348</v>
      </c>
      <c r="M19" s="4"/>
      <c r="N19" s="4"/>
    </row>
    <row r="20">
      <c r="A20" s="1">
        <v>5.9000000000000004</v>
      </c>
      <c r="B20">
        <v>5900</v>
      </c>
      <c r="C20">
        <v>-2.5</v>
      </c>
      <c r="D20">
        <v>9.4499999999999993</v>
      </c>
      <c r="E20">
        <f t="shared" si="3"/>
        <v>103.94999999999999</v>
      </c>
      <c r="F20" s="4">
        <f t="shared" si="4"/>
        <v>-4.2391304347826084</v>
      </c>
      <c r="G20" s="4">
        <f t="shared" si="1"/>
        <v>460.87826086956522</v>
      </c>
      <c r="H20" s="4">
        <f>G20*4</f>
        <v>1843.5130434782609</v>
      </c>
      <c r="I20" s="4">
        <f t="shared" si="5"/>
        <v>-943.5130434782609</v>
      </c>
      <c r="K20" s="4">
        <f t="shared" si="7"/>
        <v>9255.8629565217398</v>
      </c>
      <c r="L20" s="4">
        <f t="shared" si="6"/>
        <v>10.284292173913045</v>
      </c>
      <c r="M20" s="4"/>
      <c r="N20" s="4"/>
    </row>
    <row r="21">
      <c r="A21">
        <v>6</v>
      </c>
      <c r="B21">
        <v>6030</v>
      </c>
      <c r="C21">
        <v>-17</v>
      </c>
      <c r="D21">
        <v>9.8000000000000007</v>
      </c>
      <c r="E21">
        <f t="shared" si="3"/>
        <v>107.80000000000001</v>
      </c>
      <c r="F21" s="4">
        <f t="shared" si="4"/>
        <v>-28.826086956521738</v>
      </c>
      <c r="G21" s="4">
        <f>$F$11-F21</f>
        <v>485.46521739130435</v>
      </c>
      <c r="H21" s="4">
        <f t="shared" si="2"/>
        <v>1941.8608695652174</v>
      </c>
      <c r="I21" s="4">
        <f t="shared" si="5"/>
        <v>-1041.8608695652174</v>
      </c>
      <c r="K21" s="4">
        <f t="shared" si="7"/>
        <v>10220.655130434783</v>
      </c>
      <c r="L21" s="4">
        <f>K21/900</f>
        <v>11.35628347826087</v>
      </c>
      <c r="M21" s="4"/>
      <c r="N21" s="4"/>
    </row>
    <row r="22">
      <c r="A22" s="1"/>
    </row>
    <row r="23" ht="14.25"/>
    <row r="24">
      <c r="A24" s="1"/>
      <c r="E24" t="s">
        <v>23</v>
      </c>
      <c r="G24">
        <f>G21/1000*9.81</f>
        <v>4.7624137826086956</v>
      </c>
    </row>
    <row r="25">
      <c r="B25" t="s">
        <v>10</v>
      </c>
      <c r="D25" t="s">
        <v>24</v>
      </c>
      <c r="G25">
        <f>0.9/4</f>
        <v>0.22500000000000001</v>
      </c>
    </row>
    <row r="26">
      <c r="A26" s="1"/>
      <c r="B26" t="s">
        <v>11</v>
      </c>
      <c r="G26" t="s">
        <v>25</v>
      </c>
    </row>
    <row r="27" ht="14.25">
      <c r="G27">
        <f>G24/G25</f>
        <v>21.166283478260869</v>
      </c>
    </row>
    <row r="28">
      <c r="A28" s="1"/>
      <c r="I28" s="6"/>
    </row>
    <row r="29" ht="14.25">
      <c r="D29" t="s">
        <v>26</v>
      </c>
      <c r="G29">
        <v>1000</v>
      </c>
      <c r="I29" s="7"/>
    </row>
    <row r="30">
      <c r="A30" s="1"/>
      <c r="G30" t="s">
        <v>27</v>
      </c>
    </row>
    <row r="31" ht="14.25">
      <c r="G31">
        <f>G27/G29</f>
        <v>0.021166283478260869</v>
      </c>
    </row>
    <row r="32">
      <c r="A32" s="1"/>
    </row>
    <row r="34">
      <c r="A34" s="1"/>
    </row>
    <row r="36">
      <c r="A36" s="1"/>
    </row>
    <row r="38">
      <c r="A38" s="1"/>
    </row>
    <row r="40">
      <c r="A40" s="1"/>
    </row>
    <row r="42">
      <c r="A42" s="1"/>
    </row>
    <row r="44">
      <c r="A44" s="1"/>
    </row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RowHeight="14.25"/>
  <sheetData/>
  <printOptions headings="0" gridLines="0"/>
  <pageMargins left="0.69999999999999996" right="0.69999999999999996" top="0.78740157500000008" bottom="0.78740157500000008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Mühlmann</dc:creator>
  <cp:revision>1</cp:revision>
  <dcterms:created xsi:type="dcterms:W3CDTF">2022-03-27T08:04:48Z</dcterms:created>
  <dcterms:modified xsi:type="dcterms:W3CDTF">2022-08-04T08:41:34Z</dcterms:modified>
</cp:coreProperties>
</file>