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uehlmann at work\DP\Drohne\"/>
    </mc:Choice>
  </mc:AlternateContent>
  <xr:revisionPtr revIDLastSave="0" documentId="8_{D60E704F-620B-4AE1-9953-DB4A35531387}" xr6:coauthVersionLast="47" xr6:coauthVersionMax="47" xr10:uidLastSave="{00000000-0000-0000-0000-000000000000}"/>
  <bookViews>
    <workbookView xWindow="-120" yWindow="-120" windowWidth="25110" windowHeight="16440" tabRatio="1000" xr2:uid="{A158ED6E-F915-4E68-9AB9-CC4A3EB59C18}"/>
  </bookViews>
  <sheets>
    <sheet name="Zusammenfassung" sheetId="2" r:id="rId1"/>
    <sheet name="Messungen" sheetId="1" r:id="rId2"/>
    <sheet name="Strom Leistung Run 1" sheetId="3" r:id="rId3"/>
    <sheet name="Strom Leistung Run 2" sheetId="5" r:id="rId4"/>
    <sheet name="Strom Leistung Run 3" sheetId="6" r:id="rId5"/>
    <sheet name="Strom Leistung Run 4" sheetId="7" r:id="rId6"/>
    <sheet name="Strom Leistung Run 5" sheetId="4" r:id="rId7"/>
    <sheet name="Auftrieb pro Motor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8" l="1"/>
  <c r="C11" i="8"/>
  <c r="C10" i="8"/>
  <c r="C9" i="8"/>
  <c r="C8" i="8"/>
  <c r="C7" i="8"/>
  <c r="C6" i="8"/>
  <c r="C5" i="8"/>
  <c r="C14" i="8" s="1"/>
  <c r="C4" i="8"/>
  <c r="C13" i="8"/>
  <c r="C18" i="8" s="1"/>
  <c r="C17" i="8" l="1"/>
  <c r="C21" i="8"/>
  <c r="C20" i="8"/>
  <c r="C19" i="8"/>
  <c r="C42" i="2"/>
  <c r="D42" i="2"/>
  <c r="E42" i="2"/>
  <c r="F42" i="2"/>
  <c r="C43" i="2"/>
  <c r="D43" i="2"/>
  <c r="E43" i="2"/>
  <c r="F43" i="2"/>
  <c r="C44" i="2"/>
  <c r="D44" i="2"/>
  <c r="E44" i="2"/>
  <c r="F44" i="2"/>
  <c r="C45" i="2"/>
  <c r="D45" i="2"/>
  <c r="E45" i="2"/>
  <c r="F45" i="2"/>
  <c r="C46" i="2"/>
  <c r="D46" i="2"/>
  <c r="E46" i="2"/>
  <c r="F46" i="2"/>
  <c r="C47" i="2"/>
  <c r="D47" i="2"/>
  <c r="E47" i="2"/>
  <c r="F47" i="2"/>
  <c r="C48" i="2"/>
  <c r="D48" i="2"/>
  <c r="E48" i="2"/>
  <c r="F48" i="2"/>
  <c r="C49" i="2"/>
  <c r="D49" i="2"/>
  <c r="E49" i="2"/>
  <c r="F49" i="2"/>
  <c r="C50" i="2"/>
  <c r="D50" i="2"/>
  <c r="E50" i="2"/>
  <c r="F50" i="2"/>
  <c r="C51" i="2"/>
  <c r="D51" i="2"/>
  <c r="E51" i="2"/>
  <c r="F51" i="2"/>
  <c r="C52" i="2"/>
  <c r="D52" i="2"/>
  <c r="E52" i="2"/>
  <c r="F52" i="2"/>
  <c r="C53" i="2"/>
  <c r="D53" i="2"/>
  <c r="E53" i="2"/>
  <c r="F53" i="2"/>
  <c r="C54" i="2"/>
  <c r="D54" i="2"/>
  <c r="E54" i="2"/>
  <c r="F54" i="2"/>
  <c r="C55" i="2"/>
  <c r="D55" i="2"/>
  <c r="E55" i="2"/>
  <c r="F55" i="2"/>
  <c r="C56" i="2"/>
  <c r="D56" i="2"/>
  <c r="E56" i="2"/>
  <c r="F56" i="2"/>
  <c r="C57" i="2"/>
  <c r="D57" i="2"/>
  <c r="E57" i="2"/>
  <c r="F57" i="2"/>
  <c r="C58" i="2"/>
  <c r="D58" i="2"/>
  <c r="E58" i="2"/>
  <c r="F58" i="2"/>
  <c r="C59" i="2"/>
  <c r="D59" i="2"/>
  <c r="E59" i="2"/>
  <c r="F59" i="2"/>
  <c r="F41" i="2"/>
  <c r="E41" i="2"/>
  <c r="D41" i="2"/>
  <c r="C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41" i="2"/>
  <c r="B34" i="2"/>
  <c r="B33" i="2"/>
  <c r="B32" i="2"/>
  <c r="B31" i="2"/>
  <c r="B30" i="2"/>
  <c r="B29" i="2"/>
  <c r="H8" i="7"/>
  <c r="H9" i="7"/>
  <c r="H10" i="7"/>
  <c r="H11" i="7"/>
  <c r="H12" i="7"/>
  <c r="H13" i="7"/>
  <c r="H14" i="7"/>
  <c r="I14" i="7" s="1"/>
  <c r="H15" i="7"/>
  <c r="H16" i="7"/>
  <c r="H17" i="7"/>
  <c r="H18" i="7"/>
  <c r="H19" i="7"/>
  <c r="H20" i="7"/>
  <c r="H21" i="7"/>
  <c r="H22" i="7"/>
  <c r="I22" i="7" s="1"/>
  <c r="H23" i="7"/>
  <c r="H24" i="7"/>
  <c r="H25" i="7"/>
  <c r="H7" i="7"/>
  <c r="F7" i="7"/>
  <c r="E7" i="7"/>
  <c r="H30" i="7"/>
  <c r="I25" i="7"/>
  <c r="F25" i="7"/>
  <c r="E25" i="7"/>
  <c r="G25" i="7" s="1"/>
  <c r="D25" i="7"/>
  <c r="I24" i="7"/>
  <c r="G24" i="7"/>
  <c r="F24" i="7"/>
  <c r="E24" i="7"/>
  <c r="D24" i="7"/>
  <c r="F23" i="7"/>
  <c r="E23" i="7"/>
  <c r="G23" i="7" s="1"/>
  <c r="D23" i="7"/>
  <c r="G22" i="7"/>
  <c r="F22" i="7"/>
  <c r="E22" i="7"/>
  <c r="D22" i="7"/>
  <c r="F21" i="7"/>
  <c r="E21" i="7"/>
  <c r="G21" i="7" s="1"/>
  <c r="D21" i="7"/>
  <c r="I20" i="7"/>
  <c r="G20" i="7"/>
  <c r="F20" i="7"/>
  <c r="E20" i="7"/>
  <c r="D20" i="7"/>
  <c r="I19" i="7"/>
  <c r="F19" i="7"/>
  <c r="E19" i="7"/>
  <c r="G19" i="7" s="1"/>
  <c r="D19" i="7"/>
  <c r="I18" i="7"/>
  <c r="G18" i="7"/>
  <c r="F18" i="7"/>
  <c r="E18" i="7"/>
  <c r="D18" i="7"/>
  <c r="F17" i="7"/>
  <c r="E17" i="7"/>
  <c r="G17" i="7" s="1"/>
  <c r="D17" i="7"/>
  <c r="I16" i="7"/>
  <c r="G16" i="7"/>
  <c r="F16" i="7"/>
  <c r="E16" i="7"/>
  <c r="D16" i="7"/>
  <c r="F15" i="7"/>
  <c r="E15" i="7"/>
  <c r="G15" i="7" s="1"/>
  <c r="D15" i="7"/>
  <c r="G14" i="7"/>
  <c r="F14" i="7"/>
  <c r="E14" i="7"/>
  <c r="D14" i="7"/>
  <c r="F13" i="7"/>
  <c r="E13" i="7"/>
  <c r="G13" i="7" s="1"/>
  <c r="D13" i="7"/>
  <c r="I12" i="7"/>
  <c r="G12" i="7"/>
  <c r="F12" i="7"/>
  <c r="E12" i="7"/>
  <c r="D12" i="7"/>
  <c r="I11" i="7"/>
  <c r="F11" i="7"/>
  <c r="E11" i="7"/>
  <c r="G11" i="7" s="1"/>
  <c r="D11" i="7"/>
  <c r="I10" i="7"/>
  <c r="G10" i="7"/>
  <c r="F10" i="7"/>
  <c r="E10" i="7"/>
  <c r="D10" i="7"/>
  <c r="I9" i="7"/>
  <c r="F9" i="7"/>
  <c r="E9" i="7"/>
  <c r="G9" i="7" s="1"/>
  <c r="D9" i="7"/>
  <c r="I8" i="7"/>
  <c r="G8" i="7"/>
  <c r="F8" i="7"/>
  <c r="E8" i="7"/>
  <c r="D8" i="7"/>
  <c r="G7" i="7"/>
  <c r="D7" i="7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7" i="6"/>
  <c r="F8" i="6"/>
  <c r="G8" i="6"/>
  <c r="F9" i="6"/>
  <c r="G9" i="6"/>
  <c r="F10" i="6"/>
  <c r="G10" i="6"/>
  <c r="F11" i="6"/>
  <c r="G11" i="6"/>
  <c r="F12" i="6"/>
  <c r="G12" i="6"/>
  <c r="F13" i="6"/>
  <c r="G13" i="6"/>
  <c r="F14" i="6"/>
  <c r="G14" i="6"/>
  <c r="F15" i="6"/>
  <c r="G15" i="6"/>
  <c r="F16" i="6"/>
  <c r="G16" i="6"/>
  <c r="F17" i="6"/>
  <c r="G17" i="6"/>
  <c r="F18" i="6"/>
  <c r="G18" i="6"/>
  <c r="F19" i="6"/>
  <c r="G19" i="6"/>
  <c r="F20" i="6"/>
  <c r="G20" i="6"/>
  <c r="F21" i="6"/>
  <c r="G21" i="6"/>
  <c r="F22" i="6"/>
  <c r="G22" i="6"/>
  <c r="F23" i="6"/>
  <c r="G23" i="6"/>
  <c r="F24" i="6"/>
  <c r="G24" i="6"/>
  <c r="F25" i="6"/>
  <c r="G25" i="6"/>
  <c r="F7" i="6"/>
  <c r="E7" i="6"/>
  <c r="G7" i="6" s="1"/>
  <c r="I7" i="6" s="1"/>
  <c r="H30" i="6"/>
  <c r="E25" i="6"/>
  <c r="D25" i="6"/>
  <c r="E24" i="6"/>
  <c r="D24" i="6"/>
  <c r="E23" i="6"/>
  <c r="I23" i="6" s="1"/>
  <c r="D23" i="6"/>
  <c r="I22" i="6"/>
  <c r="E22" i="6"/>
  <c r="D22" i="6"/>
  <c r="I21" i="6"/>
  <c r="E21" i="6"/>
  <c r="D21" i="6"/>
  <c r="E20" i="6"/>
  <c r="D20" i="6"/>
  <c r="E19" i="6"/>
  <c r="D19" i="6"/>
  <c r="I18" i="6"/>
  <c r="E18" i="6"/>
  <c r="D18" i="6"/>
  <c r="E17" i="6"/>
  <c r="D17" i="6"/>
  <c r="E16" i="6"/>
  <c r="D16" i="6"/>
  <c r="E15" i="6"/>
  <c r="D15" i="6"/>
  <c r="I14" i="6"/>
  <c r="E14" i="6"/>
  <c r="D14" i="6"/>
  <c r="I13" i="6"/>
  <c r="E13" i="6"/>
  <c r="D13" i="6"/>
  <c r="E12" i="6"/>
  <c r="D12" i="6"/>
  <c r="E11" i="6"/>
  <c r="I11" i="6" s="1"/>
  <c r="D11" i="6"/>
  <c r="I10" i="6"/>
  <c r="E10" i="6"/>
  <c r="D10" i="6"/>
  <c r="E9" i="6"/>
  <c r="D9" i="6"/>
  <c r="E8" i="6"/>
  <c r="D8" i="6"/>
  <c r="D7" i="6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7" i="5"/>
  <c r="E8" i="5"/>
  <c r="F8" i="5"/>
  <c r="E9" i="5"/>
  <c r="F9" i="5"/>
  <c r="E10" i="5"/>
  <c r="F10" i="5"/>
  <c r="E11" i="5"/>
  <c r="G11" i="5" s="1"/>
  <c r="F11" i="5"/>
  <c r="E12" i="5"/>
  <c r="G12" i="5" s="1"/>
  <c r="F12" i="5"/>
  <c r="E13" i="5"/>
  <c r="F13" i="5"/>
  <c r="E14" i="5"/>
  <c r="F14" i="5"/>
  <c r="E15" i="5"/>
  <c r="G15" i="5" s="1"/>
  <c r="F15" i="5"/>
  <c r="E16" i="5"/>
  <c r="F16" i="5"/>
  <c r="E17" i="5"/>
  <c r="F17" i="5"/>
  <c r="E18" i="5"/>
  <c r="F18" i="5"/>
  <c r="E19" i="5"/>
  <c r="G19" i="5" s="1"/>
  <c r="F19" i="5"/>
  <c r="E20" i="5"/>
  <c r="G20" i="5" s="1"/>
  <c r="F20" i="5"/>
  <c r="E21" i="5"/>
  <c r="F21" i="5"/>
  <c r="E22" i="5"/>
  <c r="F22" i="5"/>
  <c r="E23" i="5"/>
  <c r="F23" i="5"/>
  <c r="E24" i="5"/>
  <c r="F24" i="5"/>
  <c r="E25" i="5"/>
  <c r="F25" i="5"/>
  <c r="F7" i="5"/>
  <c r="E7" i="5"/>
  <c r="H30" i="5"/>
  <c r="G25" i="5"/>
  <c r="D25" i="5"/>
  <c r="G24" i="5"/>
  <c r="D24" i="5"/>
  <c r="G23" i="5"/>
  <c r="D23" i="5"/>
  <c r="G22" i="5"/>
  <c r="D22" i="5"/>
  <c r="G21" i="5"/>
  <c r="D21" i="5"/>
  <c r="D20" i="5"/>
  <c r="D19" i="5"/>
  <c r="G18" i="5"/>
  <c r="D18" i="5"/>
  <c r="G17" i="5"/>
  <c r="D17" i="5"/>
  <c r="G16" i="5"/>
  <c r="D16" i="5"/>
  <c r="D15" i="5"/>
  <c r="G14" i="5"/>
  <c r="I14" i="5" s="1"/>
  <c r="D14" i="5"/>
  <c r="G13" i="5"/>
  <c r="D13" i="5"/>
  <c r="D12" i="5"/>
  <c r="D11" i="5"/>
  <c r="G10" i="5"/>
  <c r="D10" i="5"/>
  <c r="G9" i="5"/>
  <c r="D9" i="5"/>
  <c r="G8" i="5"/>
  <c r="D8" i="5"/>
  <c r="G7" i="5"/>
  <c r="D7" i="5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7" i="4"/>
  <c r="E8" i="4"/>
  <c r="G8" i="4" s="1"/>
  <c r="I8" i="4" s="1"/>
  <c r="E9" i="4"/>
  <c r="E10" i="4"/>
  <c r="E11" i="4"/>
  <c r="E12" i="4"/>
  <c r="G12" i="4" s="1"/>
  <c r="E13" i="4"/>
  <c r="E14" i="4"/>
  <c r="G14" i="4" s="1"/>
  <c r="E15" i="4"/>
  <c r="E16" i="4"/>
  <c r="G16" i="4" s="1"/>
  <c r="I16" i="4" s="1"/>
  <c r="E17" i="4"/>
  <c r="E18" i="4"/>
  <c r="E19" i="4"/>
  <c r="E20" i="4"/>
  <c r="G20" i="4" s="1"/>
  <c r="E21" i="4"/>
  <c r="E22" i="4"/>
  <c r="G22" i="4" s="1"/>
  <c r="E23" i="4"/>
  <c r="E24" i="4"/>
  <c r="G24" i="4" s="1"/>
  <c r="I24" i="4" s="1"/>
  <c r="E25" i="4"/>
  <c r="E7" i="4"/>
  <c r="G7" i="4" s="1"/>
  <c r="H30" i="4"/>
  <c r="I25" i="4"/>
  <c r="D25" i="4"/>
  <c r="G25" i="4" s="1"/>
  <c r="D24" i="4"/>
  <c r="G23" i="4"/>
  <c r="D23" i="4"/>
  <c r="D22" i="4"/>
  <c r="G21" i="4"/>
  <c r="D21" i="4"/>
  <c r="D20" i="4"/>
  <c r="G19" i="4"/>
  <c r="D19" i="4"/>
  <c r="G18" i="4"/>
  <c r="I18" i="4" s="1"/>
  <c r="D18" i="4"/>
  <c r="G17" i="4"/>
  <c r="D17" i="4"/>
  <c r="D16" i="4"/>
  <c r="G15" i="4"/>
  <c r="D15" i="4"/>
  <c r="D14" i="4"/>
  <c r="G13" i="4"/>
  <c r="D13" i="4"/>
  <c r="D12" i="4"/>
  <c r="G11" i="4"/>
  <c r="D11" i="4"/>
  <c r="G10" i="4"/>
  <c r="I10" i="4" s="1"/>
  <c r="D10" i="4"/>
  <c r="I9" i="4"/>
  <c r="G9" i="4"/>
  <c r="D9" i="4"/>
  <c r="D8" i="4"/>
  <c r="D7" i="4"/>
  <c r="I27" i="3"/>
  <c r="H30" i="3"/>
  <c r="I26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7" i="3"/>
  <c r="D8" i="3"/>
  <c r="D9" i="3"/>
  <c r="D10" i="3"/>
  <c r="D11" i="3"/>
  <c r="G11" i="3" s="1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E8" i="3"/>
  <c r="E9" i="3"/>
  <c r="G9" i="3" s="1"/>
  <c r="E10" i="3"/>
  <c r="G10" i="3" s="1"/>
  <c r="E11" i="3"/>
  <c r="E12" i="3"/>
  <c r="E13" i="3"/>
  <c r="G13" i="3" s="1"/>
  <c r="E14" i="3"/>
  <c r="G14" i="3" s="1"/>
  <c r="E15" i="3"/>
  <c r="E16" i="3"/>
  <c r="E17" i="3"/>
  <c r="G17" i="3" s="1"/>
  <c r="E18" i="3"/>
  <c r="G18" i="3" s="1"/>
  <c r="E19" i="3"/>
  <c r="G19" i="3" s="1"/>
  <c r="E20" i="3"/>
  <c r="E21" i="3"/>
  <c r="G21" i="3" s="1"/>
  <c r="E22" i="3"/>
  <c r="G22" i="3" s="1"/>
  <c r="E23" i="3"/>
  <c r="E24" i="3"/>
  <c r="E25" i="3"/>
  <c r="G25" i="3" s="1"/>
  <c r="E7" i="3"/>
  <c r="G7" i="3" s="1"/>
  <c r="D7" i="3"/>
  <c r="C7" i="2"/>
  <c r="D7" i="2"/>
  <c r="E7" i="2"/>
  <c r="F7" i="2"/>
  <c r="C8" i="2"/>
  <c r="D8" i="2"/>
  <c r="E8" i="2"/>
  <c r="F8" i="2"/>
  <c r="C9" i="2"/>
  <c r="D9" i="2"/>
  <c r="E9" i="2"/>
  <c r="F9" i="2"/>
  <c r="C10" i="2"/>
  <c r="D10" i="2"/>
  <c r="E10" i="2"/>
  <c r="F10" i="2"/>
  <c r="C11" i="2"/>
  <c r="D11" i="2"/>
  <c r="E11" i="2"/>
  <c r="F11" i="2"/>
  <c r="C12" i="2"/>
  <c r="D12" i="2"/>
  <c r="E12" i="2"/>
  <c r="F12" i="2"/>
  <c r="C13" i="2"/>
  <c r="D13" i="2"/>
  <c r="E13" i="2"/>
  <c r="F13" i="2"/>
  <c r="C14" i="2"/>
  <c r="D14" i="2"/>
  <c r="E14" i="2"/>
  <c r="F14" i="2"/>
  <c r="C15" i="2"/>
  <c r="D15" i="2"/>
  <c r="E15" i="2"/>
  <c r="F15" i="2"/>
  <c r="C16" i="2"/>
  <c r="D16" i="2"/>
  <c r="E16" i="2"/>
  <c r="F16" i="2"/>
  <c r="C17" i="2"/>
  <c r="D17" i="2"/>
  <c r="E17" i="2"/>
  <c r="F17" i="2"/>
  <c r="C18" i="2"/>
  <c r="D18" i="2"/>
  <c r="E18" i="2"/>
  <c r="F18" i="2"/>
  <c r="C19" i="2"/>
  <c r="D19" i="2"/>
  <c r="E19" i="2"/>
  <c r="F19" i="2"/>
  <c r="C20" i="2"/>
  <c r="D20" i="2"/>
  <c r="E20" i="2"/>
  <c r="F20" i="2"/>
  <c r="C21" i="2"/>
  <c r="D21" i="2"/>
  <c r="E21" i="2"/>
  <c r="F21" i="2"/>
  <c r="C22" i="2"/>
  <c r="D22" i="2"/>
  <c r="E22" i="2"/>
  <c r="F22" i="2"/>
  <c r="C23" i="2"/>
  <c r="D23" i="2"/>
  <c r="E23" i="2"/>
  <c r="F23" i="2"/>
  <c r="C24" i="2"/>
  <c r="D24" i="2"/>
  <c r="E24" i="2"/>
  <c r="F24" i="2"/>
  <c r="F6" i="2"/>
  <c r="E6" i="2"/>
  <c r="D6" i="2"/>
  <c r="C6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6" i="2"/>
  <c r="I15" i="7" l="1"/>
  <c r="I17" i="7"/>
  <c r="I13" i="7"/>
  <c r="I21" i="7"/>
  <c r="I7" i="7"/>
  <c r="I23" i="7"/>
  <c r="I19" i="6"/>
  <c r="I15" i="6"/>
  <c r="I9" i="6"/>
  <c r="I17" i="6"/>
  <c r="I25" i="6"/>
  <c r="I20" i="6"/>
  <c r="I16" i="6"/>
  <c r="I8" i="6"/>
  <c r="I24" i="6"/>
  <c r="I12" i="6"/>
  <c r="I22" i="5"/>
  <c r="I25" i="5"/>
  <c r="I23" i="5"/>
  <c r="I10" i="5"/>
  <c r="I18" i="5"/>
  <c r="I13" i="5"/>
  <c r="I21" i="5"/>
  <c r="I8" i="5"/>
  <c r="I11" i="5"/>
  <c r="I19" i="5"/>
  <c r="I20" i="5"/>
  <c r="I12" i="5"/>
  <c r="I16" i="5"/>
  <c r="I7" i="5"/>
  <c r="I9" i="5"/>
  <c r="I24" i="5"/>
  <c r="I15" i="5"/>
  <c r="I17" i="5"/>
  <c r="I14" i="4"/>
  <c r="I20" i="4"/>
  <c r="I12" i="4"/>
  <c r="I22" i="4"/>
  <c r="I11" i="4"/>
  <c r="I26" i="4" s="1"/>
  <c r="I27" i="4" s="1"/>
  <c r="I15" i="4"/>
  <c r="I19" i="4"/>
  <c r="I23" i="4"/>
  <c r="I7" i="4"/>
  <c r="I13" i="4"/>
  <c r="I17" i="4"/>
  <c r="I21" i="4"/>
  <c r="G16" i="3"/>
  <c r="G8" i="3"/>
  <c r="G24" i="3"/>
  <c r="G23" i="3"/>
  <c r="G15" i="3"/>
  <c r="G20" i="3"/>
  <c r="G12" i="3"/>
  <c r="I26" i="7" l="1"/>
  <c r="I27" i="7" s="1"/>
  <c r="I26" i="6"/>
  <c r="I27" i="6" s="1"/>
  <c r="I26" i="5"/>
  <c r="I27" i="5" s="1"/>
</calcChain>
</file>

<file path=xl/sharedStrings.xml><?xml version="1.0" encoding="utf-8"?>
<sst xmlns="http://schemas.openxmlformats.org/spreadsheetml/2006/main" count="167" uniqueCount="59">
  <si>
    <t>Antriebstest</t>
  </si>
  <si>
    <t>07. August 2022</t>
  </si>
  <si>
    <t>LiPo Akku</t>
  </si>
  <si>
    <t>Duty</t>
  </si>
  <si>
    <t>RPM</t>
  </si>
  <si>
    <t>%</t>
  </si>
  <si>
    <t>Drehzahl</t>
  </si>
  <si>
    <t>Spannung</t>
  </si>
  <si>
    <t>Pre-Consitioning, DC 8%, 2 Minuten</t>
  </si>
  <si>
    <t>Anfang</t>
  </si>
  <si>
    <t>Ende</t>
  </si>
  <si>
    <t>keine Messung möglich weil zu langsam</t>
  </si>
  <si>
    <t>Stillstand</t>
  </si>
  <si>
    <t>11.24 Miuten</t>
  </si>
  <si>
    <t>9.96V am Ende nach 42 Miuten</t>
  </si>
  <si>
    <t>Run 1</t>
  </si>
  <si>
    <t>Run 2</t>
  </si>
  <si>
    <t>Run 3</t>
  </si>
  <si>
    <t>Run 4</t>
  </si>
  <si>
    <t>Run 5</t>
  </si>
  <si>
    <t>Start</t>
  </si>
  <si>
    <t>2:30 Minuren</t>
  </si>
  <si>
    <t>11:24 Minuten</t>
  </si>
  <si>
    <t>12:30 Minuren</t>
  </si>
  <si>
    <t>19:22 Minuten</t>
  </si>
  <si>
    <t>20:10 Minuren</t>
  </si>
  <si>
    <t>26:17 Minuten</t>
  </si>
  <si>
    <t>27:00 Minuren</t>
  </si>
  <si>
    <t>33:09 Minuten</t>
  </si>
  <si>
    <t>34:00 Minuren</t>
  </si>
  <si>
    <t>40:28 Minuten</t>
  </si>
  <si>
    <t>Duration</t>
  </si>
  <si>
    <t>8:54 Minuten</t>
  </si>
  <si>
    <t>6:52 Minuten</t>
  </si>
  <si>
    <t>6:07 Minuten</t>
  </si>
  <si>
    <t>6:09 Minuten</t>
  </si>
  <si>
    <t>6:28 Minuten</t>
  </si>
  <si>
    <t>I(A)</t>
  </si>
  <si>
    <t>mV</t>
  </si>
  <si>
    <t>mOhm</t>
  </si>
  <si>
    <t>Pout (W)</t>
  </si>
  <si>
    <t>Duration 534
Sekunden</t>
  </si>
  <si>
    <t>Ws</t>
  </si>
  <si>
    <t>Verfügbar:</t>
  </si>
  <si>
    <t>11V</t>
  </si>
  <si>
    <t>3.2 Ah</t>
  </si>
  <si>
    <t>35.2 WH</t>
  </si>
  <si>
    <t>Wh</t>
  </si>
  <si>
    <t>Arbeit</t>
  </si>
  <si>
    <t>Akku voll:</t>
  </si>
  <si>
    <t>Verbraucht</t>
  </si>
  <si>
    <t>Leistung</t>
  </si>
  <si>
    <t>Daten aus den Ursprungsmessungen</t>
  </si>
  <si>
    <t>rpm</t>
  </si>
  <si>
    <t>Auftrieb g</t>
  </si>
  <si>
    <t>Frischer Akku</t>
  </si>
  <si>
    <t>Akku fast Leer</t>
  </si>
  <si>
    <t>Maximale Schukraft pro Motor (g)</t>
  </si>
  <si>
    <t>entspricht etwa Duty Cycle 7.5% zum Abheben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</si>
</sst>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2" fontId="0" fillId="0" borderId="0" xfId="0" applyNumberFormat="1"/>
    <xf numFmtId="0" fontId="0" fillId="0" borderId="0" xfId="0" applyAlignment="1">
      <alignment wrapText="1"/>
    </xf>
    <xf numFmtId="1" fontId="0" fillId="0" borderId="0" xfId="0" applyNumberFormat="1"/>
    <xf numFmtId="2" fontId="0" fillId="0" borderId="0" xfId="0" applyNumberFormat="1" applyAlignment="1">
      <alignment horizont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Drehzahlverlauf</a:t>
            </a:r>
            <a:r>
              <a:rPr lang="en-US" baseline="0"/>
              <a:t> bei Duty Cycle 6 bis 9.3 bei Run 1 bis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Zusammenfassung!$B$5</c:f>
              <c:strCache>
                <c:ptCount val="1"/>
                <c:pt idx="0">
                  <c:v>Run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Zusammenfassung!$A$6:$A$24</c:f>
              <c:numCache>
                <c:formatCode>General</c:formatCode>
                <c:ptCount val="19"/>
                <c:pt idx="0">
                  <c:v>9.2999999999999972</c:v>
                </c:pt>
                <c:pt idx="1">
                  <c:v>9.1999999999999975</c:v>
                </c:pt>
                <c:pt idx="2">
                  <c:v>9.0999999999999979</c:v>
                </c:pt>
                <c:pt idx="3">
                  <c:v>8.9999999999999982</c:v>
                </c:pt>
                <c:pt idx="4">
                  <c:v>8.7999999999999989</c:v>
                </c:pt>
                <c:pt idx="5">
                  <c:v>8.6</c:v>
                </c:pt>
                <c:pt idx="6">
                  <c:v>8.4</c:v>
                </c:pt>
                <c:pt idx="7">
                  <c:v>8.2000000000000011</c:v>
                </c:pt>
                <c:pt idx="8">
                  <c:v>8.0000000000000018</c:v>
                </c:pt>
                <c:pt idx="9">
                  <c:v>7.8000000000000025</c:v>
                </c:pt>
                <c:pt idx="10">
                  <c:v>7.6000000000000023</c:v>
                </c:pt>
                <c:pt idx="11">
                  <c:v>7.4000000000000021</c:v>
                </c:pt>
                <c:pt idx="12">
                  <c:v>7.200000000000002</c:v>
                </c:pt>
                <c:pt idx="13">
                  <c:v>7.0000000000000018</c:v>
                </c:pt>
                <c:pt idx="14">
                  <c:v>6.8000000000000016</c:v>
                </c:pt>
                <c:pt idx="15">
                  <c:v>6.6000000000000014</c:v>
                </c:pt>
                <c:pt idx="16">
                  <c:v>6.4000000000000012</c:v>
                </c:pt>
                <c:pt idx="17">
                  <c:v>6.2000000000000011</c:v>
                </c:pt>
                <c:pt idx="18">
                  <c:v>6.0000000000000009</c:v>
                </c:pt>
              </c:numCache>
            </c:numRef>
          </c:cat>
          <c:val>
            <c:numRef>
              <c:f>Zusammenfassung!$B$6:$B$24</c:f>
              <c:numCache>
                <c:formatCode>General</c:formatCode>
                <c:ptCount val="19"/>
                <c:pt idx="0">
                  <c:v>6750</c:v>
                </c:pt>
                <c:pt idx="1">
                  <c:v>6666</c:v>
                </c:pt>
                <c:pt idx="2">
                  <c:v>6400</c:v>
                </c:pt>
                <c:pt idx="3">
                  <c:v>6350</c:v>
                </c:pt>
                <c:pt idx="4">
                  <c:v>6114</c:v>
                </c:pt>
                <c:pt idx="5">
                  <c:v>5860</c:v>
                </c:pt>
                <c:pt idx="6">
                  <c:v>5625</c:v>
                </c:pt>
                <c:pt idx="7">
                  <c:v>5330</c:v>
                </c:pt>
                <c:pt idx="8">
                  <c:v>5050</c:v>
                </c:pt>
                <c:pt idx="9">
                  <c:v>4735</c:v>
                </c:pt>
                <c:pt idx="10">
                  <c:v>4422</c:v>
                </c:pt>
                <c:pt idx="11">
                  <c:v>4084</c:v>
                </c:pt>
                <c:pt idx="12">
                  <c:v>3755</c:v>
                </c:pt>
                <c:pt idx="13">
                  <c:v>3400</c:v>
                </c:pt>
                <c:pt idx="14">
                  <c:v>3043</c:v>
                </c:pt>
                <c:pt idx="15">
                  <c:v>2650</c:v>
                </c:pt>
                <c:pt idx="16">
                  <c:v>2261</c:v>
                </c:pt>
                <c:pt idx="17">
                  <c:v>1816</c:v>
                </c:pt>
                <c:pt idx="18">
                  <c:v>1345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01-46E9-AF5F-63D298CBAC54}"/>
            </c:ext>
          </c:extLst>
        </c:ser>
        <c:ser>
          <c:idx val="1"/>
          <c:order val="1"/>
          <c:tx>
            <c:strRef>
              <c:f>Zusammenfassung!$C$5</c:f>
              <c:strCache>
                <c:ptCount val="1"/>
                <c:pt idx="0">
                  <c:v>Run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Zusammenfassung!$A$6:$A$24</c:f>
              <c:numCache>
                <c:formatCode>General</c:formatCode>
                <c:ptCount val="19"/>
                <c:pt idx="0">
                  <c:v>9.2999999999999972</c:v>
                </c:pt>
                <c:pt idx="1">
                  <c:v>9.1999999999999975</c:v>
                </c:pt>
                <c:pt idx="2">
                  <c:v>9.0999999999999979</c:v>
                </c:pt>
                <c:pt idx="3">
                  <c:v>8.9999999999999982</c:v>
                </c:pt>
                <c:pt idx="4">
                  <c:v>8.7999999999999989</c:v>
                </c:pt>
                <c:pt idx="5">
                  <c:v>8.6</c:v>
                </c:pt>
                <c:pt idx="6">
                  <c:v>8.4</c:v>
                </c:pt>
                <c:pt idx="7">
                  <c:v>8.2000000000000011</c:v>
                </c:pt>
                <c:pt idx="8">
                  <c:v>8.0000000000000018</c:v>
                </c:pt>
                <c:pt idx="9">
                  <c:v>7.8000000000000025</c:v>
                </c:pt>
                <c:pt idx="10">
                  <c:v>7.6000000000000023</c:v>
                </c:pt>
                <c:pt idx="11">
                  <c:v>7.4000000000000021</c:v>
                </c:pt>
                <c:pt idx="12">
                  <c:v>7.200000000000002</c:v>
                </c:pt>
                <c:pt idx="13">
                  <c:v>7.0000000000000018</c:v>
                </c:pt>
                <c:pt idx="14">
                  <c:v>6.8000000000000016</c:v>
                </c:pt>
                <c:pt idx="15">
                  <c:v>6.6000000000000014</c:v>
                </c:pt>
                <c:pt idx="16">
                  <c:v>6.4000000000000012</c:v>
                </c:pt>
                <c:pt idx="17">
                  <c:v>6.2000000000000011</c:v>
                </c:pt>
                <c:pt idx="18">
                  <c:v>6.0000000000000009</c:v>
                </c:pt>
              </c:numCache>
            </c:numRef>
          </c:cat>
          <c:val>
            <c:numRef>
              <c:f>Zusammenfassung!$C$6:$C$24</c:f>
              <c:numCache>
                <c:formatCode>General</c:formatCode>
                <c:ptCount val="19"/>
                <c:pt idx="0">
                  <c:v>6680</c:v>
                </c:pt>
                <c:pt idx="1">
                  <c:v>6515</c:v>
                </c:pt>
                <c:pt idx="2">
                  <c:v>6184</c:v>
                </c:pt>
                <c:pt idx="3">
                  <c:v>6160</c:v>
                </c:pt>
                <c:pt idx="4">
                  <c:v>5930</c:v>
                </c:pt>
                <c:pt idx="5">
                  <c:v>5680</c:v>
                </c:pt>
                <c:pt idx="6">
                  <c:v>5440</c:v>
                </c:pt>
                <c:pt idx="7">
                  <c:v>5150</c:v>
                </c:pt>
                <c:pt idx="8">
                  <c:v>4903</c:v>
                </c:pt>
                <c:pt idx="9">
                  <c:v>4590</c:v>
                </c:pt>
                <c:pt idx="10">
                  <c:v>4325</c:v>
                </c:pt>
                <c:pt idx="11">
                  <c:v>3976</c:v>
                </c:pt>
                <c:pt idx="12">
                  <c:v>3664</c:v>
                </c:pt>
                <c:pt idx="13">
                  <c:v>3308</c:v>
                </c:pt>
                <c:pt idx="14">
                  <c:v>2950</c:v>
                </c:pt>
                <c:pt idx="15">
                  <c:v>2550</c:v>
                </c:pt>
                <c:pt idx="16">
                  <c:v>2200</c:v>
                </c:pt>
                <c:pt idx="17">
                  <c:v>1780</c:v>
                </c:pt>
                <c:pt idx="18">
                  <c:v>1309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01-46E9-AF5F-63D298CBAC54}"/>
            </c:ext>
          </c:extLst>
        </c:ser>
        <c:ser>
          <c:idx val="2"/>
          <c:order val="2"/>
          <c:tx>
            <c:strRef>
              <c:f>Zusammenfassung!$D$5</c:f>
              <c:strCache>
                <c:ptCount val="1"/>
                <c:pt idx="0">
                  <c:v>Run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Zusammenfassung!$A$6:$A$24</c:f>
              <c:numCache>
                <c:formatCode>General</c:formatCode>
                <c:ptCount val="19"/>
                <c:pt idx="0">
                  <c:v>9.2999999999999972</c:v>
                </c:pt>
                <c:pt idx="1">
                  <c:v>9.1999999999999975</c:v>
                </c:pt>
                <c:pt idx="2">
                  <c:v>9.0999999999999979</c:v>
                </c:pt>
                <c:pt idx="3">
                  <c:v>8.9999999999999982</c:v>
                </c:pt>
                <c:pt idx="4">
                  <c:v>8.7999999999999989</c:v>
                </c:pt>
                <c:pt idx="5">
                  <c:v>8.6</c:v>
                </c:pt>
                <c:pt idx="6">
                  <c:v>8.4</c:v>
                </c:pt>
                <c:pt idx="7">
                  <c:v>8.2000000000000011</c:v>
                </c:pt>
                <c:pt idx="8">
                  <c:v>8.0000000000000018</c:v>
                </c:pt>
                <c:pt idx="9">
                  <c:v>7.8000000000000025</c:v>
                </c:pt>
                <c:pt idx="10">
                  <c:v>7.6000000000000023</c:v>
                </c:pt>
                <c:pt idx="11">
                  <c:v>7.4000000000000021</c:v>
                </c:pt>
                <c:pt idx="12">
                  <c:v>7.200000000000002</c:v>
                </c:pt>
                <c:pt idx="13">
                  <c:v>7.0000000000000018</c:v>
                </c:pt>
                <c:pt idx="14">
                  <c:v>6.8000000000000016</c:v>
                </c:pt>
                <c:pt idx="15">
                  <c:v>6.6000000000000014</c:v>
                </c:pt>
                <c:pt idx="16">
                  <c:v>6.4000000000000012</c:v>
                </c:pt>
                <c:pt idx="17">
                  <c:v>6.2000000000000011</c:v>
                </c:pt>
                <c:pt idx="18">
                  <c:v>6.0000000000000009</c:v>
                </c:pt>
              </c:numCache>
            </c:numRef>
          </c:cat>
          <c:val>
            <c:numRef>
              <c:f>Zusammenfassung!$D$6:$D$24</c:f>
              <c:numCache>
                <c:formatCode>General</c:formatCode>
                <c:ptCount val="19"/>
                <c:pt idx="0">
                  <c:v>6587</c:v>
                </c:pt>
                <c:pt idx="1">
                  <c:v>6430</c:v>
                </c:pt>
                <c:pt idx="2">
                  <c:v>6122</c:v>
                </c:pt>
                <c:pt idx="3">
                  <c:v>6107</c:v>
                </c:pt>
                <c:pt idx="4">
                  <c:v>5884</c:v>
                </c:pt>
                <c:pt idx="5">
                  <c:v>5616</c:v>
                </c:pt>
                <c:pt idx="6">
                  <c:v>5395</c:v>
                </c:pt>
                <c:pt idx="7">
                  <c:v>5107</c:v>
                </c:pt>
                <c:pt idx="8">
                  <c:v>4826</c:v>
                </c:pt>
                <c:pt idx="9">
                  <c:v>4540</c:v>
                </c:pt>
                <c:pt idx="10">
                  <c:v>4250</c:v>
                </c:pt>
                <c:pt idx="11">
                  <c:v>3915</c:v>
                </c:pt>
                <c:pt idx="12">
                  <c:v>3600</c:v>
                </c:pt>
                <c:pt idx="13">
                  <c:v>3255</c:v>
                </c:pt>
                <c:pt idx="14">
                  <c:v>2900</c:v>
                </c:pt>
                <c:pt idx="15">
                  <c:v>2513</c:v>
                </c:pt>
                <c:pt idx="16">
                  <c:v>2166</c:v>
                </c:pt>
                <c:pt idx="17">
                  <c:v>1745</c:v>
                </c:pt>
                <c:pt idx="18">
                  <c:v>1280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01-46E9-AF5F-63D298CBAC54}"/>
            </c:ext>
          </c:extLst>
        </c:ser>
        <c:ser>
          <c:idx val="3"/>
          <c:order val="3"/>
          <c:tx>
            <c:strRef>
              <c:f>Zusammenfassung!$E$5</c:f>
              <c:strCache>
                <c:ptCount val="1"/>
                <c:pt idx="0">
                  <c:v>Run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Zusammenfassung!$A$6:$A$24</c:f>
              <c:numCache>
                <c:formatCode>General</c:formatCode>
                <c:ptCount val="19"/>
                <c:pt idx="0">
                  <c:v>9.2999999999999972</c:v>
                </c:pt>
                <c:pt idx="1">
                  <c:v>9.1999999999999975</c:v>
                </c:pt>
                <c:pt idx="2">
                  <c:v>9.0999999999999979</c:v>
                </c:pt>
                <c:pt idx="3">
                  <c:v>8.9999999999999982</c:v>
                </c:pt>
                <c:pt idx="4">
                  <c:v>8.7999999999999989</c:v>
                </c:pt>
                <c:pt idx="5">
                  <c:v>8.6</c:v>
                </c:pt>
                <c:pt idx="6">
                  <c:v>8.4</c:v>
                </c:pt>
                <c:pt idx="7">
                  <c:v>8.2000000000000011</c:v>
                </c:pt>
                <c:pt idx="8">
                  <c:v>8.0000000000000018</c:v>
                </c:pt>
                <c:pt idx="9">
                  <c:v>7.8000000000000025</c:v>
                </c:pt>
                <c:pt idx="10">
                  <c:v>7.6000000000000023</c:v>
                </c:pt>
                <c:pt idx="11">
                  <c:v>7.4000000000000021</c:v>
                </c:pt>
                <c:pt idx="12">
                  <c:v>7.200000000000002</c:v>
                </c:pt>
                <c:pt idx="13">
                  <c:v>7.0000000000000018</c:v>
                </c:pt>
                <c:pt idx="14">
                  <c:v>6.8000000000000016</c:v>
                </c:pt>
                <c:pt idx="15">
                  <c:v>6.6000000000000014</c:v>
                </c:pt>
                <c:pt idx="16">
                  <c:v>6.4000000000000012</c:v>
                </c:pt>
                <c:pt idx="17">
                  <c:v>6.2000000000000011</c:v>
                </c:pt>
                <c:pt idx="18">
                  <c:v>6.0000000000000009</c:v>
                </c:pt>
              </c:numCache>
            </c:numRef>
          </c:cat>
          <c:val>
            <c:numRef>
              <c:f>Zusammenfassung!$E$6:$E$24</c:f>
              <c:numCache>
                <c:formatCode>General</c:formatCode>
                <c:ptCount val="19"/>
                <c:pt idx="0">
                  <c:v>6470</c:v>
                </c:pt>
                <c:pt idx="1">
                  <c:v>6336</c:v>
                </c:pt>
                <c:pt idx="2">
                  <c:v>6050</c:v>
                </c:pt>
                <c:pt idx="3">
                  <c:v>6027</c:v>
                </c:pt>
                <c:pt idx="4">
                  <c:v>5786</c:v>
                </c:pt>
                <c:pt idx="5">
                  <c:v>5560</c:v>
                </c:pt>
                <c:pt idx="6">
                  <c:v>5311</c:v>
                </c:pt>
                <c:pt idx="7">
                  <c:v>5014</c:v>
                </c:pt>
                <c:pt idx="8">
                  <c:v>4740</c:v>
                </c:pt>
                <c:pt idx="9">
                  <c:v>4454</c:v>
                </c:pt>
                <c:pt idx="10">
                  <c:v>4170</c:v>
                </c:pt>
                <c:pt idx="11">
                  <c:v>3845</c:v>
                </c:pt>
                <c:pt idx="12">
                  <c:v>3543</c:v>
                </c:pt>
                <c:pt idx="13">
                  <c:v>3200</c:v>
                </c:pt>
                <c:pt idx="14">
                  <c:v>2850</c:v>
                </c:pt>
                <c:pt idx="15">
                  <c:v>2450</c:v>
                </c:pt>
                <c:pt idx="16">
                  <c:v>2125</c:v>
                </c:pt>
                <c:pt idx="17">
                  <c:v>1700</c:v>
                </c:pt>
                <c:pt idx="18">
                  <c:v>1250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101-46E9-AF5F-63D298CBAC54}"/>
            </c:ext>
          </c:extLst>
        </c:ser>
        <c:ser>
          <c:idx val="4"/>
          <c:order val="4"/>
          <c:tx>
            <c:strRef>
              <c:f>Zusammenfassung!$F$5</c:f>
              <c:strCache>
                <c:ptCount val="1"/>
                <c:pt idx="0">
                  <c:v>Run 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Zusammenfassung!$A$6:$A$24</c:f>
              <c:numCache>
                <c:formatCode>General</c:formatCode>
                <c:ptCount val="19"/>
                <c:pt idx="0">
                  <c:v>9.2999999999999972</c:v>
                </c:pt>
                <c:pt idx="1">
                  <c:v>9.1999999999999975</c:v>
                </c:pt>
                <c:pt idx="2">
                  <c:v>9.0999999999999979</c:v>
                </c:pt>
                <c:pt idx="3">
                  <c:v>8.9999999999999982</c:v>
                </c:pt>
                <c:pt idx="4">
                  <c:v>8.7999999999999989</c:v>
                </c:pt>
                <c:pt idx="5">
                  <c:v>8.6</c:v>
                </c:pt>
                <c:pt idx="6">
                  <c:v>8.4</c:v>
                </c:pt>
                <c:pt idx="7">
                  <c:v>8.2000000000000011</c:v>
                </c:pt>
                <c:pt idx="8">
                  <c:v>8.0000000000000018</c:v>
                </c:pt>
                <c:pt idx="9">
                  <c:v>7.8000000000000025</c:v>
                </c:pt>
                <c:pt idx="10">
                  <c:v>7.6000000000000023</c:v>
                </c:pt>
                <c:pt idx="11">
                  <c:v>7.4000000000000021</c:v>
                </c:pt>
                <c:pt idx="12">
                  <c:v>7.200000000000002</c:v>
                </c:pt>
                <c:pt idx="13">
                  <c:v>7.0000000000000018</c:v>
                </c:pt>
                <c:pt idx="14">
                  <c:v>6.8000000000000016</c:v>
                </c:pt>
                <c:pt idx="15">
                  <c:v>6.6000000000000014</c:v>
                </c:pt>
                <c:pt idx="16">
                  <c:v>6.4000000000000012</c:v>
                </c:pt>
                <c:pt idx="17">
                  <c:v>6.2000000000000011</c:v>
                </c:pt>
                <c:pt idx="18">
                  <c:v>6.0000000000000009</c:v>
                </c:pt>
              </c:numCache>
            </c:numRef>
          </c:cat>
          <c:val>
            <c:numRef>
              <c:f>Zusammenfassung!$F$6:$F$24</c:f>
              <c:numCache>
                <c:formatCode>General</c:formatCode>
                <c:ptCount val="19"/>
                <c:pt idx="0">
                  <c:v>6400</c:v>
                </c:pt>
                <c:pt idx="1">
                  <c:v>6270</c:v>
                </c:pt>
                <c:pt idx="2">
                  <c:v>5970</c:v>
                </c:pt>
                <c:pt idx="3">
                  <c:v>5908</c:v>
                </c:pt>
                <c:pt idx="4">
                  <c:v>5650</c:v>
                </c:pt>
                <c:pt idx="5">
                  <c:v>5386</c:v>
                </c:pt>
                <c:pt idx="6">
                  <c:v>5136</c:v>
                </c:pt>
                <c:pt idx="7">
                  <c:v>4835</c:v>
                </c:pt>
                <c:pt idx="8">
                  <c:v>4580</c:v>
                </c:pt>
                <c:pt idx="9">
                  <c:v>4280</c:v>
                </c:pt>
                <c:pt idx="10">
                  <c:v>3990</c:v>
                </c:pt>
                <c:pt idx="11">
                  <c:v>3695</c:v>
                </c:pt>
                <c:pt idx="12">
                  <c:v>3420</c:v>
                </c:pt>
                <c:pt idx="13">
                  <c:v>3070</c:v>
                </c:pt>
                <c:pt idx="14">
                  <c:v>2750</c:v>
                </c:pt>
                <c:pt idx="15">
                  <c:v>2370</c:v>
                </c:pt>
                <c:pt idx="16">
                  <c:v>2060</c:v>
                </c:pt>
                <c:pt idx="17">
                  <c:v>1650</c:v>
                </c:pt>
                <c:pt idx="18">
                  <c:v>1200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101-46E9-AF5F-63D298CBAC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6427567"/>
        <c:axId val="936417583"/>
      </c:lineChart>
      <c:catAx>
        <c:axId val="936427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417583"/>
        <c:crosses val="autoZero"/>
        <c:auto val="1"/>
        <c:lblAlgn val="ctr"/>
        <c:lblOffset val="100"/>
        <c:noMultiLvlLbl val="0"/>
      </c:catAx>
      <c:valAx>
        <c:axId val="936417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427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Leistung /W) bei Duty Cycle 6 bis 9.3 Run 1 bis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Zusammenfassung!$B$40</c:f>
              <c:strCache>
                <c:ptCount val="1"/>
                <c:pt idx="0">
                  <c:v>Run 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Zusammenfassung!$A$41:$A$59</c:f>
              <c:numCache>
                <c:formatCode>General</c:formatCode>
                <c:ptCount val="19"/>
                <c:pt idx="0">
                  <c:v>9.2999999999999972</c:v>
                </c:pt>
                <c:pt idx="1">
                  <c:v>9.1999999999999975</c:v>
                </c:pt>
                <c:pt idx="2">
                  <c:v>9.0999999999999979</c:v>
                </c:pt>
                <c:pt idx="3">
                  <c:v>8.9999999999999982</c:v>
                </c:pt>
                <c:pt idx="4">
                  <c:v>8.7999999999999989</c:v>
                </c:pt>
                <c:pt idx="5">
                  <c:v>8.6</c:v>
                </c:pt>
                <c:pt idx="6">
                  <c:v>8.4</c:v>
                </c:pt>
                <c:pt idx="7">
                  <c:v>8.2000000000000011</c:v>
                </c:pt>
                <c:pt idx="8">
                  <c:v>8.0000000000000018</c:v>
                </c:pt>
                <c:pt idx="9">
                  <c:v>7.8000000000000025</c:v>
                </c:pt>
                <c:pt idx="10">
                  <c:v>7.6000000000000023</c:v>
                </c:pt>
                <c:pt idx="11">
                  <c:v>7.4000000000000021</c:v>
                </c:pt>
                <c:pt idx="12">
                  <c:v>7.200000000000002</c:v>
                </c:pt>
                <c:pt idx="13">
                  <c:v>7.0000000000000018</c:v>
                </c:pt>
                <c:pt idx="14">
                  <c:v>6.8000000000000016</c:v>
                </c:pt>
                <c:pt idx="15">
                  <c:v>6.6000000000000014</c:v>
                </c:pt>
                <c:pt idx="16">
                  <c:v>6.4000000000000012</c:v>
                </c:pt>
                <c:pt idx="17">
                  <c:v>6.2000000000000011</c:v>
                </c:pt>
                <c:pt idx="18">
                  <c:v>6.0000000000000009</c:v>
                </c:pt>
              </c:numCache>
            </c:numRef>
          </c:xVal>
          <c:yVal>
            <c:numRef>
              <c:f>Zusammenfassung!$B$41:$B$59</c:f>
              <c:numCache>
                <c:formatCode>0.00</c:formatCode>
                <c:ptCount val="19"/>
                <c:pt idx="0">
                  <c:v>150.20858935385809</c:v>
                </c:pt>
                <c:pt idx="1">
                  <c:v>146.61891210141647</c:v>
                </c:pt>
                <c:pt idx="2">
                  <c:v>130.04333484250697</c:v>
                </c:pt>
                <c:pt idx="3">
                  <c:v>126.20100575641936</c:v>
                </c:pt>
                <c:pt idx="4">
                  <c:v>114.59114869672078</c:v>
                </c:pt>
                <c:pt idx="5">
                  <c:v>98.360390660371266</c:v>
                </c:pt>
                <c:pt idx="6">
                  <c:v>84.129422417696134</c:v>
                </c:pt>
                <c:pt idx="7">
                  <c:v>69.935644524933693</c:v>
                </c:pt>
                <c:pt idx="8">
                  <c:v>60.684949227087507</c:v>
                </c:pt>
                <c:pt idx="9">
                  <c:v>48.591617618524033</c:v>
                </c:pt>
                <c:pt idx="10">
                  <c:v>41.9179710238665</c:v>
                </c:pt>
                <c:pt idx="11">
                  <c:v>32.765911001875686</c:v>
                </c:pt>
                <c:pt idx="12">
                  <c:v>26.169070564646528</c:v>
                </c:pt>
                <c:pt idx="13">
                  <c:v>20.410225729254254</c:v>
                </c:pt>
                <c:pt idx="14">
                  <c:v>14.994178901752797</c:v>
                </c:pt>
                <c:pt idx="15">
                  <c:v>10.924261043916951</c:v>
                </c:pt>
                <c:pt idx="16">
                  <c:v>7.4259831188150827</c:v>
                </c:pt>
                <c:pt idx="17">
                  <c:v>4.7920978591294219</c:v>
                </c:pt>
                <c:pt idx="18">
                  <c:v>2.8778054459608047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F0-43B2-A75D-F764B56BD700}"/>
            </c:ext>
          </c:extLst>
        </c:ser>
        <c:ser>
          <c:idx val="1"/>
          <c:order val="1"/>
          <c:tx>
            <c:strRef>
              <c:f>Zusammenfassung!$C$40</c:f>
              <c:strCache>
                <c:ptCount val="1"/>
                <c:pt idx="0">
                  <c:v>Run 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Zusammenfassung!$A$41:$A$59</c:f>
              <c:numCache>
                <c:formatCode>General</c:formatCode>
                <c:ptCount val="19"/>
                <c:pt idx="0">
                  <c:v>9.2999999999999972</c:v>
                </c:pt>
                <c:pt idx="1">
                  <c:v>9.1999999999999975</c:v>
                </c:pt>
                <c:pt idx="2">
                  <c:v>9.0999999999999979</c:v>
                </c:pt>
                <c:pt idx="3">
                  <c:v>8.9999999999999982</c:v>
                </c:pt>
                <c:pt idx="4">
                  <c:v>8.7999999999999989</c:v>
                </c:pt>
                <c:pt idx="5">
                  <c:v>8.6</c:v>
                </c:pt>
                <c:pt idx="6">
                  <c:v>8.4</c:v>
                </c:pt>
                <c:pt idx="7">
                  <c:v>8.2000000000000011</c:v>
                </c:pt>
                <c:pt idx="8">
                  <c:v>8.0000000000000018</c:v>
                </c:pt>
                <c:pt idx="9">
                  <c:v>7.8000000000000025</c:v>
                </c:pt>
                <c:pt idx="10">
                  <c:v>7.6000000000000023</c:v>
                </c:pt>
                <c:pt idx="11">
                  <c:v>7.4000000000000021</c:v>
                </c:pt>
                <c:pt idx="12">
                  <c:v>7.200000000000002</c:v>
                </c:pt>
                <c:pt idx="13">
                  <c:v>7.0000000000000018</c:v>
                </c:pt>
                <c:pt idx="14">
                  <c:v>6.8000000000000016</c:v>
                </c:pt>
                <c:pt idx="15">
                  <c:v>6.6000000000000014</c:v>
                </c:pt>
                <c:pt idx="16">
                  <c:v>6.4000000000000012</c:v>
                </c:pt>
                <c:pt idx="17">
                  <c:v>6.2000000000000011</c:v>
                </c:pt>
                <c:pt idx="18">
                  <c:v>6.0000000000000009</c:v>
                </c:pt>
              </c:numCache>
            </c:numRef>
          </c:xVal>
          <c:yVal>
            <c:numRef>
              <c:f>Zusammenfassung!$C$41:$C$59</c:f>
              <c:numCache>
                <c:formatCode>0.00</c:formatCode>
                <c:ptCount val="19"/>
                <c:pt idx="0">
                  <c:v>141.27077808679903</c:v>
                </c:pt>
                <c:pt idx="1">
                  <c:v>137.94790117068754</c:v>
                </c:pt>
                <c:pt idx="2">
                  <c:v>122.24306319125542</c:v>
                </c:pt>
                <c:pt idx="3">
                  <c:v>118.59032404113576</c:v>
                </c:pt>
                <c:pt idx="4">
                  <c:v>108.77328439298883</c:v>
                </c:pt>
                <c:pt idx="5">
                  <c:v>93.38011771554234</c:v>
                </c:pt>
                <c:pt idx="6">
                  <c:v>80.253541168100384</c:v>
                </c:pt>
                <c:pt idx="7">
                  <c:v>66.782549641032276</c:v>
                </c:pt>
                <c:pt idx="8">
                  <c:v>58.0108822197788</c:v>
                </c:pt>
                <c:pt idx="9">
                  <c:v>46.583338723239123</c:v>
                </c:pt>
                <c:pt idx="10">
                  <c:v>40.301403531466271</c:v>
                </c:pt>
                <c:pt idx="11">
                  <c:v>31.505683655649698</c:v>
                </c:pt>
                <c:pt idx="12">
                  <c:v>25.14099993532113</c:v>
                </c:pt>
                <c:pt idx="13">
                  <c:v>19.646206584308906</c:v>
                </c:pt>
                <c:pt idx="14">
                  <c:v>14.447238212276048</c:v>
                </c:pt>
                <c:pt idx="15">
                  <c:v>10.526485997024771</c:v>
                </c:pt>
                <c:pt idx="16">
                  <c:v>7.1558275661341435</c:v>
                </c:pt>
                <c:pt idx="17">
                  <c:v>4.6180712761140938</c:v>
                </c:pt>
                <c:pt idx="18">
                  <c:v>2.7733894961516072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F0-43B2-A75D-F764B56BD700}"/>
            </c:ext>
          </c:extLst>
        </c:ser>
        <c:ser>
          <c:idx val="2"/>
          <c:order val="2"/>
          <c:tx>
            <c:strRef>
              <c:f>Zusammenfassung!$D$40</c:f>
              <c:strCache>
                <c:ptCount val="1"/>
                <c:pt idx="0">
                  <c:v>Run 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Zusammenfassung!$A$41:$A$59</c:f>
              <c:numCache>
                <c:formatCode>General</c:formatCode>
                <c:ptCount val="19"/>
                <c:pt idx="0">
                  <c:v>9.2999999999999972</c:v>
                </c:pt>
                <c:pt idx="1">
                  <c:v>9.1999999999999975</c:v>
                </c:pt>
                <c:pt idx="2">
                  <c:v>9.0999999999999979</c:v>
                </c:pt>
                <c:pt idx="3">
                  <c:v>8.9999999999999982</c:v>
                </c:pt>
                <c:pt idx="4">
                  <c:v>8.7999999999999989</c:v>
                </c:pt>
                <c:pt idx="5">
                  <c:v>8.6</c:v>
                </c:pt>
                <c:pt idx="6">
                  <c:v>8.4</c:v>
                </c:pt>
                <c:pt idx="7">
                  <c:v>8.2000000000000011</c:v>
                </c:pt>
                <c:pt idx="8">
                  <c:v>8.0000000000000018</c:v>
                </c:pt>
                <c:pt idx="9">
                  <c:v>7.8000000000000025</c:v>
                </c:pt>
                <c:pt idx="10">
                  <c:v>7.6000000000000023</c:v>
                </c:pt>
                <c:pt idx="11">
                  <c:v>7.4000000000000021</c:v>
                </c:pt>
                <c:pt idx="12">
                  <c:v>7.200000000000002</c:v>
                </c:pt>
                <c:pt idx="13">
                  <c:v>7.0000000000000018</c:v>
                </c:pt>
                <c:pt idx="14">
                  <c:v>6.8000000000000016</c:v>
                </c:pt>
                <c:pt idx="15">
                  <c:v>6.6000000000000014</c:v>
                </c:pt>
                <c:pt idx="16">
                  <c:v>6.4000000000000012</c:v>
                </c:pt>
                <c:pt idx="17">
                  <c:v>6.2000000000000011</c:v>
                </c:pt>
                <c:pt idx="18">
                  <c:v>6.0000000000000009</c:v>
                </c:pt>
              </c:numCache>
            </c:numRef>
          </c:xVal>
          <c:yVal>
            <c:numRef>
              <c:f>Zusammenfassung!$D$41:$D$59</c:f>
              <c:numCache>
                <c:formatCode>0.00</c:formatCode>
                <c:ptCount val="19"/>
                <c:pt idx="0">
                  <c:v>136.60177220102193</c:v>
                </c:pt>
                <c:pt idx="1">
                  <c:v>137.94790117068754</c:v>
                </c:pt>
                <c:pt idx="2">
                  <c:v>122.24306319125542</c:v>
                </c:pt>
                <c:pt idx="3">
                  <c:v>118.59032404113576</c:v>
                </c:pt>
                <c:pt idx="4">
                  <c:v>108.77328439298883</c:v>
                </c:pt>
                <c:pt idx="5">
                  <c:v>93.38011771554234</c:v>
                </c:pt>
                <c:pt idx="6">
                  <c:v>80.253541168100384</c:v>
                </c:pt>
                <c:pt idx="7">
                  <c:v>66.782549641032276</c:v>
                </c:pt>
                <c:pt idx="8">
                  <c:v>58.0108822197788</c:v>
                </c:pt>
                <c:pt idx="9">
                  <c:v>46.583338723239123</c:v>
                </c:pt>
                <c:pt idx="10">
                  <c:v>40.301403531466271</c:v>
                </c:pt>
                <c:pt idx="11">
                  <c:v>31.505683655649698</c:v>
                </c:pt>
                <c:pt idx="12">
                  <c:v>25.14099993532113</c:v>
                </c:pt>
                <c:pt idx="13">
                  <c:v>19.646206584308906</c:v>
                </c:pt>
                <c:pt idx="14">
                  <c:v>14.447238212276048</c:v>
                </c:pt>
                <c:pt idx="15">
                  <c:v>10.526485997024771</c:v>
                </c:pt>
                <c:pt idx="16">
                  <c:v>7.1558275661341435</c:v>
                </c:pt>
                <c:pt idx="17">
                  <c:v>4.6180712761140938</c:v>
                </c:pt>
                <c:pt idx="18">
                  <c:v>2.7733894961516072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4F0-43B2-A75D-F764B56BD700}"/>
            </c:ext>
          </c:extLst>
        </c:ser>
        <c:ser>
          <c:idx val="3"/>
          <c:order val="3"/>
          <c:tx>
            <c:strRef>
              <c:f>Zusammenfassung!$E$40</c:f>
              <c:strCache>
                <c:ptCount val="1"/>
                <c:pt idx="0">
                  <c:v>Run 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Zusammenfassung!$A$41:$A$59</c:f>
              <c:numCache>
                <c:formatCode>General</c:formatCode>
                <c:ptCount val="19"/>
                <c:pt idx="0">
                  <c:v>9.2999999999999972</c:v>
                </c:pt>
                <c:pt idx="1">
                  <c:v>9.1999999999999975</c:v>
                </c:pt>
                <c:pt idx="2">
                  <c:v>9.0999999999999979</c:v>
                </c:pt>
                <c:pt idx="3">
                  <c:v>8.9999999999999982</c:v>
                </c:pt>
                <c:pt idx="4">
                  <c:v>8.7999999999999989</c:v>
                </c:pt>
                <c:pt idx="5">
                  <c:v>8.6</c:v>
                </c:pt>
                <c:pt idx="6">
                  <c:v>8.4</c:v>
                </c:pt>
                <c:pt idx="7">
                  <c:v>8.2000000000000011</c:v>
                </c:pt>
                <c:pt idx="8">
                  <c:v>8.0000000000000018</c:v>
                </c:pt>
                <c:pt idx="9">
                  <c:v>7.8000000000000025</c:v>
                </c:pt>
                <c:pt idx="10">
                  <c:v>7.6000000000000023</c:v>
                </c:pt>
                <c:pt idx="11">
                  <c:v>7.4000000000000021</c:v>
                </c:pt>
                <c:pt idx="12">
                  <c:v>7.200000000000002</c:v>
                </c:pt>
                <c:pt idx="13">
                  <c:v>7.0000000000000018</c:v>
                </c:pt>
                <c:pt idx="14">
                  <c:v>6.8000000000000016</c:v>
                </c:pt>
                <c:pt idx="15">
                  <c:v>6.6000000000000014</c:v>
                </c:pt>
                <c:pt idx="16">
                  <c:v>6.4000000000000012</c:v>
                </c:pt>
                <c:pt idx="17">
                  <c:v>6.2000000000000011</c:v>
                </c:pt>
                <c:pt idx="18">
                  <c:v>6.0000000000000009</c:v>
                </c:pt>
              </c:numCache>
            </c:numRef>
          </c:xVal>
          <c:yVal>
            <c:numRef>
              <c:f>Zusammenfassung!$E$41:$E$59</c:f>
              <c:numCache>
                <c:formatCode>0.00</c:formatCode>
                <c:ptCount val="19"/>
                <c:pt idx="0">
                  <c:v>133.93376883772069</c:v>
                </c:pt>
                <c:pt idx="1">
                  <c:v>137.94790117068754</c:v>
                </c:pt>
                <c:pt idx="2">
                  <c:v>122.24306319125542</c:v>
                </c:pt>
                <c:pt idx="3">
                  <c:v>118.59032404113576</c:v>
                </c:pt>
                <c:pt idx="4">
                  <c:v>108.77328439298883</c:v>
                </c:pt>
                <c:pt idx="5">
                  <c:v>93.38011771554234</c:v>
                </c:pt>
                <c:pt idx="6">
                  <c:v>80.253541168100384</c:v>
                </c:pt>
                <c:pt idx="7">
                  <c:v>66.782549641032276</c:v>
                </c:pt>
                <c:pt idx="8">
                  <c:v>58.0108822197788</c:v>
                </c:pt>
                <c:pt idx="9">
                  <c:v>46.583338723239123</c:v>
                </c:pt>
                <c:pt idx="10">
                  <c:v>40.301403531466271</c:v>
                </c:pt>
                <c:pt idx="11">
                  <c:v>31.505683655649698</c:v>
                </c:pt>
                <c:pt idx="12">
                  <c:v>25.14099993532113</c:v>
                </c:pt>
                <c:pt idx="13">
                  <c:v>19.646206584308906</c:v>
                </c:pt>
                <c:pt idx="14">
                  <c:v>14.447238212276048</c:v>
                </c:pt>
                <c:pt idx="15">
                  <c:v>10.526485997024771</c:v>
                </c:pt>
                <c:pt idx="16">
                  <c:v>7.1558275661341435</c:v>
                </c:pt>
                <c:pt idx="17">
                  <c:v>4.6180712761140938</c:v>
                </c:pt>
                <c:pt idx="18">
                  <c:v>2.7733894961516072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4F0-43B2-A75D-F764B56BD700}"/>
            </c:ext>
          </c:extLst>
        </c:ser>
        <c:ser>
          <c:idx val="4"/>
          <c:order val="4"/>
          <c:tx>
            <c:strRef>
              <c:f>Zusammenfassung!$F$40</c:f>
              <c:strCache>
                <c:ptCount val="1"/>
                <c:pt idx="0">
                  <c:v>Run 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Zusammenfassung!$A$41:$A$59</c:f>
              <c:numCache>
                <c:formatCode>General</c:formatCode>
                <c:ptCount val="19"/>
                <c:pt idx="0">
                  <c:v>9.2999999999999972</c:v>
                </c:pt>
                <c:pt idx="1">
                  <c:v>9.1999999999999975</c:v>
                </c:pt>
                <c:pt idx="2">
                  <c:v>9.0999999999999979</c:v>
                </c:pt>
                <c:pt idx="3">
                  <c:v>8.9999999999999982</c:v>
                </c:pt>
                <c:pt idx="4">
                  <c:v>8.7999999999999989</c:v>
                </c:pt>
                <c:pt idx="5">
                  <c:v>8.6</c:v>
                </c:pt>
                <c:pt idx="6">
                  <c:v>8.4</c:v>
                </c:pt>
                <c:pt idx="7">
                  <c:v>8.2000000000000011</c:v>
                </c:pt>
                <c:pt idx="8">
                  <c:v>8.0000000000000018</c:v>
                </c:pt>
                <c:pt idx="9">
                  <c:v>7.8000000000000025</c:v>
                </c:pt>
                <c:pt idx="10">
                  <c:v>7.6000000000000023</c:v>
                </c:pt>
                <c:pt idx="11">
                  <c:v>7.4000000000000021</c:v>
                </c:pt>
                <c:pt idx="12">
                  <c:v>7.200000000000002</c:v>
                </c:pt>
                <c:pt idx="13">
                  <c:v>7.0000000000000018</c:v>
                </c:pt>
                <c:pt idx="14">
                  <c:v>6.8000000000000016</c:v>
                </c:pt>
                <c:pt idx="15">
                  <c:v>6.6000000000000014</c:v>
                </c:pt>
                <c:pt idx="16">
                  <c:v>6.4000000000000012</c:v>
                </c:pt>
                <c:pt idx="17">
                  <c:v>6.2000000000000011</c:v>
                </c:pt>
                <c:pt idx="18">
                  <c:v>6.0000000000000009</c:v>
                </c:pt>
              </c:numCache>
            </c:numRef>
          </c:xVal>
          <c:yVal>
            <c:numRef>
              <c:f>Zusammenfassung!$F$41:$F$59</c:f>
              <c:numCache>
                <c:formatCode>0.00</c:formatCode>
                <c:ptCount val="19"/>
                <c:pt idx="0">
                  <c:v>130.73216480175927</c:v>
                </c:pt>
                <c:pt idx="1">
                  <c:v>127.4375848910161</c:v>
                </c:pt>
                <c:pt idx="2">
                  <c:v>113.1621499256193</c:v>
                </c:pt>
                <c:pt idx="3">
                  <c:v>109.38935062415109</c:v>
                </c:pt>
                <c:pt idx="4">
                  <c:v>100.04648793739086</c:v>
                </c:pt>
                <c:pt idx="5">
                  <c:v>85.465041071082069</c:v>
                </c:pt>
                <c:pt idx="6">
                  <c:v>73.109760041394466</c:v>
                </c:pt>
                <c:pt idx="7">
                  <c:v>60.728607463941529</c:v>
                </c:pt>
                <c:pt idx="8">
                  <c:v>52.662748205161371</c:v>
                </c:pt>
                <c:pt idx="9">
                  <c:v>42.26117327469116</c:v>
                </c:pt>
                <c:pt idx="10">
                  <c:v>36.6171334325076</c:v>
                </c:pt>
                <c:pt idx="11">
                  <c:v>28.750768061574284</c:v>
                </c:pt>
                <c:pt idx="12">
                  <c:v>23.061493435094754</c:v>
                </c:pt>
                <c:pt idx="13">
                  <c:v>18.04540456632818</c:v>
                </c:pt>
                <c:pt idx="14">
                  <c:v>13.299996766056529</c:v>
                </c:pt>
                <c:pt idx="15">
                  <c:v>9.7212340728284055</c:v>
                </c:pt>
                <c:pt idx="16">
                  <c:v>6.6286947804152385</c:v>
                </c:pt>
                <c:pt idx="17">
                  <c:v>4.2869963133044431</c:v>
                </c:pt>
                <c:pt idx="18">
                  <c:v>2.5772912489489683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4F0-43B2-A75D-F764B56BD7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7640000"/>
        <c:axId val="1168110048"/>
      </c:scatterChart>
      <c:valAx>
        <c:axId val="447640000"/>
        <c:scaling>
          <c:orientation val="minMax"/>
          <c:min val="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8110048"/>
        <c:crosses val="autoZero"/>
        <c:crossBetween val="midCat"/>
      </c:valAx>
      <c:valAx>
        <c:axId val="116811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640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'Strom Leistung Run 1'!$G$6</c:f>
              <c:strCache>
                <c:ptCount val="1"/>
                <c:pt idx="0">
                  <c:v>Pout (W)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'Strom Leistung Run 1'!$F$7:$F$25</c:f>
              <c:numCache>
                <c:formatCode>General</c:formatCode>
                <c:ptCount val="19"/>
                <c:pt idx="0">
                  <c:v>6750</c:v>
                </c:pt>
                <c:pt idx="1">
                  <c:v>6666</c:v>
                </c:pt>
                <c:pt idx="2">
                  <c:v>6400</c:v>
                </c:pt>
                <c:pt idx="3">
                  <c:v>6350</c:v>
                </c:pt>
                <c:pt idx="4">
                  <c:v>6114</c:v>
                </c:pt>
                <c:pt idx="5">
                  <c:v>5860</c:v>
                </c:pt>
                <c:pt idx="6">
                  <c:v>5625</c:v>
                </c:pt>
                <c:pt idx="7">
                  <c:v>5330</c:v>
                </c:pt>
                <c:pt idx="8">
                  <c:v>5050</c:v>
                </c:pt>
                <c:pt idx="9">
                  <c:v>4735</c:v>
                </c:pt>
                <c:pt idx="10">
                  <c:v>4422</c:v>
                </c:pt>
                <c:pt idx="11">
                  <c:v>4084</c:v>
                </c:pt>
                <c:pt idx="12">
                  <c:v>3755</c:v>
                </c:pt>
                <c:pt idx="13">
                  <c:v>3400</c:v>
                </c:pt>
                <c:pt idx="14">
                  <c:v>3043</c:v>
                </c:pt>
                <c:pt idx="15">
                  <c:v>2650</c:v>
                </c:pt>
                <c:pt idx="16">
                  <c:v>2261</c:v>
                </c:pt>
                <c:pt idx="17">
                  <c:v>1816</c:v>
                </c:pt>
                <c:pt idx="18">
                  <c:v>1345</c:v>
                </c:pt>
              </c:numCache>
            </c:numRef>
          </c:xVal>
          <c:yVal>
            <c:numRef>
              <c:f>'Strom Leistung Run 1'!$G$7:$G$25</c:f>
              <c:numCache>
                <c:formatCode>0.00</c:formatCode>
                <c:ptCount val="19"/>
                <c:pt idx="0">
                  <c:v>150.20858935385809</c:v>
                </c:pt>
                <c:pt idx="1">
                  <c:v>146.61891210141647</c:v>
                </c:pt>
                <c:pt idx="2">
                  <c:v>130.04333484250697</c:v>
                </c:pt>
                <c:pt idx="3">
                  <c:v>126.20100575641936</c:v>
                </c:pt>
                <c:pt idx="4">
                  <c:v>114.59114869672078</c:v>
                </c:pt>
                <c:pt idx="5">
                  <c:v>98.360390660371266</c:v>
                </c:pt>
                <c:pt idx="6">
                  <c:v>84.129422417696134</c:v>
                </c:pt>
                <c:pt idx="7">
                  <c:v>69.935644524933693</c:v>
                </c:pt>
                <c:pt idx="8">
                  <c:v>60.684949227087507</c:v>
                </c:pt>
                <c:pt idx="9">
                  <c:v>48.591617618524033</c:v>
                </c:pt>
                <c:pt idx="10">
                  <c:v>41.9179710238665</c:v>
                </c:pt>
                <c:pt idx="11">
                  <c:v>32.765911001875686</c:v>
                </c:pt>
                <c:pt idx="12">
                  <c:v>26.169070564646528</c:v>
                </c:pt>
                <c:pt idx="13">
                  <c:v>20.410225729254254</c:v>
                </c:pt>
                <c:pt idx="14">
                  <c:v>14.994178901752797</c:v>
                </c:pt>
                <c:pt idx="15">
                  <c:v>10.924261043916951</c:v>
                </c:pt>
                <c:pt idx="16">
                  <c:v>7.4259831188150827</c:v>
                </c:pt>
                <c:pt idx="17">
                  <c:v>4.7920978591294219</c:v>
                </c:pt>
                <c:pt idx="18">
                  <c:v>2.8778054459608047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F7-436B-84B0-297ABA0B60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8975264"/>
        <c:axId val="1108989408"/>
      </c:scatterChart>
      <c:valAx>
        <c:axId val="1108975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8989408"/>
        <c:crosses val="autoZero"/>
        <c:crossBetween val="midCat"/>
      </c:valAx>
      <c:valAx>
        <c:axId val="110898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8975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'Strom Leistung Run 2'!$G$6</c:f>
              <c:strCache>
                <c:ptCount val="1"/>
                <c:pt idx="0">
                  <c:v>Pout (W)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'Strom Leistung Run 2'!$F$7:$F$25</c:f>
              <c:numCache>
                <c:formatCode>General</c:formatCode>
                <c:ptCount val="19"/>
                <c:pt idx="0">
                  <c:v>6680</c:v>
                </c:pt>
                <c:pt idx="1">
                  <c:v>6515</c:v>
                </c:pt>
                <c:pt idx="2">
                  <c:v>6184</c:v>
                </c:pt>
                <c:pt idx="3">
                  <c:v>6160</c:v>
                </c:pt>
                <c:pt idx="4">
                  <c:v>5930</c:v>
                </c:pt>
                <c:pt idx="5">
                  <c:v>5680</c:v>
                </c:pt>
                <c:pt idx="6">
                  <c:v>5440</c:v>
                </c:pt>
                <c:pt idx="7">
                  <c:v>5150</c:v>
                </c:pt>
                <c:pt idx="8">
                  <c:v>4903</c:v>
                </c:pt>
                <c:pt idx="9">
                  <c:v>4590</c:v>
                </c:pt>
                <c:pt idx="10">
                  <c:v>4325</c:v>
                </c:pt>
                <c:pt idx="11">
                  <c:v>3976</c:v>
                </c:pt>
                <c:pt idx="12">
                  <c:v>3664</c:v>
                </c:pt>
                <c:pt idx="13">
                  <c:v>3308</c:v>
                </c:pt>
                <c:pt idx="14">
                  <c:v>2950</c:v>
                </c:pt>
                <c:pt idx="15">
                  <c:v>2550</c:v>
                </c:pt>
                <c:pt idx="16">
                  <c:v>2200</c:v>
                </c:pt>
                <c:pt idx="17">
                  <c:v>1780</c:v>
                </c:pt>
                <c:pt idx="18">
                  <c:v>1309</c:v>
                </c:pt>
              </c:numCache>
            </c:numRef>
          </c:xVal>
          <c:yVal>
            <c:numRef>
              <c:f>'Strom Leistung Run 2'!$G$7:$G$25</c:f>
              <c:numCache>
                <c:formatCode>0.00</c:formatCode>
                <c:ptCount val="19"/>
                <c:pt idx="0">
                  <c:v>141.27077808679903</c:v>
                </c:pt>
                <c:pt idx="1">
                  <c:v>137.94790117068754</c:v>
                </c:pt>
                <c:pt idx="2">
                  <c:v>122.24306319125542</c:v>
                </c:pt>
                <c:pt idx="3">
                  <c:v>118.59032404113576</c:v>
                </c:pt>
                <c:pt idx="4">
                  <c:v>108.77328439298883</c:v>
                </c:pt>
                <c:pt idx="5">
                  <c:v>93.38011771554234</c:v>
                </c:pt>
                <c:pt idx="6">
                  <c:v>80.253541168100384</c:v>
                </c:pt>
                <c:pt idx="7">
                  <c:v>66.782549641032276</c:v>
                </c:pt>
                <c:pt idx="8">
                  <c:v>58.0108822197788</c:v>
                </c:pt>
                <c:pt idx="9">
                  <c:v>46.583338723239123</c:v>
                </c:pt>
                <c:pt idx="10">
                  <c:v>40.301403531466271</c:v>
                </c:pt>
                <c:pt idx="11">
                  <c:v>31.505683655649698</c:v>
                </c:pt>
                <c:pt idx="12">
                  <c:v>25.14099993532113</c:v>
                </c:pt>
                <c:pt idx="13">
                  <c:v>19.646206584308906</c:v>
                </c:pt>
                <c:pt idx="14">
                  <c:v>14.447238212276048</c:v>
                </c:pt>
                <c:pt idx="15">
                  <c:v>10.526485997024771</c:v>
                </c:pt>
                <c:pt idx="16">
                  <c:v>7.1558275661341435</c:v>
                </c:pt>
                <c:pt idx="17">
                  <c:v>4.6180712761140938</c:v>
                </c:pt>
                <c:pt idx="18">
                  <c:v>2.7733894961516072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14-4D2F-824D-D8C81C3968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8975264"/>
        <c:axId val="1108989408"/>
      </c:scatterChart>
      <c:valAx>
        <c:axId val="1108975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8989408"/>
        <c:crosses val="autoZero"/>
        <c:crossBetween val="midCat"/>
      </c:valAx>
      <c:valAx>
        <c:axId val="110898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8975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'Strom Leistung Run 3'!$G$6</c:f>
              <c:strCache>
                <c:ptCount val="1"/>
                <c:pt idx="0">
                  <c:v>Pout (W)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'Strom Leistung Run 3'!$F$7:$F$25</c:f>
              <c:numCache>
                <c:formatCode>General</c:formatCode>
                <c:ptCount val="19"/>
                <c:pt idx="0">
                  <c:v>6587</c:v>
                </c:pt>
                <c:pt idx="1">
                  <c:v>6430</c:v>
                </c:pt>
                <c:pt idx="2">
                  <c:v>6122</c:v>
                </c:pt>
                <c:pt idx="3">
                  <c:v>6107</c:v>
                </c:pt>
                <c:pt idx="4">
                  <c:v>5884</c:v>
                </c:pt>
                <c:pt idx="5">
                  <c:v>5616</c:v>
                </c:pt>
                <c:pt idx="6">
                  <c:v>5395</c:v>
                </c:pt>
                <c:pt idx="7">
                  <c:v>5107</c:v>
                </c:pt>
                <c:pt idx="8">
                  <c:v>4826</c:v>
                </c:pt>
                <c:pt idx="9">
                  <c:v>4540</c:v>
                </c:pt>
                <c:pt idx="10">
                  <c:v>4250</c:v>
                </c:pt>
                <c:pt idx="11">
                  <c:v>3915</c:v>
                </c:pt>
                <c:pt idx="12">
                  <c:v>3600</c:v>
                </c:pt>
                <c:pt idx="13">
                  <c:v>3255</c:v>
                </c:pt>
                <c:pt idx="14">
                  <c:v>2900</c:v>
                </c:pt>
                <c:pt idx="15">
                  <c:v>2513</c:v>
                </c:pt>
                <c:pt idx="16">
                  <c:v>2166</c:v>
                </c:pt>
                <c:pt idx="17">
                  <c:v>1745</c:v>
                </c:pt>
                <c:pt idx="18">
                  <c:v>1280</c:v>
                </c:pt>
              </c:numCache>
            </c:numRef>
          </c:xVal>
          <c:yVal>
            <c:numRef>
              <c:f>'Strom Leistung Run 3'!$G$7:$G$25</c:f>
              <c:numCache>
                <c:formatCode>0.00</c:formatCode>
                <c:ptCount val="19"/>
                <c:pt idx="0">
                  <c:v>136.60177220102193</c:v>
                </c:pt>
                <c:pt idx="1">
                  <c:v>137.94790117068754</c:v>
                </c:pt>
                <c:pt idx="2">
                  <c:v>122.24306319125542</c:v>
                </c:pt>
                <c:pt idx="3">
                  <c:v>118.59032404113576</c:v>
                </c:pt>
                <c:pt idx="4">
                  <c:v>108.77328439298883</c:v>
                </c:pt>
                <c:pt idx="5">
                  <c:v>93.38011771554234</c:v>
                </c:pt>
                <c:pt idx="6">
                  <c:v>80.253541168100384</c:v>
                </c:pt>
                <c:pt idx="7">
                  <c:v>66.782549641032276</c:v>
                </c:pt>
                <c:pt idx="8">
                  <c:v>58.0108822197788</c:v>
                </c:pt>
                <c:pt idx="9">
                  <c:v>46.583338723239123</c:v>
                </c:pt>
                <c:pt idx="10">
                  <c:v>40.301403531466271</c:v>
                </c:pt>
                <c:pt idx="11">
                  <c:v>31.505683655649698</c:v>
                </c:pt>
                <c:pt idx="12">
                  <c:v>25.14099993532113</c:v>
                </c:pt>
                <c:pt idx="13">
                  <c:v>19.646206584308906</c:v>
                </c:pt>
                <c:pt idx="14">
                  <c:v>14.447238212276048</c:v>
                </c:pt>
                <c:pt idx="15">
                  <c:v>10.526485997024771</c:v>
                </c:pt>
                <c:pt idx="16">
                  <c:v>7.1558275661341435</c:v>
                </c:pt>
                <c:pt idx="17">
                  <c:v>4.6180712761140938</c:v>
                </c:pt>
                <c:pt idx="18">
                  <c:v>2.7733894961516072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CB-40D6-87F0-2115B11435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8975264"/>
        <c:axId val="1108989408"/>
      </c:scatterChart>
      <c:valAx>
        <c:axId val="1108975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8989408"/>
        <c:crosses val="autoZero"/>
        <c:crossBetween val="midCat"/>
      </c:valAx>
      <c:valAx>
        <c:axId val="110898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8975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'Strom Leistung Run 4'!$G$6</c:f>
              <c:strCache>
                <c:ptCount val="1"/>
                <c:pt idx="0">
                  <c:v>Pout (W)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'Strom Leistung Run 4'!$F$7:$F$25</c:f>
              <c:numCache>
                <c:formatCode>General</c:formatCode>
                <c:ptCount val="19"/>
                <c:pt idx="0">
                  <c:v>6470</c:v>
                </c:pt>
                <c:pt idx="1">
                  <c:v>6430</c:v>
                </c:pt>
                <c:pt idx="2">
                  <c:v>6122</c:v>
                </c:pt>
                <c:pt idx="3">
                  <c:v>6107</c:v>
                </c:pt>
                <c:pt idx="4">
                  <c:v>5884</c:v>
                </c:pt>
                <c:pt idx="5">
                  <c:v>5616</c:v>
                </c:pt>
                <c:pt idx="6">
                  <c:v>5395</c:v>
                </c:pt>
                <c:pt idx="7">
                  <c:v>5107</c:v>
                </c:pt>
                <c:pt idx="8">
                  <c:v>4826</c:v>
                </c:pt>
                <c:pt idx="9">
                  <c:v>4540</c:v>
                </c:pt>
                <c:pt idx="10">
                  <c:v>4250</c:v>
                </c:pt>
                <c:pt idx="11">
                  <c:v>3915</c:v>
                </c:pt>
                <c:pt idx="12">
                  <c:v>3600</c:v>
                </c:pt>
                <c:pt idx="13">
                  <c:v>3255</c:v>
                </c:pt>
                <c:pt idx="14">
                  <c:v>2900</c:v>
                </c:pt>
                <c:pt idx="15">
                  <c:v>2513</c:v>
                </c:pt>
                <c:pt idx="16">
                  <c:v>2166</c:v>
                </c:pt>
                <c:pt idx="17">
                  <c:v>1745</c:v>
                </c:pt>
                <c:pt idx="18">
                  <c:v>1280</c:v>
                </c:pt>
              </c:numCache>
            </c:numRef>
          </c:xVal>
          <c:yVal>
            <c:numRef>
              <c:f>'Strom Leistung Run 4'!$G$7:$G$25</c:f>
              <c:numCache>
                <c:formatCode>0.00</c:formatCode>
                <c:ptCount val="19"/>
                <c:pt idx="0">
                  <c:v>133.93376883772069</c:v>
                </c:pt>
                <c:pt idx="1">
                  <c:v>137.94790117068754</c:v>
                </c:pt>
                <c:pt idx="2">
                  <c:v>122.24306319125542</c:v>
                </c:pt>
                <c:pt idx="3">
                  <c:v>118.59032404113576</c:v>
                </c:pt>
                <c:pt idx="4">
                  <c:v>108.77328439298883</c:v>
                </c:pt>
                <c:pt idx="5">
                  <c:v>93.38011771554234</c:v>
                </c:pt>
                <c:pt idx="6">
                  <c:v>80.253541168100384</c:v>
                </c:pt>
                <c:pt idx="7">
                  <c:v>66.782549641032276</c:v>
                </c:pt>
                <c:pt idx="8">
                  <c:v>58.0108822197788</c:v>
                </c:pt>
                <c:pt idx="9">
                  <c:v>46.583338723239123</c:v>
                </c:pt>
                <c:pt idx="10">
                  <c:v>40.301403531466271</c:v>
                </c:pt>
                <c:pt idx="11">
                  <c:v>31.505683655649698</c:v>
                </c:pt>
                <c:pt idx="12">
                  <c:v>25.14099993532113</c:v>
                </c:pt>
                <c:pt idx="13">
                  <c:v>19.646206584308906</c:v>
                </c:pt>
                <c:pt idx="14">
                  <c:v>14.447238212276048</c:v>
                </c:pt>
                <c:pt idx="15">
                  <c:v>10.526485997024771</c:v>
                </c:pt>
                <c:pt idx="16">
                  <c:v>7.1558275661341435</c:v>
                </c:pt>
                <c:pt idx="17">
                  <c:v>4.6180712761140938</c:v>
                </c:pt>
                <c:pt idx="18">
                  <c:v>2.7733894961516072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74-468F-8319-1B898FF0DC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8975264"/>
        <c:axId val="1108989408"/>
      </c:scatterChart>
      <c:valAx>
        <c:axId val="1108975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8989408"/>
        <c:crosses val="autoZero"/>
        <c:crossBetween val="midCat"/>
      </c:valAx>
      <c:valAx>
        <c:axId val="110898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8975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'Strom Leistung Run 5'!$G$6</c:f>
              <c:strCache>
                <c:ptCount val="1"/>
                <c:pt idx="0">
                  <c:v>Pout (W)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'Strom Leistung Run 5'!$F$7:$F$25</c:f>
              <c:numCache>
                <c:formatCode>General</c:formatCode>
                <c:ptCount val="19"/>
                <c:pt idx="0">
                  <c:v>6400</c:v>
                </c:pt>
                <c:pt idx="1">
                  <c:v>6270</c:v>
                </c:pt>
                <c:pt idx="2">
                  <c:v>5970</c:v>
                </c:pt>
                <c:pt idx="3">
                  <c:v>5908</c:v>
                </c:pt>
                <c:pt idx="4">
                  <c:v>5650</c:v>
                </c:pt>
                <c:pt idx="5">
                  <c:v>5386</c:v>
                </c:pt>
                <c:pt idx="6">
                  <c:v>5136</c:v>
                </c:pt>
                <c:pt idx="7">
                  <c:v>4835</c:v>
                </c:pt>
                <c:pt idx="8">
                  <c:v>4580</c:v>
                </c:pt>
                <c:pt idx="9">
                  <c:v>4280</c:v>
                </c:pt>
                <c:pt idx="10">
                  <c:v>3990</c:v>
                </c:pt>
                <c:pt idx="11">
                  <c:v>3695</c:v>
                </c:pt>
                <c:pt idx="12">
                  <c:v>3420</c:v>
                </c:pt>
                <c:pt idx="13">
                  <c:v>3070</c:v>
                </c:pt>
                <c:pt idx="14">
                  <c:v>2750</c:v>
                </c:pt>
                <c:pt idx="15">
                  <c:v>2370</c:v>
                </c:pt>
                <c:pt idx="16">
                  <c:v>2060</c:v>
                </c:pt>
                <c:pt idx="17">
                  <c:v>1650</c:v>
                </c:pt>
                <c:pt idx="18">
                  <c:v>1200</c:v>
                </c:pt>
              </c:numCache>
            </c:numRef>
          </c:xVal>
          <c:yVal>
            <c:numRef>
              <c:f>'Strom Leistung Run 5'!$G$7:$G$25</c:f>
              <c:numCache>
                <c:formatCode>0.00</c:formatCode>
                <c:ptCount val="19"/>
                <c:pt idx="0">
                  <c:v>130.73216480175927</c:v>
                </c:pt>
                <c:pt idx="1">
                  <c:v>127.4375848910161</c:v>
                </c:pt>
                <c:pt idx="2">
                  <c:v>113.1621499256193</c:v>
                </c:pt>
                <c:pt idx="3">
                  <c:v>109.38935062415109</c:v>
                </c:pt>
                <c:pt idx="4">
                  <c:v>100.04648793739086</c:v>
                </c:pt>
                <c:pt idx="5">
                  <c:v>85.465041071082069</c:v>
                </c:pt>
                <c:pt idx="6">
                  <c:v>73.109760041394466</c:v>
                </c:pt>
                <c:pt idx="7">
                  <c:v>60.728607463941529</c:v>
                </c:pt>
                <c:pt idx="8">
                  <c:v>52.662748205161371</c:v>
                </c:pt>
                <c:pt idx="9">
                  <c:v>42.26117327469116</c:v>
                </c:pt>
                <c:pt idx="10">
                  <c:v>36.6171334325076</c:v>
                </c:pt>
                <c:pt idx="11">
                  <c:v>28.750768061574284</c:v>
                </c:pt>
                <c:pt idx="12">
                  <c:v>23.061493435094754</c:v>
                </c:pt>
                <c:pt idx="13">
                  <c:v>18.04540456632818</c:v>
                </c:pt>
                <c:pt idx="14">
                  <c:v>13.299996766056529</c:v>
                </c:pt>
                <c:pt idx="15">
                  <c:v>9.7212340728284055</c:v>
                </c:pt>
                <c:pt idx="16">
                  <c:v>6.6286947804152385</c:v>
                </c:pt>
                <c:pt idx="17">
                  <c:v>4.2869963133044431</c:v>
                </c:pt>
                <c:pt idx="18">
                  <c:v>2.5772912489489683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8A-4E19-B8D7-EAE61D2CD9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8975264"/>
        <c:axId val="1108989408"/>
      </c:scatterChart>
      <c:valAx>
        <c:axId val="1108975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8989408"/>
        <c:crosses val="autoZero"/>
        <c:crossBetween val="midCat"/>
      </c:valAx>
      <c:valAx>
        <c:axId val="110898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8975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Auftrieb in (g) bei Drehzahl (rpm)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'Auftrieb pro Motor'!$B$3</c:f>
              <c:strCache>
                <c:ptCount val="1"/>
                <c:pt idx="0">
                  <c:v>Auftrieb 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'Auftrieb pro Motor'!$A$4:$A$13</c:f>
              <c:numCache>
                <c:formatCode>General</c:formatCode>
                <c:ptCount val="10"/>
                <c:pt idx="0">
                  <c:v>1655</c:v>
                </c:pt>
                <c:pt idx="1">
                  <c:v>2330</c:v>
                </c:pt>
                <c:pt idx="2">
                  <c:v>2970</c:v>
                </c:pt>
                <c:pt idx="3">
                  <c:v>3730</c:v>
                </c:pt>
                <c:pt idx="4">
                  <c:v>4210</c:v>
                </c:pt>
                <c:pt idx="5">
                  <c:v>4850</c:v>
                </c:pt>
                <c:pt idx="6">
                  <c:v>5350</c:v>
                </c:pt>
                <c:pt idx="7">
                  <c:v>5715</c:v>
                </c:pt>
                <c:pt idx="8">
                  <c:v>5900</c:v>
                </c:pt>
                <c:pt idx="9">
                  <c:v>6030</c:v>
                </c:pt>
              </c:numCache>
            </c:numRef>
          </c:xVal>
          <c:yVal>
            <c:numRef>
              <c:f>'Auftrieb pro Motor'!$B$4:$B$13</c:f>
              <c:numCache>
                <c:formatCode>0.00</c:formatCode>
                <c:ptCount val="10"/>
                <c:pt idx="0">
                  <c:v>28.147826086956513</c:v>
                </c:pt>
                <c:pt idx="1">
                  <c:v>62.060869565217388</c:v>
                </c:pt>
                <c:pt idx="2">
                  <c:v>110.72608695652173</c:v>
                </c:pt>
                <c:pt idx="3">
                  <c:v>176.85652173913041</c:v>
                </c:pt>
                <c:pt idx="4">
                  <c:v>231.11739130434782</c:v>
                </c:pt>
                <c:pt idx="5">
                  <c:v>304.03043478260872</c:v>
                </c:pt>
                <c:pt idx="6">
                  <c:v>373.55217391304348</c:v>
                </c:pt>
                <c:pt idx="7">
                  <c:v>439.68260869565216</c:v>
                </c:pt>
                <c:pt idx="8">
                  <c:v>460.87826086956522</c:v>
                </c:pt>
                <c:pt idx="9">
                  <c:v>485.46521739130435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A8-4B61-A975-949BD84E4D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5922880"/>
        <c:axId val="1175923296"/>
      </c:scatterChart>
      <c:valAx>
        <c:axId val="1175922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5923296"/>
        <c:crosses val="autoZero"/>
        <c:crossBetween val="midCat"/>
      </c:valAx>
      <c:valAx>
        <c:axId val="117592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5922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600074</xdr:colOff>
      <xdr:row>2</xdr:row>
      <xdr:rowOff>0</xdr:rowOff>
    </xdr:from>
    <xdr:to>
      <xdr:col>22</xdr:col>
      <xdr:colOff>142875</xdr:colOff>
      <xdr:row>37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864902-2814-443F-B176-399784F23D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39</xdr:row>
      <xdr:rowOff>9524</xdr:rowOff>
    </xdr:from>
    <xdr:to>
      <xdr:col>15</xdr:col>
      <xdr:colOff>190500</xdr:colOff>
      <xdr:row>59</xdr:row>
      <xdr:rowOff>38099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7E3460-B427-4BC7-B4D8-16E9091722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38100</xdr:colOff>
      <xdr:row>1</xdr:row>
      <xdr:rowOff>180975</xdr:rowOff>
    </xdr:from>
    <xdr:to>
      <xdr:col>19</xdr:col>
      <xdr:colOff>342900</xdr:colOff>
      <xdr:row>37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9F6ADBD-E084-48A8-9357-60C84AE7E7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38100</xdr:colOff>
      <xdr:row>1</xdr:row>
      <xdr:rowOff>180975</xdr:rowOff>
    </xdr:from>
    <xdr:to>
      <xdr:col>19</xdr:col>
      <xdr:colOff>342900</xdr:colOff>
      <xdr:row>37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4013F4-D575-4424-B990-F41C1085D1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38100</xdr:colOff>
      <xdr:row>1</xdr:row>
      <xdr:rowOff>180975</xdr:rowOff>
    </xdr:from>
    <xdr:to>
      <xdr:col>19</xdr:col>
      <xdr:colOff>342900</xdr:colOff>
      <xdr:row>37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FA83E2-F3C7-4826-ACAA-44C8E07CD3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38100</xdr:colOff>
      <xdr:row>1</xdr:row>
      <xdr:rowOff>180975</xdr:rowOff>
    </xdr:from>
    <xdr:to>
      <xdr:col>19</xdr:col>
      <xdr:colOff>342900</xdr:colOff>
      <xdr:row>37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7CFB59-05C3-4CE8-9EBD-9D6E81CD65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38100</xdr:colOff>
      <xdr:row>1</xdr:row>
      <xdr:rowOff>180975</xdr:rowOff>
    </xdr:from>
    <xdr:to>
      <xdr:col>19</xdr:col>
      <xdr:colOff>342900</xdr:colOff>
      <xdr:row>37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7403B4-60D0-4D97-8F1A-C614E4F629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285750</xdr:colOff>
      <xdr:row>0</xdr:row>
      <xdr:rowOff>171450</xdr:rowOff>
    </xdr:from>
    <xdr:to>
      <xdr:col>19</xdr:col>
      <xdr:colOff>552450</xdr:colOff>
      <xdr:row>37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134D35-24FA-4D1F-AD85-37A65D4611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3</xdr:col>
      <xdr:colOff>314325</xdr:colOff>
      <xdr:row>8</xdr:row>
      <xdr:rowOff>9525</xdr:rowOff>
    </xdr:from>
    <xdr:ext cx="3267075" cy="1470146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E2BDD73-6B9C-4CC0-B92C-7B22E9EDAA2E}"/>
            </a:ext>
          </a:extLst>
        </xdr:cNvPr>
        <xdr:cNvSpPr txBox="1"/>
      </xdr:nvSpPr>
      <xdr:spPr>
        <a:xfrm>
          <a:off x="2447925" y="1533525"/>
          <a:ext cx="3267075" cy="147014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Macht ca. 37.5 W pro Motor, also 150W Total zum Schweben.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Bei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35.2 WattStunden macht das etwa 14 Minuten Schweben.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Bei voller Leistung aller Motoren, 600W, ca vier Minuten Steigflug.</a:t>
          </a:r>
          <a:endParaRPr lang="en-US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endParaRPr lang="en-US" sz="1100"/>
        </a:p>
      </xdr:txBody>
    </xdr:sp>
    <xdr:clientData/>
  </xdr:one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CD02B-5B49-45B7-8609-A3BA1CE0DBE8}">
  <dimension ref="A5:F59"/>
  <sheetViews>
    <sheetView tabSelected="1" workbookViewId="0">
      <selection activeCell="C6" sqref="C6:F6"/>
    </sheetView>
  </sheetViews>
  <sheetFormatPr defaultRowHeight="15" x14ac:dyDescent="0.25"/>
  <cols>
    <col min="1" max="1" width="9.85546875" customWidth="1"/>
  </cols>
  <sheetData>
    <row r="5" spans="1:6" x14ac:dyDescent="0.25">
      <c r="B5" t="s">
        <v>15</v>
      </c>
      <c r="C5" t="s">
        <v>16</v>
      </c>
      <c r="D5" t="s">
        <v>17</v>
      </c>
      <c r="E5" t="s">
        <v>18</v>
      </c>
      <c r="F5" t="s">
        <v>19</v>
      </c>
    </row>
    <row r="6" spans="1:6" x14ac:dyDescent="0.25">
      <c r="A6">
        <f>Messungen!A14</f>
        <v>9.2999999999999972</v>
      </c>
      <c r="B6">
        <f>Messungen!B14</f>
        <v>6750</v>
      </c>
      <c r="C6">
        <f>Messungen!E14</f>
        <v>6680</v>
      </c>
      <c r="D6">
        <f>Messungen!H14</f>
        <v>6587</v>
      </c>
      <c r="E6">
        <f>Messungen!K14</f>
        <v>6470</v>
      </c>
      <c r="F6">
        <f>Messungen!N14</f>
        <v>6400</v>
      </c>
    </row>
    <row r="7" spans="1:6" x14ac:dyDescent="0.25">
      <c r="A7">
        <f>Messungen!A15</f>
        <v>9.1999999999999975</v>
      </c>
      <c r="B7">
        <f>Messungen!B15</f>
        <v>6666</v>
      </c>
      <c r="C7">
        <f>Messungen!E15</f>
        <v>6515</v>
      </c>
      <c r="D7">
        <f>Messungen!H15</f>
        <v>6430</v>
      </c>
      <c r="E7">
        <f>Messungen!K15</f>
        <v>6336</v>
      </c>
      <c r="F7">
        <f>Messungen!N15</f>
        <v>6270</v>
      </c>
    </row>
    <row r="8" spans="1:6" x14ac:dyDescent="0.25">
      <c r="A8">
        <f>Messungen!A16</f>
        <v>9.0999999999999979</v>
      </c>
      <c r="B8">
        <f>Messungen!B16</f>
        <v>6400</v>
      </c>
      <c r="C8">
        <f>Messungen!E16</f>
        <v>6184</v>
      </c>
      <c r="D8">
        <f>Messungen!H16</f>
        <v>6122</v>
      </c>
      <c r="E8">
        <f>Messungen!K16</f>
        <v>6050</v>
      </c>
      <c r="F8">
        <f>Messungen!N16</f>
        <v>5970</v>
      </c>
    </row>
    <row r="9" spans="1:6" x14ac:dyDescent="0.25">
      <c r="A9">
        <f>Messungen!A17</f>
        <v>8.9999999999999982</v>
      </c>
      <c r="B9">
        <f>Messungen!B17</f>
        <v>6350</v>
      </c>
      <c r="C9">
        <f>Messungen!E17</f>
        <v>6160</v>
      </c>
      <c r="D9">
        <f>Messungen!H17</f>
        <v>6107</v>
      </c>
      <c r="E9">
        <f>Messungen!K17</f>
        <v>6027</v>
      </c>
      <c r="F9">
        <f>Messungen!N17</f>
        <v>5908</v>
      </c>
    </row>
    <row r="10" spans="1:6" x14ac:dyDescent="0.25">
      <c r="A10">
        <f>Messungen!A18</f>
        <v>8.7999999999999989</v>
      </c>
      <c r="B10">
        <f>Messungen!B18</f>
        <v>6114</v>
      </c>
      <c r="C10">
        <f>Messungen!E18</f>
        <v>5930</v>
      </c>
      <c r="D10">
        <f>Messungen!H18</f>
        <v>5884</v>
      </c>
      <c r="E10">
        <f>Messungen!K18</f>
        <v>5786</v>
      </c>
      <c r="F10">
        <f>Messungen!N18</f>
        <v>5650</v>
      </c>
    </row>
    <row r="11" spans="1:6" x14ac:dyDescent="0.25">
      <c r="A11">
        <f>Messungen!A19</f>
        <v>8.6</v>
      </c>
      <c r="B11">
        <f>Messungen!B19</f>
        <v>5860</v>
      </c>
      <c r="C11">
        <f>Messungen!E19</f>
        <v>5680</v>
      </c>
      <c r="D11">
        <f>Messungen!H19</f>
        <v>5616</v>
      </c>
      <c r="E11">
        <f>Messungen!K19</f>
        <v>5560</v>
      </c>
      <c r="F11">
        <f>Messungen!N19</f>
        <v>5386</v>
      </c>
    </row>
    <row r="12" spans="1:6" x14ac:dyDescent="0.25">
      <c r="A12">
        <f>Messungen!A20</f>
        <v>8.4</v>
      </c>
      <c r="B12">
        <f>Messungen!B20</f>
        <v>5625</v>
      </c>
      <c r="C12">
        <f>Messungen!E20</f>
        <v>5440</v>
      </c>
      <c r="D12">
        <f>Messungen!H20</f>
        <v>5395</v>
      </c>
      <c r="E12">
        <f>Messungen!K20</f>
        <v>5311</v>
      </c>
      <c r="F12">
        <f>Messungen!N20</f>
        <v>5136</v>
      </c>
    </row>
    <row r="13" spans="1:6" x14ac:dyDescent="0.25">
      <c r="A13">
        <f>Messungen!A21</f>
        <v>8.2000000000000011</v>
      </c>
      <c r="B13">
        <f>Messungen!B21</f>
        <v>5330</v>
      </c>
      <c r="C13">
        <f>Messungen!E21</f>
        <v>5150</v>
      </c>
      <c r="D13">
        <f>Messungen!H21</f>
        <v>5107</v>
      </c>
      <c r="E13">
        <f>Messungen!K21</f>
        <v>5014</v>
      </c>
      <c r="F13">
        <f>Messungen!N21</f>
        <v>4835</v>
      </c>
    </row>
    <row r="14" spans="1:6" x14ac:dyDescent="0.25">
      <c r="A14">
        <f>Messungen!A22</f>
        <v>8.0000000000000018</v>
      </c>
      <c r="B14">
        <f>Messungen!B22</f>
        <v>5050</v>
      </c>
      <c r="C14">
        <f>Messungen!E22</f>
        <v>4903</v>
      </c>
      <c r="D14">
        <f>Messungen!H22</f>
        <v>4826</v>
      </c>
      <c r="E14">
        <f>Messungen!K22</f>
        <v>4740</v>
      </c>
      <c r="F14">
        <f>Messungen!N22</f>
        <v>4580</v>
      </c>
    </row>
    <row r="15" spans="1:6" x14ac:dyDescent="0.25">
      <c r="A15">
        <f>Messungen!A23</f>
        <v>7.8000000000000025</v>
      </c>
      <c r="B15">
        <f>Messungen!B23</f>
        <v>4735</v>
      </c>
      <c r="C15">
        <f>Messungen!E23</f>
        <v>4590</v>
      </c>
      <c r="D15">
        <f>Messungen!H23</f>
        <v>4540</v>
      </c>
      <c r="E15">
        <f>Messungen!K23</f>
        <v>4454</v>
      </c>
      <c r="F15">
        <f>Messungen!N23</f>
        <v>4280</v>
      </c>
    </row>
    <row r="16" spans="1:6" x14ac:dyDescent="0.25">
      <c r="A16">
        <f>Messungen!A24</f>
        <v>7.6000000000000023</v>
      </c>
      <c r="B16">
        <f>Messungen!B24</f>
        <v>4422</v>
      </c>
      <c r="C16">
        <f>Messungen!E24</f>
        <v>4325</v>
      </c>
      <c r="D16">
        <f>Messungen!H24</f>
        <v>4250</v>
      </c>
      <c r="E16">
        <f>Messungen!K24</f>
        <v>4170</v>
      </c>
      <c r="F16">
        <f>Messungen!N24</f>
        <v>3990</v>
      </c>
    </row>
    <row r="17" spans="1:6" x14ac:dyDescent="0.25">
      <c r="A17">
        <f>Messungen!A25</f>
        <v>7.4000000000000021</v>
      </c>
      <c r="B17">
        <f>Messungen!B25</f>
        <v>4084</v>
      </c>
      <c r="C17">
        <f>Messungen!E25</f>
        <v>3976</v>
      </c>
      <c r="D17">
        <f>Messungen!H25</f>
        <v>3915</v>
      </c>
      <c r="E17">
        <f>Messungen!K25</f>
        <v>3845</v>
      </c>
      <c r="F17">
        <f>Messungen!N25</f>
        <v>3695</v>
      </c>
    </row>
    <row r="18" spans="1:6" x14ac:dyDescent="0.25">
      <c r="A18">
        <f>Messungen!A26</f>
        <v>7.200000000000002</v>
      </c>
      <c r="B18">
        <f>Messungen!B26</f>
        <v>3755</v>
      </c>
      <c r="C18">
        <f>Messungen!E26</f>
        <v>3664</v>
      </c>
      <c r="D18">
        <f>Messungen!H26</f>
        <v>3600</v>
      </c>
      <c r="E18">
        <f>Messungen!K26</f>
        <v>3543</v>
      </c>
      <c r="F18">
        <f>Messungen!N26</f>
        <v>3420</v>
      </c>
    </row>
    <row r="19" spans="1:6" x14ac:dyDescent="0.25">
      <c r="A19">
        <f>Messungen!A27</f>
        <v>7.0000000000000018</v>
      </c>
      <c r="B19">
        <f>Messungen!B27</f>
        <v>3400</v>
      </c>
      <c r="C19">
        <f>Messungen!E27</f>
        <v>3308</v>
      </c>
      <c r="D19">
        <f>Messungen!H27</f>
        <v>3255</v>
      </c>
      <c r="E19">
        <f>Messungen!K27</f>
        <v>3200</v>
      </c>
      <c r="F19">
        <f>Messungen!N27</f>
        <v>3070</v>
      </c>
    </row>
    <row r="20" spans="1:6" x14ac:dyDescent="0.25">
      <c r="A20">
        <f>Messungen!A28</f>
        <v>6.8000000000000016</v>
      </c>
      <c r="B20">
        <f>Messungen!B28</f>
        <v>3043</v>
      </c>
      <c r="C20">
        <f>Messungen!E28</f>
        <v>2950</v>
      </c>
      <c r="D20">
        <f>Messungen!H28</f>
        <v>2900</v>
      </c>
      <c r="E20">
        <f>Messungen!K28</f>
        <v>2850</v>
      </c>
      <c r="F20">
        <f>Messungen!N28</f>
        <v>2750</v>
      </c>
    </row>
    <row r="21" spans="1:6" x14ac:dyDescent="0.25">
      <c r="A21">
        <f>Messungen!A29</f>
        <v>6.6000000000000014</v>
      </c>
      <c r="B21">
        <f>Messungen!B29</f>
        <v>2650</v>
      </c>
      <c r="C21">
        <f>Messungen!E29</f>
        <v>2550</v>
      </c>
      <c r="D21">
        <f>Messungen!H29</f>
        <v>2513</v>
      </c>
      <c r="E21">
        <f>Messungen!K29</f>
        <v>2450</v>
      </c>
      <c r="F21">
        <f>Messungen!N29</f>
        <v>2370</v>
      </c>
    </row>
    <row r="22" spans="1:6" x14ac:dyDescent="0.25">
      <c r="A22">
        <f>Messungen!A30</f>
        <v>6.4000000000000012</v>
      </c>
      <c r="B22">
        <f>Messungen!B30</f>
        <v>2261</v>
      </c>
      <c r="C22">
        <f>Messungen!E30</f>
        <v>2200</v>
      </c>
      <c r="D22">
        <f>Messungen!H30</f>
        <v>2166</v>
      </c>
      <c r="E22">
        <f>Messungen!K30</f>
        <v>2125</v>
      </c>
      <c r="F22">
        <f>Messungen!N30</f>
        <v>2060</v>
      </c>
    </row>
    <row r="23" spans="1:6" x14ac:dyDescent="0.25">
      <c r="A23">
        <f>Messungen!A31</f>
        <v>6.2000000000000011</v>
      </c>
      <c r="B23">
        <f>Messungen!B31</f>
        <v>1816</v>
      </c>
      <c r="C23">
        <f>Messungen!E31</f>
        <v>1780</v>
      </c>
      <c r="D23">
        <f>Messungen!H31</f>
        <v>1745</v>
      </c>
      <c r="E23">
        <f>Messungen!K31</f>
        <v>1700</v>
      </c>
      <c r="F23">
        <f>Messungen!N31</f>
        <v>1650</v>
      </c>
    </row>
    <row r="24" spans="1:6" x14ac:dyDescent="0.25">
      <c r="A24">
        <f>Messungen!A32</f>
        <v>6.0000000000000009</v>
      </c>
      <c r="B24">
        <f>Messungen!B32</f>
        <v>1345</v>
      </c>
      <c r="C24">
        <f>Messungen!E32</f>
        <v>1309</v>
      </c>
      <c r="D24">
        <f>Messungen!H32</f>
        <v>1280</v>
      </c>
      <c r="E24">
        <f>Messungen!K32</f>
        <v>1250</v>
      </c>
      <c r="F24">
        <f>Messungen!N32</f>
        <v>1200</v>
      </c>
    </row>
    <row r="27" spans="1:6" x14ac:dyDescent="0.25">
      <c r="A27" t="s">
        <v>48</v>
      </c>
    </row>
    <row r="28" spans="1:6" x14ac:dyDescent="0.25">
      <c r="A28" t="s">
        <v>49</v>
      </c>
      <c r="B28">
        <v>35.200000000000003</v>
      </c>
      <c r="C28" t="s">
        <v>47</v>
      </c>
    </row>
    <row r="29" spans="1:6" x14ac:dyDescent="0.25">
      <c r="A29" t="s">
        <v>15</v>
      </c>
      <c r="B29" s="2">
        <f>'Strom Leistung Run 1'!I27</f>
        <v>9.3031740587806109</v>
      </c>
    </row>
    <row r="30" spans="1:6" x14ac:dyDescent="0.25">
      <c r="A30" t="s">
        <v>16</v>
      </c>
      <c r="B30" s="2">
        <f>'Strom Leistung Run 2'!I27</f>
        <v>6.8061381239950656</v>
      </c>
    </row>
    <row r="31" spans="1:6" x14ac:dyDescent="0.25">
      <c r="A31" t="s">
        <v>17</v>
      </c>
      <c r="B31" s="2">
        <f>'Strom Leistung Run 3'!I27</f>
        <v>6.037697713800541</v>
      </c>
    </row>
    <row r="32" spans="1:6" x14ac:dyDescent="0.25">
      <c r="A32" t="s">
        <v>18</v>
      </c>
      <c r="B32" s="2">
        <f>'Strom Leistung Run 4'!I27</f>
        <v>6.0562075225780312</v>
      </c>
    </row>
    <row r="33" spans="1:6" x14ac:dyDescent="0.25">
      <c r="A33" t="s">
        <v>19</v>
      </c>
      <c r="B33" s="2">
        <f>'Strom Leistung Run 5'!I27</f>
        <v>5.887979874186362</v>
      </c>
    </row>
    <row r="34" spans="1:6" x14ac:dyDescent="0.25">
      <c r="B34" s="2">
        <f>SUM(B29:B33)</f>
        <v>34.091197293340606</v>
      </c>
      <c r="C34" t="s">
        <v>47</v>
      </c>
      <c r="D34" t="s">
        <v>50</v>
      </c>
    </row>
    <row r="39" spans="1:6" x14ac:dyDescent="0.25">
      <c r="A39" t="s">
        <v>51</v>
      </c>
    </row>
    <row r="40" spans="1:6" x14ac:dyDescent="0.25">
      <c r="B40" t="s">
        <v>15</v>
      </c>
      <c r="C40" t="s">
        <v>16</v>
      </c>
      <c r="D40" t="s">
        <v>17</v>
      </c>
      <c r="E40" t="s">
        <v>18</v>
      </c>
      <c r="F40" t="s">
        <v>19</v>
      </c>
    </row>
    <row r="41" spans="1:6" x14ac:dyDescent="0.25">
      <c r="A41">
        <v>9.2999999999999972</v>
      </c>
      <c r="B41" s="2">
        <f>'Strom Leistung Run 1'!G7</f>
        <v>150.20858935385809</v>
      </c>
      <c r="C41" s="2">
        <f>'Strom Leistung Run 2'!G7</f>
        <v>141.27077808679903</v>
      </c>
      <c r="D41" s="2">
        <f>'Strom Leistung Run 3'!G7</f>
        <v>136.60177220102193</v>
      </c>
      <c r="E41" s="2">
        <f>'Strom Leistung Run 4'!G7</f>
        <v>133.93376883772069</v>
      </c>
      <c r="F41" s="2">
        <f>'Strom Leistung Run 5'!G7</f>
        <v>130.73216480175927</v>
      </c>
    </row>
    <row r="42" spans="1:6" x14ac:dyDescent="0.25">
      <c r="A42">
        <v>9.1999999999999975</v>
      </c>
      <c r="B42" s="2">
        <f>'Strom Leistung Run 1'!G8</f>
        <v>146.61891210141647</v>
      </c>
      <c r="C42" s="2">
        <f>'Strom Leistung Run 2'!G8</f>
        <v>137.94790117068754</v>
      </c>
      <c r="D42" s="2">
        <f>'Strom Leistung Run 3'!G8</f>
        <v>137.94790117068754</v>
      </c>
      <c r="E42" s="2">
        <f>'Strom Leistung Run 4'!G8</f>
        <v>137.94790117068754</v>
      </c>
      <c r="F42" s="2">
        <f>'Strom Leistung Run 5'!G8</f>
        <v>127.4375848910161</v>
      </c>
    </row>
    <row r="43" spans="1:6" x14ac:dyDescent="0.25">
      <c r="A43">
        <v>9.0999999999999979</v>
      </c>
      <c r="B43" s="2">
        <f>'Strom Leistung Run 1'!G9</f>
        <v>130.04333484250697</v>
      </c>
      <c r="C43" s="2">
        <f>'Strom Leistung Run 2'!G9</f>
        <v>122.24306319125542</v>
      </c>
      <c r="D43" s="2">
        <f>'Strom Leistung Run 3'!G9</f>
        <v>122.24306319125542</v>
      </c>
      <c r="E43" s="2">
        <f>'Strom Leistung Run 4'!G9</f>
        <v>122.24306319125542</v>
      </c>
      <c r="F43" s="2">
        <f>'Strom Leistung Run 5'!G9</f>
        <v>113.1621499256193</v>
      </c>
    </row>
    <row r="44" spans="1:6" x14ac:dyDescent="0.25">
      <c r="A44">
        <v>8.9999999999999982</v>
      </c>
      <c r="B44" s="2">
        <f>'Strom Leistung Run 1'!G10</f>
        <v>126.20100575641936</v>
      </c>
      <c r="C44" s="2">
        <f>'Strom Leistung Run 2'!G10</f>
        <v>118.59032404113576</v>
      </c>
      <c r="D44" s="2">
        <f>'Strom Leistung Run 3'!G10</f>
        <v>118.59032404113576</v>
      </c>
      <c r="E44" s="2">
        <f>'Strom Leistung Run 4'!G10</f>
        <v>118.59032404113576</v>
      </c>
      <c r="F44" s="2">
        <f>'Strom Leistung Run 5'!G10</f>
        <v>109.38935062415109</v>
      </c>
    </row>
    <row r="45" spans="1:6" x14ac:dyDescent="0.25">
      <c r="A45">
        <v>8.7999999999999989</v>
      </c>
      <c r="B45" s="2">
        <f>'Strom Leistung Run 1'!G11</f>
        <v>114.59114869672078</v>
      </c>
      <c r="C45" s="2">
        <f>'Strom Leistung Run 2'!G11</f>
        <v>108.77328439298883</v>
      </c>
      <c r="D45" s="2">
        <f>'Strom Leistung Run 3'!G11</f>
        <v>108.77328439298883</v>
      </c>
      <c r="E45" s="2">
        <f>'Strom Leistung Run 4'!G11</f>
        <v>108.77328439298883</v>
      </c>
      <c r="F45" s="2">
        <f>'Strom Leistung Run 5'!G11</f>
        <v>100.04648793739086</v>
      </c>
    </row>
    <row r="46" spans="1:6" x14ac:dyDescent="0.25">
      <c r="A46">
        <v>8.6</v>
      </c>
      <c r="B46" s="2">
        <f>'Strom Leistung Run 1'!G12</f>
        <v>98.360390660371266</v>
      </c>
      <c r="C46" s="2">
        <f>'Strom Leistung Run 2'!G12</f>
        <v>93.38011771554234</v>
      </c>
      <c r="D46" s="2">
        <f>'Strom Leistung Run 3'!G12</f>
        <v>93.38011771554234</v>
      </c>
      <c r="E46" s="2">
        <f>'Strom Leistung Run 4'!G12</f>
        <v>93.38011771554234</v>
      </c>
      <c r="F46" s="2">
        <f>'Strom Leistung Run 5'!G12</f>
        <v>85.465041071082069</v>
      </c>
    </row>
    <row r="47" spans="1:6" x14ac:dyDescent="0.25">
      <c r="A47">
        <v>8.4</v>
      </c>
      <c r="B47" s="2">
        <f>'Strom Leistung Run 1'!G13</f>
        <v>84.129422417696134</v>
      </c>
      <c r="C47" s="2">
        <f>'Strom Leistung Run 2'!G13</f>
        <v>80.253541168100384</v>
      </c>
      <c r="D47" s="2">
        <f>'Strom Leistung Run 3'!G13</f>
        <v>80.253541168100384</v>
      </c>
      <c r="E47" s="2">
        <f>'Strom Leistung Run 4'!G13</f>
        <v>80.253541168100384</v>
      </c>
      <c r="F47" s="2">
        <f>'Strom Leistung Run 5'!G13</f>
        <v>73.109760041394466</v>
      </c>
    </row>
    <row r="48" spans="1:6" x14ac:dyDescent="0.25">
      <c r="A48">
        <v>8.2000000000000011</v>
      </c>
      <c r="B48" s="2">
        <f>'Strom Leistung Run 1'!G14</f>
        <v>69.935644524933693</v>
      </c>
      <c r="C48" s="2">
        <f>'Strom Leistung Run 2'!G14</f>
        <v>66.782549641032276</v>
      </c>
      <c r="D48" s="2">
        <f>'Strom Leistung Run 3'!G14</f>
        <v>66.782549641032276</v>
      </c>
      <c r="E48" s="2">
        <f>'Strom Leistung Run 4'!G14</f>
        <v>66.782549641032276</v>
      </c>
      <c r="F48" s="2">
        <f>'Strom Leistung Run 5'!G14</f>
        <v>60.728607463941529</v>
      </c>
    </row>
    <row r="49" spans="1:6" x14ac:dyDescent="0.25">
      <c r="A49">
        <v>8.0000000000000018</v>
      </c>
      <c r="B49" s="2">
        <f>'Strom Leistung Run 1'!G15</f>
        <v>60.684949227087507</v>
      </c>
      <c r="C49" s="2">
        <f>'Strom Leistung Run 2'!G15</f>
        <v>58.0108822197788</v>
      </c>
      <c r="D49" s="2">
        <f>'Strom Leistung Run 3'!G15</f>
        <v>58.0108822197788</v>
      </c>
      <c r="E49" s="2">
        <f>'Strom Leistung Run 4'!G15</f>
        <v>58.0108822197788</v>
      </c>
      <c r="F49" s="2">
        <f>'Strom Leistung Run 5'!G15</f>
        <v>52.662748205161371</v>
      </c>
    </row>
    <row r="50" spans="1:6" x14ac:dyDescent="0.25">
      <c r="A50">
        <v>7.8000000000000025</v>
      </c>
      <c r="B50" s="2">
        <f>'Strom Leistung Run 1'!G16</f>
        <v>48.591617618524033</v>
      </c>
      <c r="C50" s="2">
        <f>'Strom Leistung Run 2'!G16</f>
        <v>46.583338723239123</v>
      </c>
      <c r="D50" s="2">
        <f>'Strom Leistung Run 3'!G16</f>
        <v>46.583338723239123</v>
      </c>
      <c r="E50" s="2">
        <f>'Strom Leistung Run 4'!G16</f>
        <v>46.583338723239123</v>
      </c>
      <c r="F50" s="2">
        <f>'Strom Leistung Run 5'!G16</f>
        <v>42.26117327469116</v>
      </c>
    </row>
    <row r="51" spans="1:6" x14ac:dyDescent="0.25">
      <c r="A51">
        <v>7.6000000000000023</v>
      </c>
      <c r="B51" s="2">
        <f>'Strom Leistung Run 1'!G17</f>
        <v>41.9179710238665</v>
      </c>
      <c r="C51" s="2">
        <f>'Strom Leistung Run 2'!G17</f>
        <v>40.301403531466271</v>
      </c>
      <c r="D51" s="2">
        <f>'Strom Leistung Run 3'!G17</f>
        <v>40.301403531466271</v>
      </c>
      <c r="E51" s="2">
        <f>'Strom Leistung Run 4'!G17</f>
        <v>40.301403531466271</v>
      </c>
      <c r="F51" s="2">
        <f>'Strom Leistung Run 5'!G17</f>
        <v>36.6171334325076</v>
      </c>
    </row>
    <row r="52" spans="1:6" x14ac:dyDescent="0.25">
      <c r="A52">
        <v>7.4000000000000021</v>
      </c>
      <c r="B52" s="2">
        <f>'Strom Leistung Run 1'!G18</f>
        <v>32.765911001875686</v>
      </c>
      <c r="C52" s="2">
        <f>'Strom Leistung Run 2'!G18</f>
        <v>31.505683655649698</v>
      </c>
      <c r="D52" s="2">
        <f>'Strom Leistung Run 3'!G18</f>
        <v>31.505683655649698</v>
      </c>
      <c r="E52" s="2">
        <f>'Strom Leistung Run 4'!G18</f>
        <v>31.505683655649698</v>
      </c>
      <c r="F52" s="2">
        <f>'Strom Leistung Run 5'!G18</f>
        <v>28.750768061574284</v>
      </c>
    </row>
    <row r="53" spans="1:6" x14ac:dyDescent="0.25">
      <c r="A53">
        <v>7.200000000000002</v>
      </c>
      <c r="B53" s="2">
        <f>'Strom Leistung Run 1'!G19</f>
        <v>26.169070564646528</v>
      </c>
      <c r="C53" s="2">
        <f>'Strom Leistung Run 2'!G19</f>
        <v>25.14099993532113</v>
      </c>
      <c r="D53" s="2">
        <f>'Strom Leistung Run 3'!G19</f>
        <v>25.14099993532113</v>
      </c>
      <c r="E53" s="2">
        <f>'Strom Leistung Run 4'!G19</f>
        <v>25.14099993532113</v>
      </c>
      <c r="F53" s="2">
        <f>'Strom Leistung Run 5'!G19</f>
        <v>23.061493435094754</v>
      </c>
    </row>
    <row r="54" spans="1:6" x14ac:dyDescent="0.25">
      <c r="A54">
        <v>7.0000000000000018</v>
      </c>
      <c r="B54" s="2">
        <f>'Strom Leistung Run 1'!G20</f>
        <v>20.410225729254254</v>
      </c>
      <c r="C54" s="2">
        <f>'Strom Leistung Run 2'!G20</f>
        <v>19.646206584308906</v>
      </c>
      <c r="D54" s="2">
        <f>'Strom Leistung Run 3'!G20</f>
        <v>19.646206584308906</v>
      </c>
      <c r="E54" s="2">
        <f>'Strom Leistung Run 4'!G20</f>
        <v>19.646206584308906</v>
      </c>
      <c r="F54" s="2">
        <f>'Strom Leistung Run 5'!G20</f>
        <v>18.04540456632818</v>
      </c>
    </row>
    <row r="55" spans="1:6" x14ac:dyDescent="0.25">
      <c r="A55">
        <v>6.8000000000000016</v>
      </c>
      <c r="B55" s="2">
        <f>'Strom Leistung Run 1'!G21</f>
        <v>14.994178901752797</v>
      </c>
      <c r="C55" s="2">
        <f>'Strom Leistung Run 2'!G21</f>
        <v>14.447238212276048</v>
      </c>
      <c r="D55" s="2">
        <f>'Strom Leistung Run 3'!G21</f>
        <v>14.447238212276048</v>
      </c>
      <c r="E55" s="2">
        <f>'Strom Leistung Run 4'!G21</f>
        <v>14.447238212276048</v>
      </c>
      <c r="F55" s="2">
        <f>'Strom Leistung Run 5'!G21</f>
        <v>13.299996766056529</v>
      </c>
    </row>
    <row r="56" spans="1:6" x14ac:dyDescent="0.25">
      <c r="A56">
        <v>6.6000000000000014</v>
      </c>
      <c r="B56" s="2">
        <f>'Strom Leistung Run 1'!G22</f>
        <v>10.924261043916951</v>
      </c>
      <c r="C56" s="2">
        <f>'Strom Leistung Run 2'!G22</f>
        <v>10.526485997024771</v>
      </c>
      <c r="D56" s="2">
        <f>'Strom Leistung Run 3'!G22</f>
        <v>10.526485997024771</v>
      </c>
      <c r="E56" s="2">
        <f>'Strom Leistung Run 4'!G22</f>
        <v>10.526485997024771</v>
      </c>
      <c r="F56" s="2">
        <f>'Strom Leistung Run 5'!G22</f>
        <v>9.7212340728284055</v>
      </c>
    </row>
    <row r="57" spans="1:6" x14ac:dyDescent="0.25">
      <c r="A57">
        <v>6.4000000000000012</v>
      </c>
      <c r="B57" s="2">
        <f>'Strom Leistung Run 1'!G23</f>
        <v>7.4259831188150827</v>
      </c>
      <c r="C57" s="2">
        <f>'Strom Leistung Run 2'!G23</f>
        <v>7.1558275661341435</v>
      </c>
      <c r="D57" s="2">
        <f>'Strom Leistung Run 3'!G23</f>
        <v>7.1558275661341435</v>
      </c>
      <c r="E57" s="2">
        <f>'Strom Leistung Run 4'!G23</f>
        <v>7.1558275661341435</v>
      </c>
      <c r="F57" s="2">
        <f>'Strom Leistung Run 5'!G23</f>
        <v>6.6286947804152385</v>
      </c>
    </row>
    <row r="58" spans="1:6" x14ac:dyDescent="0.25">
      <c r="A58">
        <v>6.2000000000000011</v>
      </c>
      <c r="B58" s="2">
        <f>'Strom Leistung Run 1'!G24</f>
        <v>4.7920978591294219</v>
      </c>
      <c r="C58" s="2">
        <f>'Strom Leistung Run 2'!G24</f>
        <v>4.6180712761140938</v>
      </c>
      <c r="D58" s="2">
        <f>'Strom Leistung Run 3'!G24</f>
        <v>4.6180712761140938</v>
      </c>
      <c r="E58" s="2">
        <f>'Strom Leistung Run 4'!G24</f>
        <v>4.6180712761140938</v>
      </c>
      <c r="F58" s="2">
        <f>'Strom Leistung Run 5'!G24</f>
        <v>4.2869963133044431</v>
      </c>
    </row>
    <row r="59" spans="1:6" x14ac:dyDescent="0.25">
      <c r="A59">
        <v>6.0000000000000009</v>
      </c>
      <c r="B59" s="2">
        <f>'Strom Leistung Run 1'!G25</f>
        <v>2.8778054459608047</v>
      </c>
      <c r="C59" s="2">
        <f>'Strom Leistung Run 2'!G25</f>
        <v>2.7733894961516072</v>
      </c>
      <c r="D59" s="2">
        <f>'Strom Leistung Run 3'!G25</f>
        <v>2.7733894961516072</v>
      </c>
      <c r="E59" s="2">
        <f>'Strom Leistung Run 4'!G25</f>
        <v>2.7733894961516072</v>
      </c>
      <c r="F59" s="2">
        <f>'Strom Leistung Run 5'!G25</f>
        <v>2.5772912489489683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EFE05-504F-4DE4-A512-A134AE175718}">
  <dimension ref="A1:Q40"/>
  <sheetViews>
    <sheetView topLeftCell="A7" workbookViewId="0">
      <selection activeCell="B14" sqref="B14:B32"/>
    </sheetView>
  </sheetViews>
  <sheetFormatPr defaultRowHeight="15" x14ac:dyDescent="0.25"/>
  <cols>
    <col min="1" max="3" width="13.5703125" customWidth="1"/>
  </cols>
  <sheetData>
    <row r="1" spans="1:15" x14ac:dyDescent="0.25">
      <c r="A1" t="s">
        <v>0</v>
      </c>
      <c r="G1" t="s">
        <v>1</v>
      </c>
    </row>
    <row r="3" spans="1:15" x14ac:dyDescent="0.25">
      <c r="A3" t="s">
        <v>8</v>
      </c>
    </row>
    <row r="6" spans="1:15" x14ac:dyDescent="0.25">
      <c r="A6" t="s">
        <v>2</v>
      </c>
      <c r="B6" t="s">
        <v>9</v>
      </c>
      <c r="C6" t="s">
        <v>10</v>
      </c>
    </row>
    <row r="7" spans="1:15" x14ac:dyDescent="0.25">
      <c r="A7" t="s">
        <v>7</v>
      </c>
      <c r="B7">
        <v>12.14</v>
      </c>
      <c r="C7">
        <v>11.8</v>
      </c>
    </row>
    <row r="10" spans="1:15" x14ac:dyDescent="0.25">
      <c r="A10" s="1"/>
      <c r="B10" t="s">
        <v>20</v>
      </c>
      <c r="C10" t="s">
        <v>21</v>
      </c>
      <c r="E10" t="s">
        <v>20</v>
      </c>
      <c r="F10" t="s">
        <v>23</v>
      </c>
      <c r="H10" t="s">
        <v>20</v>
      </c>
      <c r="I10" t="s">
        <v>25</v>
      </c>
      <c r="K10" t="s">
        <v>20</v>
      </c>
      <c r="L10" t="s">
        <v>27</v>
      </c>
      <c r="N10" t="s">
        <v>20</v>
      </c>
      <c r="O10" t="s">
        <v>29</v>
      </c>
    </row>
    <row r="11" spans="1:15" x14ac:dyDescent="0.25">
      <c r="B11" t="s">
        <v>15</v>
      </c>
      <c r="E11" t="s">
        <v>16</v>
      </c>
      <c r="H11" t="s">
        <v>17</v>
      </c>
      <c r="K11" t="s">
        <v>18</v>
      </c>
      <c r="O11" t="s">
        <v>19</v>
      </c>
    </row>
    <row r="12" spans="1:15" x14ac:dyDescent="0.25">
      <c r="A12" t="s">
        <v>3</v>
      </c>
      <c r="B12" t="s">
        <v>6</v>
      </c>
      <c r="C12" t="s">
        <v>2</v>
      </c>
      <c r="E12" t="s">
        <v>6</v>
      </c>
      <c r="F12" t="s">
        <v>2</v>
      </c>
      <c r="H12" t="s">
        <v>6</v>
      </c>
      <c r="I12" t="s">
        <v>2</v>
      </c>
      <c r="K12" t="s">
        <v>6</v>
      </c>
      <c r="L12" t="s">
        <v>2</v>
      </c>
      <c r="N12" t="s">
        <v>6</v>
      </c>
      <c r="O12" t="s">
        <v>2</v>
      </c>
    </row>
    <row r="13" spans="1:15" x14ac:dyDescent="0.25">
      <c r="A13" t="s">
        <v>5</v>
      </c>
      <c r="B13" t="s">
        <v>4</v>
      </c>
      <c r="C13" t="s">
        <v>7</v>
      </c>
      <c r="E13" t="s">
        <v>4</v>
      </c>
      <c r="F13" t="s">
        <v>7</v>
      </c>
      <c r="H13" t="s">
        <v>4</v>
      </c>
      <c r="I13" t="s">
        <v>7</v>
      </c>
      <c r="K13" t="s">
        <v>4</v>
      </c>
      <c r="L13" t="s">
        <v>7</v>
      </c>
      <c r="N13" t="s">
        <v>4</v>
      </c>
      <c r="O13" t="s">
        <v>7</v>
      </c>
    </row>
    <row r="14" spans="1:15" x14ac:dyDescent="0.25">
      <c r="A14" s="1">
        <v>9.2999999999999972</v>
      </c>
      <c r="B14">
        <v>6750</v>
      </c>
      <c r="C14">
        <v>11.26</v>
      </c>
      <c r="E14">
        <v>6680</v>
      </c>
      <c r="F14">
        <v>10.59</v>
      </c>
      <c r="H14">
        <v>6587</v>
      </c>
      <c r="I14">
        <v>10.24</v>
      </c>
      <c r="K14">
        <v>6470</v>
      </c>
      <c r="L14">
        <v>10.039999999999999</v>
      </c>
      <c r="N14">
        <v>6400</v>
      </c>
      <c r="O14">
        <v>9.8000000000000007</v>
      </c>
    </row>
    <row r="15" spans="1:15" x14ac:dyDescent="0.25">
      <c r="A15" s="1">
        <v>9.1999999999999975</v>
      </c>
      <c r="B15">
        <v>6666</v>
      </c>
      <c r="C15">
        <v>11.16</v>
      </c>
      <c r="E15">
        <v>6515</v>
      </c>
      <c r="F15">
        <v>10.5</v>
      </c>
      <c r="H15">
        <v>6430</v>
      </c>
      <c r="I15">
        <v>10.17</v>
      </c>
      <c r="K15">
        <v>6336</v>
      </c>
      <c r="L15">
        <v>9.98</v>
      </c>
      <c r="N15">
        <v>6270</v>
      </c>
      <c r="O15">
        <v>9.6999999999999993</v>
      </c>
    </row>
    <row r="16" spans="1:15" x14ac:dyDescent="0.25">
      <c r="A16" s="1">
        <v>9.0999999999999979</v>
      </c>
      <c r="B16">
        <v>6400</v>
      </c>
      <c r="C16">
        <v>11.17</v>
      </c>
      <c r="E16">
        <v>6184</v>
      </c>
      <c r="F16">
        <v>10.5</v>
      </c>
      <c r="H16">
        <v>6122</v>
      </c>
      <c r="I16">
        <v>10.23</v>
      </c>
      <c r="K16">
        <v>6050</v>
      </c>
      <c r="L16">
        <v>10.02</v>
      </c>
      <c r="N16">
        <v>5970</v>
      </c>
      <c r="O16">
        <v>9.7200000000000006</v>
      </c>
    </row>
    <row r="17" spans="1:15" x14ac:dyDescent="0.25">
      <c r="A17" s="1">
        <v>8.9999999999999982</v>
      </c>
      <c r="B17">
        <v>6350</v>
      </c>
      <c r="C17">
        <v>11.11</v>
      </c>
      <c r="E17">
        <v>6160</v>
      </c>
      <c r="F17">
        <v>10.44</v>
      </c>
      <c r="H17">
        <v>6107</v>
      </c>
      <c r="I17">
        <v>10.210000000000001</v>
      </c>
      <c r="K17">
        <v>6027</v>
      </c>
      <c r="L17">
        <v>9.99</v>
      </c>
      <c r="N17">
        <v>5908</v>
      </c>
      <c r="O17">
        <v>9.6300000000000008</v>
      </c>
    </row>
    <row r="18" spans="1:15" x14ac:dyDescent="0.25">
      <c r="A18" s="1">
        <v>8.7999999999999989</v>
      </c>
      <c r="B18">
        <v>6114</v>
      </c>
      <c r="C18">
        <v>11.03</v>
      </c>
      <c r="E18">
        <v>5930</v>
      </c>
      <c r="F18">
        <v>10.47</v>
      </c>
      <c r="H18">
        <v>5884</v>
      </c>
      <c r="I18">
        <v>10.25</v>
      </c>
      <c r="K18">
        <v>5786</v>
      </c>
      <c r="L18">
        <v>10.039999999999999</v>
      </c>
      <c r="N18">
        <v>5650</v>
      </c>
      <c r="O18">
        <v>9.6300000000000008</v>
      </c>
    </row>
    <row r="19" spans="1:15" x14ac:dyDescent="0.25">
      <c r="A19" s="1">
        <v>8.6</v>
      </c>
      <c r="B19">
        <v>5860</v>
      </c>
      <c r="C19">
        <v>11.06</v>
      </c>
      <c r="E19">
        <v>5680</v>
      </c>
      <c r="F19">
        <v>10.5</v>
      </c>
      <c r="H19">
        <v>5616</v>
      </c>
      <c r="I19">
        <v>10.29</v>
      </c>
      <c r="K19">
        <v>5560</v>
      </c>
      <c r="L19">
        <v>10.07</v>
      </c>
      <c r="N19">
        <v>5386</v>
      </c>
      <c r="O19">
        <v>9.61</v>
      </c>
    </row>
    <row r="20" spans="1:15" x14ac:dyDescent="0.25">
      <c r="A20" s="1">
        <v>8.4</v>
      </c>
      <c r="B20">
        <v>5625</v>
      </c>
      <c r="C20">
        <v>11.07</v>
      </c>
      <c r="E20">
        <v>5440</v>
      </c>
      <c r="F20">
        <v>10.56</v>
      </c>
      <c r="H20">
        <v>5395</v>
      </c>
      <c r="I20">
        <v>10.33</v>
      </c>
      <c r="K20">
        <v>5311</v>
      </c>
      <c r="L20">
        <v>10.11</v>
      </c>
      <c r="N20">
        <v>5136</v>
      </c>
      <c r="O20">
        <v>9.6199999999999992</v>
      </c>
    </row>
    <row r="21" spans="1:15" x14ac:dyDescent="0.25">
      <c r="A21" s="1">
        <v>8.2000000000000011</v>
      </c>
      <c r="B21">
        <v>5330</v>
      </c>
      <c r="C21">
        <v>11.09</v>
      </c>
      <c r="E21">
        <v>5150</v>
      </c>
      <c r="F21">
        <v>10.59</v>
      </c>
      <c r="H21">
        <v>5107</v>
      </c>
      <c r="I21">
        <v>10.38</v>
      </c>
      <c r="K21">
        <v>5014</v>
      </c>
      <c r="L21">
        <v>10.17</v>
      </c>
      <c r="N21">
        <v>4835</v>
      </c>
      <c r="O21">
        <v>9.6300000000000008</v>
      </c>
    </row>
    <row r="22" spans="1:15" x14ac:dyDescent="0.25">
      <c r="A22" s="1">
        <v>8.0000000000000018</v>
      </c>
      <c r="B22">
        <v>5050</v>
      </c>
      <c r="C22">
        <v>11.12</v>
      </c>
      <c r="E22">
        <v>4903</v>
      </c>
      <c r="F22">
        <v>10.63</v>
      </c>
      <c r="H22">
        <v>4826</v>
      </c>
      <c r="I22">
        <v>10.42</v>
      </c>
      <c r="K22">
        <v>4740</v>
      </c>
      <c r="L22">
        <v>10.199999999999999</v>
      </c>
      <c r="N22">
        <v>4580</v>
      </c>
      <c r="O22">
        <v>9.65</v>
      </c>
    </row>
    <row r="23" spans="1:15" x14ac:dyDescent="0.25">
      <c r="A23" s="1">
        <v>7.8000000000000025</v>
      </c>
      <c r="B23">
        <v>4735</v>
      </c>
      <c r="C23">
        <v>11.13</v>
      </c>
      <c r="E23">
        <v>4590</v>
      </c>
      <c r="F23">
        <v>10.67</v>
      </c>
      <c r="H23">
        <v>4540</v>
      </c>
      <c r="I23">
        <v>10.47</v>
      </c>
      <c r="K23">
        <v>4454</v>
      </c>
      <c r="L23">
        <v>10.24</v>
      </c>
      <c r="N23">
        <v>4280</v>
      </c>
      <c r="O23">
        <v>9.68</v>
      </c>
    </row>
    <row r="24" spans="1:15" x14ac:dyDescent="0.25">
      <c r="A24" s="1">
        <v>7.6000000000000023</v>
      </c>
      <c r="B24">
        <v>4422</v>
      </c>
      <c r="C24">
        <v>11.15</v>
      </c>
      <c r="E24">
        <v>4325</v>
      </c>
      <c r="F24">
        <v>10.72</v>
      </c>
      <c r="H24">
        <v>4250</v>
      </c>
      <c r="I24">
        <v>10.5</v>
      </c>
      <c r="K24">
        <v>4170</v>
      </c>
      <c r="L24">
        <v>10.28</v>
      </c>
      <c r="N24">
        <v>3990</v>
      </c>
      <c r="O24">
        <v>9.74</v>
      </c>
    </row>
    <row r="25" spans="1:15" x14ac:dyDescent="0.25">
      <c r="A25" s="1">
        <v>7.4000000000000021</v>
      </c>
      <c r="B25">
        <v>4084</v>
      </c>
      <c r="C25">
        <v>11.18</v>
      </c>
      <c r="E25">
        <v>3976</v>
      </c>
      <c r="F25">
        <v>10.75</v>
      </c>
      <c r="H25">
        <v>3915</v>
      </c>
      <c r="I25">
        <v>10.55</v>
      </c>
      <c r="K25">
        <v>3845</v>
      </c>
      <c r="L25">
        <v>10.32</v>
      </c>
      <c r="N25">
        <v>3695</v>
      </c>
      <c r="O25">
        <v>9.81</v>
      </c>
    </row>
    <row r="26" spans="1:15" x14ac:dyDescent="0.25">
      <c r="A26" s="1">
        <v>7.200000000000002</v>
      </c>
      <c r="B26">
        <v>3755</v>
      </c>
      <c r="C26">
        <v>11.2</v>
      </c>
      <c r="E26">
        <v>3664</v>
      </c>
      <c r="F26">
        <v>10.76</v>
      </c>
      <c r="H26">
        <v>3600</v>
      </c>
      <c r="I26">
        <v>10.58</v>
      </c>
      <c r="K26">
        <v>3543</v>
      </c>
      <c r="L26">
        <v>10.36</v>
      </c>
      <c r="N26">
        <v>3420</v>
      </c>
      <c r="O26">
        <v>9.8699999999999992</v>
      </c>
    </row>
    <row r="27" spans="1:15" x14ac:dyDescent="0.25">
      <c r="A27" s="1">
        <v>7.0000000000000018</v>
      </c>
      <c r="B27">
        <v>3400</v>
      </c>
      <c r="C27">
        <v>11.22</v>
      </c>
      <c r="E27">
        <v>3308</v>
      </c>
      <c r="F27">
        <v>10.8</v>
      </c>
      <c r="H27">
        <v>3255</v>
      </c>
      <c r="I27">
        <v>10.6</v>
      </c>
      <c r="K27">
        <v>3200</v>
      </c>
      <c r="L27">
        <v>10.39</v>
      </c>
      <c r="N27">
        <v>3070</v>
      </c>
      <c r="O27">
        <v>9.92</v>
      </c>
    </row>
    <row r="28" spans="1:15" x14ac:dyDescent="0.25">
      <c r="A28" s="1">
        <v>6.8000000000000016</v>
      </c>
      <c r="B28">
        <v>3043</v>
      </c>
      <c r="C28">
        <v>11.24</v>
      </c>
      <c r="E28">
        <v>2950</v>
      </c>
      <c r="F28">
        <v>10.83</v>
      </c>
      <c r="H28">
        <v>2900</v>
      </c>
      <c r="I28">
        <v>10.63</v>
      </c>
      <c r="K28">
        <v>2850</v>
      </c>
      <c r="L28">
        <v>10.4</v>
      </c>
      <c r="N28">
        <v>2750</v>
      </c>
      <c r="O28">
        <v>9.9700000000000006</v>
      </c>
    </row>
    <row r="29" spans="1:15" x14ac:dyDescent="0.25">
      <c r="A29" s="1">
        <v>6.6000000000000014</v>
      </c>
      <c r="B29">
        <v>2650</v>
      </c>
      <c r="C29">
        <v>11.26</v>
      </c>
      <c r="E29">
        <v>2550</v>
      </c>
      <c r="F29">
        <v>10.85</v>
      </c>
      <c r="H29">
        <v>2513</v>
      </c>
      <c r="I29">
        <v>10.67</v>
      </c>
      <c r="K29">
        <v>2450</v>
      </c>
      <c r="L29">
        <v>10.43</v>
      </c>
      <c r="N29">
        <v>2370</v>
      </c>
      <c r="O29">
        <v>10.02</v>
      </c>
    </row>
    <row r="30" spans="1:15" x14ac:dyDescent="0.25">
      <c r="A30" s="1">
        <v>6.4000000000000012</v>
      </c>
      <c r="B30">
        <v>2261</v>
      </c>
      <c r="C30">
        <v>11.27</v>
      </c>
      <c r="E30">
        <v>2200</v>
      </c>
      <c r="F30">
        <v>10.86</v>
      </c>
      <c r="H30">
        <v>2166</v>
      </c>
      <c r="I30">
        <v>10.68</v>
      </c>
      <c r="K30">
        <v>2125</v>
      </c>
      <c r="L30">
        <v>10.45</v>
      </c>
      <c r="N30">
        <v>2060</v>
      </c>
      <c r="O30">
        <v>10.06</v>
      </c>
    </row>
    <row r="31" spans="1:15" x14ac:dyDescent="0.25">
      <c r="A31" s="1">
        <v>6.2000000000000011</v>
      </c>
      <c r="B31">
        <v>1816</v>
      </c>
      <c r="C31">
        <v>11.29</v>
      </c>
      <c r="E31">
        <v>1780</v>
      </c>
      <c r="F31">
        <v>10.88</v>
      </c>
      <c r="H31">
        <v>1745</v>
      </c>
      <c r="I31">
        <v>10.7</v>
      </c>
      <c r="K31">
        <v>1700</v>
      </c>
      <c r="L31">
        <v>10.48</v>
      </c>
      <c r="N31">
        <v>1650</v>
      </c>
      <c r="O31">
        <v>10.1</v>
      </c>
    </row>
    <row r="32" spans="1:15" x14ac:dyDescent="0.25">
      <c r="A32" s="1">
        <v>6.0000000000000009</v>
      </c>
      <c r="B32">
        <v>1345</v>
      </c>
      <c r="C32">
        <v>11.3</v>
      </c>
      <c r="E32">
        <v>1309</v>
      </c>
      <c r="F32">
        <v>10.89</v>
      </c>
      <c r="H32">
        <v>1280</v>
      </c>
      <c r="I32">
        <v>10.72</v>
      </c>
      <c r="K32">
        <v>1250</v>
      </c>
      <c r="L32">
        <v>10.49</v>
      </c>
      <c r="N32">
        <v>1200</v>
      </c>
      <c r="O32">
        <v>10.119999999999999</v>
      </c>
    </row>
    <row r="33" spans="1:17" x14ac:dyDescent="0.25">
      <c r="A33" s="1">
        <v>5.8000000000000007</v>
      </c>
      <c r="B33" t="s">
        <v>11</v>
      </c>
    </row>
    <row r="34" spans="1:17" x14ac:dyDescent="0.25">
      <c r="A34" s="1">
        <v>5.6000000000000005</v>
      </c>
      <c r="B34" t="s">
        <v>12</v>
      </c>
      <c r="D34" t="s">
        <v>13</v>
      </c>
      <c r="G34">
        <v>19.22</v>
      </c>
      <c r="I34">
        <v>26.17</v>
      </c>
      <c r="L34">
        <v>33.090000000000003</v>
      </c>
      <c r="O34">
        <v>40.28</v>
      </c>
      <c r="Q34" t="s">
        <v>14</v>
      </c>
    </row>
    <row r="35" spans="1:17" x14ac:dyDescent="0.25">
      <c r="A35" s="1">
        <v>5.4</v>
      </c>
    </row>
    <row r="36" spans="1:17" x14ac:dyDescent="0.25">
      <c r="A36" s="1">
        <v>5.2</v>
      </c>
    </row>
    <row r="37" spans="1:17" x14ac:dyDescent="0.25">
      <c r="A37" s="1">
        <v>5</v>
      </c>
    </row>
    <row r="38" spans="1:17" x14ac:dyDescent="0.25">
      <c r="A38" s="1"/>
      <c r="B38" t="s">
        <v>10</v>
      </c>
      <c r="C38" t="s">
        <v>22</v>
      </c>
      <c r="E38" t="s">
        <v>10</v>
      </c>
      <c r="F38" t="s">
        <v>24</v>
      </c>
      <c r="H38" t="s">
        <v>10</v>
      </c>
      <c r="I38" t="s">
        <v>26</v>
      </c>
      <c r="K38" t="s">
        <v>10</v>
      </c>
      <c r="L38" t="s">
        <v>28</v>
      </c>
      <c r="N38" t="s">
        <v>10</v>
      </c>
      <c r="O38" t="s">
        <v>30</v>
      </c>
    </row>
    <row r="39" spans="1:17" x14ac:dyDescent="0.25">
      <c r="A39" s="1"/>
      <c r="B39" t="s">
        <v>31</v>
      </c>
      <c r="C39" t="s">
        <v>32</v>
      </c>
      <c r="F39" t="s">
        <v>33</v>
      </c>
      <c r="I39" t="s">
        <v>34</v>
      </c>
      <c r="L39" t="s">
        <v>35</v>
      </c>
      <c r="O39" t="s">
        <v>36</v>
      </c>
    </row>
    <row r="40" spans="1:17" x14ac:dyDescent="0.25">
      <c r="A40" s="1"/>
    </row>
  </sheetData>
  <sortState xmlns:xlrd2="http://schemas.microsoft.com/office/spreadsheetml/2017/richdata2" ref="A14:A37">
    <sortCondition descending="1" ref="A14:A37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6D868F-D5F0-4B22-8548-03B7097EC7AA}">
  <dimension ref="A5:J31"/>
  <sheetViews>
    <sheetView workbookViewId="0">
      <selection activeCell="G7" sqref="G7"/>
    </sheetView>
  </sheetViews>
  <sheetFormatPr defaultRowHeight="15" x14ac:dyDescent="0.25"/>
  <cols>
    <col min="8" max="8" width="12.28515625" customWidth="1"/>
  </cols>
  <sheetData>
    <row r="5" spans="1:9" x14ac:dyDescent="0.25">
      <c r="A5" t="s">
        <v>3</v>
      </c>
    </row>
    <row r="6" spans="1:9" ht="30" x14ac:dyDescent="0.25">
      <c r="A6" t="s">
        <v>5</v>
      </c>
      <c r="B6" t="s">
        <v>38</v>
      </c>
      <c r="C6" t="s">
        <v>39</v>
      </c>
      <c r="D6" t="s">
        <v>37</v>
      </c>
      <c r="F6" t="s">
        <v>4</v>
      </c>
      <c r="G6" t="s">
        <v>40</v>
      </c>
      <c r="H6" s="3" t="s">
        <v>41</v>
      </c>
      <c r="I6" t="s">
        <v>42</v>
      </c>
    </row>
    <row r="7" spans="1:9" x14ac:dyDescent="0.25">
      <c r="A7" s="1">
        <v>9.2999999999999972</v>
      </c>
      <c r="B7">
        <v>330</v>
      </c>
      <c r="C7" s="2">
        <v>24.7376</v>
      </c>
      <c r="D7" s="2">
        <f>B7/C7</f>
        <v>13.340016816506047</v>
      </c>
      <c r="E7" s="2">
        <f>Messungen!C14</f>
        <v>11.26</v>
      </c>
      <c r="F7">
        <f>Messungen!B14</f>
        <v>6750</v>
      </c>
      <c r="G7" s="2">
        <f>E7*D7</f>
        <v>150.20858935385809</v>
      </c>
      <c r="H7" s="2">
        <f>534/19</f>
        <v>28.105263157894736</v>
      </c>
      <c r="I7" s="4">
        <f>H7*G7</f>
        <v>4221.6519323663269</v>
      </c>
    </row>
    <row r="8" spans="1:9" x14ac:dyDescent="0.25">
      <c r="A8" s="1">
        <v>9.1999999999999975</v>
      </c>
      <c r="B8">
        <v>325</v>
      </c>
      <c r="C8" s="2">
        <v>24.7376</v>
      </c>
      <c r="D8" s="2">
        <f t="shared" ref="D8:D25" si="0">B8/C8</f>
        <v>13.137895349589289</v>
      </c>
      <c r="E8" s="2">
        <f>Messungen!C15</f>
        <v>11.16</v>
      </c>
      <c r="F8">
        <f>Messungen!B15</f>
        <v>6666</v>
      </c>
      <c r="G8" s="2">
        <f t="shared" ref="G8:G25" si="1">E8*D8</f>
        <v>146.61891210141647</v>
      </c>
      <c r="H8" s="2">
        <f t="shared" ref="H8:H25" si="2">534/19</f>
        <v>28.105263157894736</v>
      </c>
      <c r="I8" s="4">
        <f t="shared" ref="I8:I25" si="3">H8*G8</f>
        <v>4120.7631085345474</v>
      </c>
    </row>
    <row r="9" spans="1:9" x14ac:dyDescent="0.25">
      <c r="A9" s="1">
        <v>9.0999999999999979</v>
      </c>
      <c r="B9">
        <v>288</v>
      </c>
      <c r="C9" s="2">
        <v>24.7376</v>
      </c>
      <c r="D9" s="2">
        <f t="shared" si="0"/>
        <v>11.642196494405278</v>
      </c>
      <c r="E9" s="2">
        <f>Messungen!C16</f>
        <v>11.17</v>
      </c>
      <c r="F9">
        <f>Messungen!B16</f>
        <v>6400</v>
      </c>
      <c r="G9" s="2">
        <f t="shared" si="1"/>
        <v>130.04333484250697</v>
      </c>
      <c r="H9" s="2">
        <f t="shared" si="2"/>
        <v>28.105263157894736</v>
      </c>
      <c r="I9" s="4">
        <f t="shared" si="3"/>
        <v>3654.9021476788798</v>
      </c>
    </row>
    <row r="10" spans="1:9" x14ac:dyDescent="0.25">
      <c r="A10" s="1">
        <v>8.9999999999999982</v>
      </c>
      <c r="B10">
        <v>281</v>
      </c>
      <c r="C10" s="2">
        <v>24.7376</v>
      </c>
      <c r="D10" s="2">
        <f t="shared" si="0"/>
        <v>11.359226440721816</v>
      </c>
      <c r="E10" s="2">
        <f>Messungen!C17</f>
        <v>11.11</v>
      </c>
      <c r="F10">
        <f>Messungen!B17</f>
        <v>6350</v>
      </c>
      <c r="G10" s="2">
        <f t="shared" si="1"/>
        <v>126.20100575641936</v>
      </c>
      <c r="H10" s="2">
        <f t="shared" si="2"/>
        <v>28.105263157894736</v>
      </c>
      <c r="I10" s="4">
        <f t="shared" si="3"/>
        <v>3546.9124775751548</v>
      </c>
    </row>
    <row r="11" spans="1:9" x14ac:dyDescent="0.25">
      <c r="A11" s="1">
        <v>8.7999999999999989</v>
      </c>
      <c r="B11">
        <v>257</v>
      </c>
      <c r="C11" s="2">
        <v>24.7376</v>
      </c>
      <c r="D11" s="2">
        <f t="shared" si="0"/>
        <v>10.389043399521377</v>
      </c>
      <c r="E11" s="2">
        <f>Messungen!C18</f>
        <v>11.03</v>
      </c>
      <c r="F11">
        <f>Messungen!B18</f>
        <v>6114</v>
      </c>
      <c r="G11" s="2">
        <f t="shared" si="1"/>
        <v>114.59114869672078</v>
      </c>
      <c r="H11" s="2">
        <f t="shared" si="2"/>
        <v>28.105263157894736</v>
      </c>
      <c r="I11" s="4">
        <f t="shared" si="3"/>
        <v>3220.6143896867839</v>
      </c>
    </row>
    <row r="12" spans="1:9" x14ac:dyDescent="0.25">
      <c r="A12" s="1">
        <v>8.6</v>
      </c>
      <c r="B12">
        <v>220</v>
      </c>
      <c r="C12" s="2">
        <v>24.7376</v>
      </c>
      <c r="D12" s="2">
        <f t="shared" si="0"/>
        <v>8.8933445443373653</v>
      </c>
      <c r="E12" s="2">
        <f>Messungen!C19</f>
        <v>11.06</v>
      </c>
      <c r="F12">
        <f>Messungen!B19</f>
        <v>5860</v>
      </c>
      <c r="G12" s="2">
        <f t="shared" si="1"/>
        <v>98.360390660371266</v>
      </c>
      <c r="H12" s="2">
        <f t="shared" si="2"/>
        <v>28.105263157894736</v>
      </c>
      <c r="I12" s="4">
        <f t="shared" si="3"/>
        <v>2764.4446638230661</v>
      </c>
    </row>
    <row r="13" spans="1:9" x14ac:dyDescent="0.25">
      <c r="A13" s="1">
        <v>8.4</v>
      </c>
      <c r="B13">
        <v>188</v>
      </c>
      <c r="C13" s="2">
        <v>24.7376</v>
      </c>
      <c r="D13" s="2">
        <f t="shared" si="0"/>
        <v>7.5997671560701114</v>
      </c>
      <c r="E13" s="2">
        <f>Messungen!C20</f>
        <v>11.07</v>
      </c>
      <c r="F13">
        <f>Messungen!B20</f>
        <v>5625</v>
      </c>
      <c r="G13" s="2">
        <f t="shared" si="1"/>
        <v>84.129422417696134</v>
      </c>
      <c r="H13" s="2">
        <f t="shared" si="2"/>
        <v>28.105263157894736</v>
      </c>
      <c r="I13" s="4">
        <f t="shared" si="3"/>
        <v>2364.4795563710386</v>
      </c>
    </row>
    <row r="14" spans="1:9" x14ac:dyDescent="0.25">
      <c r="A14" s="1">
        <v>8.2000000000000011</v>
      </c>
      <c r="B14">
        <v>156</v>
      </c>
      <c r="C14" s="2">
        <v>24.7376</v>
      </c>
      <c r="D14" s="2">
        <f t="shared" si="0"/>
        <v>6.3061897678028584</v>
      </c>
      <c r="E14" s="2">
        <f>Messungen!C21</f>
        <v>11.09</v>
      </c>
      <c r="F14">
        <f>Messungen!B21</f>
        <v>5330</v>
      </c>
      <c r="G14" s="2">
        <f t="shared" si="1"/>
        <v>69.935644524933693</v>
      </c>
      <c r="H14" s="2">
        <f t="shared" si="2"/>
        <v>28.105263157894736</v>
      </c>
      <c r="I14" s="4">
        <f t="shared" si="3"/>
        <v>1965.5596934902417</v>
      </c>
    </row>
    <row r="15" spans="1:9" x14ac:dyDescent="0.25">
      <c r="A15" s="1">
        <v>8.0000000000000018</v>
      </c>
      <c r="B15">
        <v>135</v>
      </c>
      <c r="C15" s="2">
        <v>24.7376</v>
      </c>
      <c r="D15" s="2">
        <f t="shared" si="0"/>
        <v>5.4572796067524738</v>
      </c>
      <c r="E15" s="2">
        <f>Messungen!C22</f>
        <v>11.12</v>
      </c>
      <c r="F15">
        <f>Messungen!B22</f>
        <v>5050</v>
      </c>
      <c r="G15" s="2">
        <f t="shared" si="1"/>
        <v>60.684949227087507</v>
      </c>
      <c r="H15" s="2">
        <f t="shared" si="2"/>
        <v>28.105263157894736</v>
      </c>
      <c r="I15" s="4">
        <f t="shared" si="3"/>
        <v>1705.5664677507752</v>
      </c>
    </row>
    <row r="16" spans="1:9" x14ac:dyDescent="0.25">
      <c r="A16" s="1">
        <v>7.8000000000000025</v>
      </c>
      <c r="B16">
        <v>108</v>
      </c>
      <c r="C16" s="2">
        <v>24.7376</v>
      </c>
      <c r="D16" s="2">
        <f t="shared" si="0"/>
        <v>4.3658236854019794</v>
      </c>
      <c r="E16" s="2">
        <f>Messungen!C23</f>
        <v>11.13</v>
      </c>
      <c r="F16">
        <f>Messungen!B23</f>
        <v>4735</v>
      </c>
      <c r="G16" s="2">
        <f t="shared" si="1"/>
        <v>48.591617618524033</v>
      </c>
      <c r="H16" s="2">
        <f t="shared" si="2"/>
        <v>28.105263157894736</v>
      </c>
      <c r="I16" s="4">
        <f t="shared" si="3"/>
        <v>1365.6802004364122</v>
      </c>
    </row>
    <row r="17" spans="1:10" x14ac:dyDescent="0.25">
      <c r="A17" s="1">
        <v>7.6000000000000023</v>
      </c>
      <c r="B17">
        <v>93</v>
      </c>
      <c r="C17" s="2">
        <v>24.7376</v>
      </c>
      <c r="D17" s="2">
        <f t="shared" si="0"/>
        <v>3.7594592846517041</v>
      </c>
      <c r="E17" s="2">
        <f>Messungen!C24</f>
        <v>11.15</v>
      </c>
      <c r="F17">
        <f>Messungen!B24</f>
        <v>4422</v>
      </c>
      <c r="G17" s="2">
        <f t="shared" si="1"/>
        <v>41.9179710238665</v>
      </c>
      <c r="H17" s="2">
        <f t="shared" si="2"/>
        <v>28.105263157894736</v>
      </c>
      <c r="I17" s="4">
        <f t="shared" si="3"/>
        <v>1178.1156066707742</v>
      </c>
    </row>
    <row r="18" spans="1:10" x14ac:dyDescent="0.25">
      <c r="A18" s="1">
        <v>7.4000000000000021</v>
      </c>
      <c r="B18">
        <v>72.5</v>
      </c>
      <c r="C18" s="2">
        <v>24.7376</v>
      </c>
      <c r="D18" s="2">
        <f t="shared" si="0"/>
        <v>2.930761270292995</v>
      </c>
      <c r="E18" s="2">
        <f>Messungen!C25</f>
        <v>11.18</v>
      </c>
      <c r="F18">
        <f>Messungen!B25</f>
        <v>4084</v>
      </c>
      <c r="G18" s="2">
        <f t="shared" si="1"/>
        <v>32.765911001875686</v>
      </c>
      <c r="H18" s="2">
        <f t="shared" si="2"/>
        <v>28.105263157894736</v>
      </c>
      <c r="I18" s="4">
        <f t="shared" si="3"/>
        <v>920.89455131587454</v>
      </c>
    </row>
    <row r="19" spans="1:10" x14ac:dyDescent="0.25">
      <c r="A19" s="1">
        <v>7.200000000000002</v>
      </c>
      <c r="B19">
        <v>57.8</v>
      </c>
      <c r="C19" s="2">
        <v>24.7376</v>
      </c>
      <c r="D19" s="2">
        <f t="shared" si="0"/>
        <v>2.3365241575577258</v>
      </c>
      <c r="E19" s="2">
        <f>Messungen!C26</f>
        <v>11.2</v>
      </c>
      <c r="F19">
        <f>Messungen!B26</f>
        <v>3755</v>
      </c>
      <c r="G19" s="2">
        <f t="shared" si="1"/>
        <v>26.169070564646528</v>
      </c>
      <c r="H19" s="2">
        <f t="shared" si="2"/>
        <v>28.105263157894736</v>
      </c>
      <c r="I19" s="4">
        <f t="shared" si="3"/>
        <v>735.48861481690767</v>
      </c>
    </row>
    <row r="20" spans="1:10" x14ac:dyDescent="0.25">
      <c r="A20" s="1">
        <v>7.0000000000000018</v>
      </c>
      <c r="B20">
        <v>45</v>
      </c>
      <c r="C20" s="2">
        <v>24.7376</v>
      </c>
      <c r="D20" s="2">
        <f t="shared" si="0"/>
        <v>1.8190932022508246</v>
      </c>
      <c r="E20" s="2">
        <f>Messungen!C27</f>
        <v>11.22</v>
      </c>
      <c r="F20">
        <f>Messungen!B27</f>
        <v>3400</v>
      </c>
      <c r="G20" s="2">
        <f t="shared" si="1"/>
        <v>20.410225729254254</v>
      </c>
      <c r="H20" s="2">
        <f t="shared" si="2"/>
        <v>28.105263157894736</v>
      </c>
      <c r="I20" s="4">
        <f t="shared" si="3"/>
        <v>573.63476523272482</v>
      </c>
    </row>
    <row r="21" spans="1:10" x14ac:dyDescent="0.25">
      <c r="A21" s="1">
        <v>6.8000000000000016</v>
      </c>
      <c r="B21">
        <v>33</v>
      </c>
      <c r="C21" s="2">
        <v>24.7376</v>
      </c>
      <c r="D21" s="2">
        <f t="shared" si="0"/>
        <v>1.3340016816506046</v>
      </c>
      <c r="E21" s="2">
        <f>Messungen!C28</f>
        <v>11.24</v>
      </c>
      <c r="F21">
        <f>Messungen!B28</f>
        <v>3043</v>
      </c>
      <c r="G21" s="2">
        <f t="shared" si="1"/>
        <v>14.994178901752797</v>
      </c>
      <c r="H21" s="2">
        <f t="shared" si="2"/>
        <v>28.105263157894736</v>
      </c>
      <c r="I21" s="4">
        <f t="shared" si="3"/>
        <v>421.41534387031544</v>
      </c>
    </row>
    <row r="22" spans="1:10" x14ac:dyDescent="0.25">
      <c r="A22" s="1">
        <v>6.6000000000000014</v>
      </c>
      <c r="B22">
        <v>24</v>
      </c>
      <c r="C22" s="2">
        <v>24.7376</v>
      </c>
      <c r="D22" s="2">
        <f t="shared" si="0"/>
        <v>0.97018304120043974</v>
      </c>
      <c r="E22" s="2">
        <f>Messungen!C29</f>
        <v>11.26</v>
      </c>
      <c r="F22">
        <f>Messungen!B29</f>
        <v>2650</v>
      </c>
      <c r="G22" s="2">
        <f t="shared" si="1"/>
        <v>10.924261043916951</v>
      </c>
      <c r="H22" s="2">
        <f t="shared" si="2"/>
        <v>28.105263157894736</v>
      </c>
      <c r="I22" s="4">
        <f t="shared" si="3"/>
        <v>307.02923144482378</v>
      </c>
    </row>
    <row r="23" spans="1:10" x14ac:dyDescent="0.25">
      <c r="A23" s="1">
        <v>6.4000000000000012</v>
      </c>
      <c r="B23">
        <v>16.3</v>
      </c>
      <c r="C23" s="2">
        <v>24.7376</v>
      </c>
      <c r="D23" s="2">
        <f t="shared" si="0"/>
        <v>0.65891598214863201</v>
      </c>
      <c r="E23" s="2">
        <f>Messungen!C30</f>
        <v>11.27</v>
      </c>
      <c r="F23">
        <f>Messungen!B30</f>
        <v>2261</v>
      </c>
      <c r="G23" s="2">
        <f t="shared" si="1"/>
        <v>7.4259831188150827</v>
      </c>
      <c r="H23" s="2">
        <f t="shared" si="2"/>
        <v>28.105263157894736</v>
      </c>
      <c r="I23" s="4">
        <f t="shared" si="3"/>
        <v>208.70920976038178</v>
      </c>
    </row>
    <row r="24" spans="1:10" x14ac:dyDescent="0.25">
      <c r="A24" s="1">
        <v>6.2000000000000011</v>
      </c>
      <c r="B24">
        <v>10.5</v>
      </c>
      <c r="C24" s="2">
        <v>24.7376</v>
      </c>
      <c r="D24" s="2">
        <f t="shared" si="0"/>
        <v>0.42445508052519243</v>
      </c>
      <c r="E24" s="2">
        <f>Messungen!C31</f>
        <v>11.29</v>
      </c>
      <c r="F24">
        <f>Messungen!B31</f>
        <v>1816</v>
      </c>
      <c r="G24" s="2">
        <f t="shared" si="1"/>
        <v>4.7920978591294219</v>
      </c>
      <c r="H24" s="2">
        <f t="shared" si="2"/>
        <v>28.105263157894736</v>
      </c>
      <c r="I24" s="4">
        <f t="shared" si="3"/>
        <v>134.68317140921638</v>
      </c>
    </row>
    <row r="25" spans="1:10" x14ac:dyDescent="0.25">
      <c r="A25" s="1">
        <v>6.0000000000000009</v>
      </c>
      <c r="B25">
        <v>6.3</v>
      </c>
      <c r="C25" s="2">
        <v>24.7376</v>
      </c>
      <c r="D25" s="2">
        <f t="shared" si="0"/>
        <v>0.25467304831511545</v>
      </c>
      <c r="E25" s="2">
        <f>Messungen!C32</f>
        <v>11.3</v>
      </c>
      <c r="F25">
        <f>Messungen!B32</f>
        <v>1345</v>
      </c>
      <c r="G25" s="2">
        <f t="shared" si="1"/>
        <v>2.8778054459608047</v>
      </c>
      <c r="H25" s="2">
        <f t="shared" si="2"/>
        <v>28.105263157894736</v>
      </c>
      <c r="I25" s="4">
        <f t="shared" si="3"/>
        <v>80.881479375951031</v>
      </c>
    </row>
    <row r="26" spans="1:10" x14ac:dyDescent="0.25">
      <c r="A26" s="1">
        <v>5.8000000000000007</v>
      </c>
      <c r="I26" s="4">
        <f>SUM(I7:I25)</f>
        <v>33491.426611610201</v>
      </c>
    </row>
    <row r="27" spans="1:10" x14ac:dyDescent="0.25">
      <c r="A27" s="1">
        <v>5.6000000000000005</v>
      </c>
      <c r="I27" s="2">
        <f>I26/3600</f>
        <v>9.3031740587806109</v>
      </c>
      <c r="J27" t="s">
        <v>47</v>
      </c>
    </row>
    <row r="28" spans="1:10" x14ac:dyDescent="0.25">
      <c r="A28" s="1">
        <v>5.4</v>
      </c>
    </row>
    <row r="29" spans="1:10" x14ac:dyDescent="0.25">
      <c r="A29" s="1">
        <v>5.2</v>
      </c>
      <c r="F29" t="s">
        <v>43</v>
      </c>
      <c r="G29" t="s">
        <v>44</v>
      </c>
      <c r="H29" t="s">
        <v>45</v>
      </c>
    </row>
    <row r="30" spans="1:10" x14ac:dyDescent="0.25">
      <c r="A30" s="1">
        <v>5</v>
      </c>
      <c r="H30">
        <f>3.2*11</f>
        <v>35.200000000000003</v>
      </c>
    </row>
    <row r="31" spans="1:10" x14ac:dyDescent="0.25">
      <c r="H31" t="s">
        <v>46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1F36B-9F8C-4BCC-80DF-B2A2FD508E45}">
  <dimension ref="A5:J31"/>
  <sheetViews>
    <sheetView workbookViewId="0">
      <selection activeCell="I27" sqref="I27"/>
    </sheetView>
  </sheetViews>
  <sheetFormatPr defaultRowHeight="15" x14ac:dyDescent="0.25"/>
  <cols>
    <col min="8" max="8" width="12.28515625" customWidth="1"/>
  </cols>
  <sheetData>
    <row r="5" spans="1:9" x14ac:dyDescent="0.25">
      <c r="A5" t="s">
        <v>3</v>
      </c>
    </row>
    <row r="6" spans="1:9" ht="30" x14ac:dyDescent="0.25">
      <c r="A6" t="s">
        <v>5</v>
      </c>
      <c r="B6" t="s">
        <v>38</v>
      </c>
      <c r="C6" t="s">
        <v>39</v>
      </c>
      <c r="D6" t="s">
        <v>37</v>
      </c>
      <c r="F6" t="s">
        <v>4</v>
      </c>
      <c r="G6" t="s">
        <v>40</v>
      </c>
      <c r="H6" s="3" t="s">
        <v>41</v>
      </c>
      <c r="I6" t="s">
        <v>42</v>
      </c>
    </row>
    <row r="7" spans="1:9" x14ac:dyDescent="0.25">
      <c r="A7" s="1">
        <v>9.2999999999999972</v>
      </c>
      <c r="B7">
        <v>330</v>
      </c>
      <c r="C7" s="2">
        <v>24.7376</v>
      </c>
      <c r="D7" s="2">
        <f>B7/C7</f>
        <v>13.340016816506047</v>
      </c>
      <c r="E7" s="2">
        <f>Messungen!F14</f>
        <v>10.59</v>
      </c>
      <c r="F7">
        <f>Messungen!E14</f>
        <v>6680</v>
      </c>
      <c r="G7" s="2">
        <f>E7*D7</f>
        <v>141.27077808679903</v>
      </c>
      <c r="H7" s="2">
        <f>412/19</f>
        <v>21.684210526315791</v>
      </c>
      <c r="I7" s="4">
        <f>H7*G7</f>
        <v>3063.3452932505897</v>
      </c>
    </row>
    <row r="8" spans="1:9" x14ac:dyDescent="0.25">
      <c r="A8" s="1">
        <v>9.1999999999999975</v>
      </c>
      <c r="B8">
        <v>325</v>
      </c>
      <c r="C8" s="2">
        <v>24.7376</v>
      </c>
      <c r="D8" s="2">
        <f t="shared" ref="D8:D25" si="0">B8/C8</f>
        <v>13.137895349589289</v>
      </c>
      <c r="E8" s="2">
        <f>Messungen!F15</f>
        <v>10.5</v>
      </c>
      <c r="F8">
        <f>Messungen!E15</f>
        <v>6515</v>
      </c>
      <c r="G8" s="2">
        <f t="shared" ref="G8:G25" si="1">E8*D8</f>
        <v>137.94790117068754</v>
      </c>
      <c r="H8" s="2">
        <f t="shared" ref="H8:H25" si="2">412/19</f>
        <v>21.684210526315791</v>
      </c>
      <c r="I8" s="4">
        <f t="shared" ref="I8:I25" si="3">H8*G8</f>
        <v>2991.2913306485934</v>
      </c>
    </row>
    <row r="9" spans="1:9" x14ac:dyDescent="0.25">
      <c r="A9" s="1">
        <v>9.0999999999999979</v>
      </c>
      <c r="B9">
        <v>288</v>
      </c>
      <c r="C9" s="2">
        <v>24.7376</v>
      </c>
      <c r="D9" s="2">
        <f t="shared" si="0"/>
        <v>11.642196494405278</v>
      </c>
      <c r="E9" s="2">
        <f>Messungen!F16</f>
        <v>10.5</v>
      </c>
      <c r="F9">
        <f>Messungen!E16</f>
        <v>6184</v>
      </c>
      <c r="G9" s="2">
        <f t="shared" si="1"/>
        <v>122.24306319125542</v>
      </c>
      <c r="H9" s="2">
        <f t="shared" si="2"/>
        <v>21.684210526315791</v>
      </c>
      <c r="I9" s="4">
        <f t="shared" si="3"/>
        <v>2650.7443176209072</v>
      </c>
    </row>
    <row r="10" spans="1:9" x14ac:dyDescent="0.25">
      <c r="A10" s="1">
        <v>8.9999999999999982</v>
      </c>
      <c r="B10">
        <v>281</v>
      </c>
      <c r="C10" s="2">
        <v>24.7376</v>
      </c>
      <c r="D10" s="2">
        <f t="shared" si="0"/>
        <v>11.359226440721816</v>
      </c>
      <c r="E10" s="2">
        <f>Messungen!F17</f>
        <v>10.44</v>
      </c>
      <c r="F10">
        <f>Messungen!E17</f>
        <v>6160</v>
      </c>
      <c r="G10" s="2">
        <f t="shared" si="1"/>
        <v>118.59032404113576</v>
      </c>
      <c r="H10" s="2">
        <f t="shared" si="2"/>
        <v>21.684210526315791</v>
      </c>
      <c r="I10" s="4">
        <f t="shared" si="3"/>
        <v>2571.5375528919967</v>
      </c>
    </row>
    <row r="11" spans="1:9" x14ac:dyDescent="0.25">
      <c r="A11" s="1">
        <v>8.7999999999999989</v>
      </c>
      <c r="B11">
        <v>257</v>
      </c>
      <c r="C11" s="2">
        <v>24.7376</v>
      </c>
      <c r="D11" s="2">
        <f t="shared" si="0"/>
        <v>10.389043399521377</v>
      </c>
      <c r="E11" s="2">
        <f>Messungen!F18</f>
        <v>10.47</v>
      </c>
      <c r="F11">
        <f>Messungen!E18</f>
        <v>5930</v>
      </c>
      <c r="G11" s="2">
        <f t="shared" si="1"/>
        <v>108.77328439298883</v>
      </c>
      <c r="H11" s="2">
        <f t="shared" si="2"/>
        <v>21.684210526315791</v>
      </c>
      <c r="I11" s="4">
        <f t="shared" si="3"/>
        <v>2358.6627984163897</v>
      </c>
    </row>
    <row r="12" spans="1:9" x14ac:dyDescent="0.25">
      <c r="A12" s="1">
        <v>8.6</v>
      </c>
      <c r="B12">
        <v>220</v>
      </c>
      <c r="C12" s="2">
        <v>24.7376</v>
      </c>
      <c r="D12" s="2">
        <f t="shared" si="0"/>
        <v>8.8933445443373653</v>
      </c>
      <c r="E12" s="2">
        <f>Messungen!F19</f>
        <v>10.5</v>
      </c>
      <c r="F12">
        <f>Messungen!E19</f>
        <v>5680</v>
      </c>
      <c r="G12" s="2">
        <f t="shared" si="1"/>
        <v>93.38011771554234</v>
      </c>
      <c r="H12" s="2">
        <f t="shared" si="2"/>
        <v>21.684210526315791</v>
      </c>
      <c r="I12" s="4">
        <f t="shared" si="3"/>
        <v>2024.8741315159709</v>
      </c>
    </row>
    <row r="13" spans="1:9" x14ac:dyDescent="0.25">
      <c r="A13" s="1">
        <v>8.4</v>
      </c>
      <c r="B13">
        <v>188</v>
      </c>
      <c r="C13" s="2">
        <v>24.7376</v>
      </c>
      <c r="D13" s="2">
        <f t="shared" si="0"/>
        <v>7.5997671560701114</v>
      </c>
      <c r="E13" s="2">
        <f>Messungen!F20</f>
        <v>10.56</v>
      </c>
      <c r="F13">
        <f>Messungen!E20</f>
        <v>5440</v>
      </c>
      <c r="G13" s="2">
        <f t="shared" si="1"/>
        <v>80.253541168100384</v>
      </c>
      <c r="H13" s="2">
        <f t="shared" si="2"/>
        <v>21.684210526315791</v>
      </c>
      <c r="I13" s="4">
        <f t="shared" si="3"/>
        <v>1740.23468217144</v>
      </c>
    </row>
    <row r="14" spans="1:9" x14ac:dyDescent="0.25">
      <c r="A14" s="1">
        <v>8.2000000000000011</v>
      </c>
      <c r="B14">
        <v>156</v>
      </c>
      <c r="C14" s="2">
        <v>24.7376</v>
      </c>
      <c r="D14" s="2">
        <f t="shared" si="0"/>
        <v>6.3061897678028584</v>
      </c>
      <c r="E14" s="2">
        <f>Messungen!F21</f>
        <v>10.59</v>
      </c>
      <c r="F14">
        <f>Messungen!E21</f>
        <v>5150</v>
      </c>
      <c r="G14" s="2">
        <f t="shared" si="1"/>
        <v>66.782549641032276</v>
      </c>
      <c r="H14" s="2">
        <f t="shared" si="2"/>
        <v>21.684210526315791</v>
      </c>
      <c r="I14" s="4">
        <f t="shared" si="3"/>
        <v>1448.126865900279</v>
      </c>
    </row>
    <row r="15" spans="1:9" x14ac:dyDescent="0.25">
      <c r="A15" s="1">
        <v>8.0000000000000018</v>
      </c>
      <c r="B15">
        <v>135</v>
      </c>
      <c r="C15" s="2">
        <v>24.7376</v>
      </c>
      <c r="D15" s="2">
        <f t="shared" si="0"/>
        <v>5.4572796067524738</v>
      </c>
      <c r="E15" s="2">
        <f>Messungen!F22</f>
        <v>10.63</v>
      </c>
      <c r="F15">
        <f>Messungen!E22</f>
        <v>4903</v>
      </c>
      <c r="G15" s="2">
        <f t="shared" si="1"/>
        <v>58.0108822197788</v>
      </c>
      <c r="H15" s="2">
        <f t="shared" si="2"/>
        <v>21.684210526315791</v>
      </c>
      <c r="I15" s="4">
        <f t="shared" si="3"/>
        <v>1257.9201828709931</v>
      </c>
    </row>
    <row r="16" spans="1:9" x14ac:dyDescent="0.25">
      <c r="A16" s="1">
        <v>7.8000000000000025</v>
      </c>
      <c r="B16">
        <v>108</v>
      </c>
      <c r="C16" s="2">
        <v>24.7376</v>
      </c>
      <c r="D16" s="2">
        <f t="shared" si="0"/>
        <v>4.3658236854019794</v>
      </c>
      <c r="E16" s="2">
        <f>Messungen!F23</f>
        <v>10.67</v>
      </c>
      <c r="F16">
        <f>Messungen!E23</f>
        <v>4590</v>
      </c>
      <c r="G16" s="2">
        <f t="shared" si="1"/>
        <v>46.583338723239123</v>
      </c>
      <c r="H16" s="2">
        <f t="shared" si="2"/>
        <v>21.684210526315791</v>
      </c>
      <c r="I16" s="4">
        <f t="shared" si="3"/>
        <v>1010.1229238933958</v>
      </c>
    </row>
    <row r="17" spans="1:10" x14ac:dyDescent="0.25">
      <c r="A17" s="1">
        <v>7.6000000000000023</v>
      </c>
      <c r="B17">
        <v>93</v>
      </c>
      <c r="C17" s="2">
        <v>24.7376</v>
      </c>
      <c r="D17" s="2">
        <f t="shared" si="0"/>
        <v>3.7594592846517041</v>
      </c>
      <c r="E17" s="2">
        <f>Messungen!F24</f>
        <v>10.72</v>
      </c>
      <c r="F17">
        <f>Messungen!E24</f>
        <v>4325</v>
      </c>
      <c r="G17" s="2">
        <f t="shared" si="1"/>
        <v>40.301403531466271</v>
      </c>
      <c r="H17" s="2">
        <f t="shared" si="2"/>
        <v>21.684210526315791</v>
      </c>
      <c r="I17" s="4">
        <f t="shared" si="3"/>
        <v>873.90411868232127</v>
      </c>
    </row>
    <row r="18" spans="1:10" x14ac:dyDescent="0.25">
      <c r="A18" s="1">
        <v>7.4000000000000021</v>
      </c>
      <c r="B18">
        <v>72.5</v>
      </c>
      <c r="C18" s="2">
        <v>24.7376</v>
      </c>
      <c r="D18" s="2">
        <f t="shared" si="0"/>
        <v>2.930761270292995</v>
      </c>
      <c r="E18" s="2">
        <f>Messungen!F25</f>
        <v>10.75</v>
      </c>
      <c r="F18">
        <f>Messungen!E25</f>
        <v>3976</v>
      </c>
      <c r="G18" s="2">
        <f t="shared" si="1"/>
        <v>31.505683655649698</v>
      </c>
      <c r="H18" s="2">
        <f t="shared" si="2"/>
        <v>21.684210526315791</v>
      </c>
      <c r="I18" s="4">
        <f t="shared" si="3"/>
        <v>683.17587716461458</v>
      </c>
    </row>
    <row r="19" spans="1:10" x14ac:dyDescent="0.25">
      <c r="A19" s="1">
        <v>7.200000000000002</v>
      </c>
      <c r="B19">
        <v>57.8</v>
      </c>
      <c r="C19" s="2">
        <v>24.7376</v>
      </c>
      <c r="D19" s="2">
        <f t="shared" si="0"/>
        <v>2.3365241575577258</v>
      </c>
      <c r="E19" s="2">
        <f>Messungen!F26</f>
        <v>10.76</v>
      </c>
      <c r="F19">
        <f>Messungen!E26</f>
        <v>3664</v>
      </c>
      <c r="G19" s="2">
        <f t="shared" si="1"/>
        <v>25.14099993532113</v>
      </c>
      <c r="H19" s="2">
        <f t="shared" si="2"/>
        <v>21.684210526315791</v>
      </c>
      <c r="I19" s="4">
        <f t="shared" si="3"/>
        <v>545.16273543959505</v>
      </c>
    </row>
    <row r="20" spans="1:10" x14ac:dyDescent="0.25">
      <c r="A20" s="1">
        <v>7.0000000000000018</v>
      </c>
      <c r="B20">
        <v>45</v>
      </c>
      <c r="C20" s="2">
        <v>24.7376</v>
      </c>
      <c r="D20" s="2">
        <f t="shared" si="0"/>
        <v>1.8190932022508246</v>
      </c>
      <c r="E20" s="2">
        <f>Messungen!F27</f>
        <v>10.8</v>
      </c>
      <c r="F20">
        <f>Messungen!E27</f>
        <v>3308</v>
      </c>
      <c r="G20" s="2">
        <f t="shared" si="1"/>
        <v>19.646206584308906</v>
      </c>
      <c r="H20" s="2">
        <f t="shared" si="2"/>
        <v>21.684210526315791</v>
      </c>
      <c r="I20" s="4">
        <f t="shared" si="3"/>
        <v>426.01247961764579</v>
      </c>
    </row>
    <row r="21" spans="1:10" x14ac:dyDescent="0.25">
      <c r="A21" s="1">
        <v>6.8000000000000016</v>
      </c>
      <c r="B21">
        <v>33</v>
      </c>
      <c r="C21" s="2">
        <v>24.7376</v>
      </c>
      <c r="D21" s="2">
        <f t="shared" si="0"/>
        <v>1.3340016816506046</v>
      </c>
      <c r="E21" s="2">
        <f>Messungen!F28</f>
        <v>10.83</v>
      </c>
      <c r="F21">
        <f>Messungen!E28</f>
        <v>2950</v>
      </c>
      <c r="G21" s="2">
        <f t="shared" si="1"/>
        <v>14.447238212276048</v>
      </c>
      <c r="H21" s="2">
        <f t="shared" si="2"/>
        <v>21.684210526315791</v>
      </c>
      <c r="I21" s="4">
        <f t="shared" si="3"/>
        <v>313.27695491882798</v>
      </c>
    </row>
    <row r="22" spans="1:10" x14ac:dyDescent="0.25">
      <c r="A22" s="1">
        <v>6.6000000000000014</v>
      </c>
      <c r="B22">
        <v>24</v>
      </c>
      <c r="C22" s="2">
        <v>24.7376</v>
      </c>
      <c r="D22" s="2">
        <f t="shared" si="0"/>
        <v>0.97018304120043974</v>
      </c>
      <c r="E22" s="2">
        <f>Messungen!F29</f>
        <v>10.85</v>
      </c>
      <c r="F22">
        <f>Messungen!E29</f>
        <v>2550</v>
      </c>
      <c r="G22" s="2">
        <f t="shared" si="1"/>
        <v>10.526485997024771</v>
      </c>
      <c r="H22" s="2">
        <f t="shared" si="2"/>
        <v>21.684210526315791</v>
      </c>
      <c r="I22" s="4">
        <f t="shared" si="3"/>
        <v>228.25853846180033</v>
      </c>
    </row>
    <row r="23" spans="1:10" x14ac:dyDescent="0.25">
      <c r="A23" s="1">
        <v>6.4000000000000012</v>
      </c>
      <c r="B23">
        <v>16.3</v>
      </c>
      <c r="C23" s="2">
        <v>24.7376</v>
      </c>
      <c r="D23" s="2">
        <f t="shared" si="0"/>
        <v>0.65891598214863201</v>
      </c>
      <c r="E23" s="2">
        <f>Messungen!F30</f>
        <v>10.86</v>
      </c>
      <c r="F23">
        <f>Messungen!E30</f>
        <v>2200</v>
      </c>
      <c r="G23" s="2">
        <f t="shared" si="1"/>
        <v>7.1558275661341435</v>
      </c>
      <c r="H23" s="2">
        <f t="shared" si="2"/>
        <v>21.684210526315791</v>
      </c>
      <c r="I23" s="4">
        <f t="shared" si="3"/>
        <v>155.1684714340667</v>
      </c>
    </row>
    <row r="24" spans="1:10" x14ac:dyDescent="0.25">
      <c r="A24" s="1">
        <v>6.2000000000000011</v>
      </c>
      <c r="B24">
        <v>10.5</v>
      </c>
      <c r="C24" s="2">
        <v>24.7376</v>
      </c>
      <c r="D24" s="2">
        <f t="shared" si="0"/>
        <v>0.42445508052519243</v>
      </c>
      <c r="E24" s="2">
        <f>Messungen!F31</f>
        <v>10.88</v>
      </c>
      <c r="F24">
        <f>Messungen!E31</f>
        <v>1780</v>
      </c>
      <c r="G24" s="2">
        <f t="shared" si="1"/>
        <v>4.6180712761140938</v>
      </c>
      <c r="H24" s="2">
        <f t="shared" si="2"/>
        <v>21.684210526315791</v>
      </c>
      <c r="I24" s="4">
        <f t="shared" si="3"/>
        <v>100.13922977678983</v>
      </c>
    </row>
    <row r="25" spans="1:10" x14ac:dyDescent="0.25">
      <c r="A25" s="1">
        <v>6.0000000000000009</v>
      </c>
      <c r="B25">
        <v>6.3</v>
      </c>
      <c r="C25" s="2">
        <v>24.7376</v>
      </c>
      <c r="D25" s="2">
        <f t="shared" si="0"/>
        <v>0.25467304831511545</v>
      </c>
      <c r="E25" s="2">
        <f>Messungen!F32</f>
        <v>10.89</v>
      </c>
      <c r="F25">
        <f>Messungen!E32</f>
        <v>1309</v>
      </c>
      <c r="G25" s="2">
        <f t="shared" si="1"/>
        <v>2.7733894961516072</v>
      </c>
      <c r="H25" s="2">
        <f t="shared" si="2"/>
        <v>21.684210526315791</v>
      </c>
      <c r="I25" s="4">
        <f t="shared" si="3"/>
        <v>60.138761706024333</v>
      </c>
    </row>
    <row r="26" spans="1:10" x14ac:dyDescent="0.25">
      <c r="A26" s="1">
        <v>5.8000000000000007</v>
      </c>
      <c r="I26" s="4">
        <f>SUM(I7:I25)</f>
        <v>24502.097246382236</v>
      </c>
    </row>
    <row r="27" spans="1:10" x14ac:dyDescent="0.25">
      <c r="A27" s="1">
        <v>5.6000000000000005</v>
      </c>
      <c r="I27" s="2">
        <f>I26/3600</f>
        <v>6.8061381239950656</v>
      </c>
      <c r="J27" t="s">
        <v>47</v>
      </c>
    </row>
    <row r="28" spans="1:10" x14ac:dyDescent="0.25">
      <c r="A28" s="1">
        <v>5.4</v>
      </c>
    </row>
    <row r="29" spans="1:10" x14ac:dyDescent="0.25">
      <c r="A29" s="1">
        <v>5.2</v>
      </c>
      <c r="F29" t="s">
        <v>43</v>
      </c>
      <c r="G29" t="s">
        <v>44</v>
      </c>
      <c r="H29" t="s">
        <v>45</v>
      </c>
    </row>
    <row r="30" spans="1:10" x14ac:dyDescent="0.25">
      <c r="A30" s="1">
        <v>5</v>
      </c>
      <c r="H30">
        <f>3.2*11</f>
        <v>35.200000000000003</v>
      </c>
    </row>
    <row r="31" spans="1:10" x14ac:dyDescent="0.25">
      <c r="H31" t="s">
        <v>46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B8CCA3-BE6B-4B8F-B484-9CF8BAF4EB17}">
  <dimension ref="A5:J31"/>
  <sheetViews>
    <sheetView workbookViewId="0">
      <selection activeCell="J30" sqref="J30"/>
    </sheetView>
  </sheetViews>
  <sheetFormatPr defaultRowHeight="15" x14ac:dyDescent="0.25"/>
  <cols>
    <col min="8" max="8" width="12.28515625" customWidth="1"/>
  </cols>
  <sheetData>
    <row r="5" spans="1:9" x14ac:dyDescent="0.25">
      <c r="A5" t="s">
        <v>3</v>
      </c>
    </row>
    <row r="6" spans="1:9" ht="30" x14ac:dyDescent="0.25">
      <c r="A6" t="s">
        <v>5</v>
      </c>
      <c r="B6" t="s">
        <v>38</v>
      </c>
      <c r="C6" t="s">
        <v>39</v>
      </c>
      <c r="D6" t="s">
        <v>37</v>
      </c>
      <c r="F6" t="s">
        <v>4</v>
      </c>
      <c r="G6" t="s">
        <v>40</v>
      </c>
      <c r="H6" s="3" t="s">
        <v>41</v>
      </c>
      <c r="I6" t="s">
        <v>42</v>
      </c>
    </row>
    <row r="7" spans="1:9" x14ac:dyDescent="0.25">
      <c r="A7" s="1">
        <v>9.2999999999999972</v>
      </c>
      <c r="B7">
        <v>330</v>
      </c>
      <c r="C7" s="2">
        <v>24.7376</v>
      </c>
      <c r="D7" s="2">
        <f>B7/C7</f>
        <v>13.340016816506047</v>
      </c>
      <c r="E7" s="2">
        <f>Messungen!I14</f>
        <v>10.24</v>
      </c>
      <c r="F7">
        <f>Messungen!H14</f>
        <v>6587</v>
      </c>
      <c r="G7" s="2">
        <f>E7*D7</f>
        <v>136.60177220102193</v>
      </c>
      <c r="H7" s="2">
        <f>367/19</f>
        <v>19.315789473684209</v>
      </c>
      <c r="I7" s="4">
        <f>H7*G7</f>
        <v>2638.5710735671078</v>
      </c>
    </row>
    <row r="8" spans="1:9" x14ac:dyDescent="0.25">
      <c r="A8" s="1">
        <v>9.1999999999999975</v>
      </c>
      <c r="B8">
        <v>325</v>
      </c>
      <c r="C8" s="2">
        <v>24.7376</v>
      </c>
      <c r="D8" s="2">
        <f t="shared" ref="D8:D25" si="0">B8/C8</f>
        <v>13.137895349589289</v>
      </c>
      <c r="E8" s="2">
        <f>Messungen!F15</f>
        <v>10.5</v>
      </c>
      <c r="F8">
        <f>Messungen!H15</f>
        <v>6430</v>
      </c>
      <c r="G8" s="2">
        <f t="shared" ref="G8:G25" si="1">E8*D8</f>
        <v>137.94790117068754</v>
      </c>
      <c r="H8" s="2">
        <f t="shared" ref="H8:H25" si="2">367/19</f>
        <v>19.315789473684209</v>
      </c>
      <c r="I8" s="4">
        <f t="shared" ref="I8:I25" si="3">H8*G8</f>
        <v>2664.5726173495959</v>
      </c>
    </row>
    <row r="9" spans="1:9" x14ac:dyDescent="0.25">
      <c r="A9" s="1">
        <v>9.0999999999999979</v>
      </c>
      <c r="B9">
        <v>288</v>
      </c>
      <c r="C9" s="2">
        <v>24.7376</v>
      </c>
      <c r="D9" s="2">
        <f t="shared" si="0"/>
        <v>11.642196494405278</v>
      </c>
      <c r="E9" s="2">
        <f>Messungen!F16</f>
        <v>10.5</v>
      </c>
      <c r="F9">
        <f>Messungen!H16</f>
        <v>6122</v>
      </c>
      <c r="G9" s="2">
        <f t="shared" si="1"/>
        <v>122.24306319125542</v>
      </c>
      <c r="H9" s="2">
        <f t="shared" si="2"/>
        <v>19.315789473684209</v>
      </c>
      <c r="I9" s="4">
        <f t="shared" si="3"/>
        <v>2361.2212732205649</v>
      </c>
    </row>
    <row r="10" spans="1:9" x14ac:dyDescent="0.25">
      <c r="A10" s="1">
        <v>8.9999999999999982</v>
      </c>
      <c r="B10">
        <v>281</v>
      </c>
      <c r="C10" s="2">
        <v>24.7376</v>
      </c>
      <c r="D10" s="2">
        <f t="shared" si="0"/>
        <v>11.359226440721816</v>
      </c>
      <c r="E10" s="2">
        <f>Messungen!F17</f>
        <v>10.44</v>
      </c>
      <c r="F10">
        <f>Messungen!H17</f>
        <v>6107</v>
      </c>
      <c r="G10" s="2">
        <f t="shared" si="1"/>
        <v>118.59032404113576</v>
      </c>
      <c r="H10" s="2">
        <f t="shared" si="2"/>
        <v>19.315789473684209</v>
      </c>
      <c r="I10" s="4">
        <f t="shared" si="3"/>
        <v>2290.6657327945695</v>
      </c>
    </row>
    <row r="11" spans="1:9" x14ac:dyDescent="0.25">
      <c r="A11" s="1">
        <v>8.7999999999999989</v>
      </c>
      <c r="B11">
        <v>257</v>
      </c>
      <c r="C11" s="2">
        <v>24.7376</v>
      </c>
      <c r="D11" s="2">
        <f t="shared" si="0"/>
        <v>10.389043399521377</v>
      </c>
      <c r="E11" s="2">
        <f>Messungen!F18</f>
        <v>10.47</v>
      </c>
      <c r="F11">
        <f>Messungen!H18</f>
        <v>5884</v>
      </c>
      <c r="G11" s="2">
        <f t="shared" si="1"/>
        <v>108.77328439298883</v>
      </c>
      <c r="H11" s="2">
        <f t="shared" si="2"/>
        <v>19.315789473684209</v>
      </c>
      <c r="I11" s="4">
        <f t="shared" si="3"/>
        <v>2101.0418616961524</v>
      </c>
    </row>
    <row r="12" spans="1:9" x14ac:dyDescent="0.25">
      <c r="A12" s="1">
        <v>8.6</v>
      </c>
      <c r="B12">
        <v>220</v>
      </c>
      <c r="C12" s="2">
        <v>24.7376</v>
      </c>
      <c r="D12" s="2">
        <f t="shared" si="0"/>
        <v>8.8933445443373653</v>
      </c>
      <c r="E12" s="2">
        <f>Messungen!F19</f>
        <v>10.5</v>
      </c>
      <c r="F12">
        <f>Messungen!H19</f>
        <v>5616</v>
      </c>
      <c r="G12" s="2">
        <f t="shared" si="1"/>
        <v>93.38011771554234</v>
      </c>
      <c r="H12" s="2">
        <f t="shared" si="2"/>
        <v>19.315789473684209</v>
      </c>
      <c r="I12" s="4">
        <f t="shared" si="3"/>
        <v>1803.710694821265</v>
      </c>
    </row>
    <row r="13" spans="1:9" x14ac:dyDescent="0.25">
      <c r="A13" s="1">
        <v>8.4</v>
      </c>
      <c r="B13">
        <v>188</v>
      </c>
      <c r="C13" s="2">
        <v>24.7376</v>
      </c>
      <c r="D13" s="2">
        <f t="shared" si="0"/>
        <v>7.5997671560701114</v>
      </c>
      <c r="E13" s="2">
        <f>Messungen!F20</f>
        <v>10.56</v>
      </c>
      <c r="F13">
        <f>Messungen!H20</f>
        <v>5395</v>
      </c>
      <c r="G13" s="2">
        <f t="shared" si="1"/>
        <v>80.253541168100384</v>
      </c>
      <c r="H13" s="2">
        <f t="shared" si="2"/>
        <v>19.315789473684209</v>
      </c>
      <c r="I13" s="4">
        <f t="shared" si="3"/>
        <v>1550.1605057206757</v>
      </c>
    </row>
    <row r="14" spans="1:9" x14ac:dyDescent="0.25">
      <c r="A14" s="1">
        <v>8.2000000000000011</v>
      </c>
      <c r="B14">
        <v>156</v>
      </c>
      <c r="C14" s="2">
        <v>24.7376</v>
      </c>
      <c r="D14" s="2">
        <f t="shared" si="0"/>
        <v>6.3061897678028584</v>
      </c>
      <c r="E14" s="2">
        <f>Messungen!F21</f>
        <v>10.59</v>
      </c>
      <c r="F14">
        <f>Messungen!H21</f>
        <v>5107</v>
      </c>
      <c r="G14" s="2">
        <f t="shared" si="1"/>
        <v>66.782549641032276</v>
      </c>
      <c r="H14" s="2">
        <f t="shared" si="2"/>
        <v>19.315789473684209</v>
      </c>
      <c r="I14" s="4">
        <f t="shared" si="3"/>
        <v>1289.9576693820443</v>
      </c>
    </row>
    <row r="15" spans="1:9" x14ac:dyDescent="0.25">
      <c r="A15" s="1">
        <v>8.0000000000000018</v>
      </c>
      <c r="B15">
        <v>135</v>
      </c>
      <c r="C15" s="2">
        <v>24.7376</v>
      </c>
      <c r="D15" s="2">
        <f t="shared" si="0"/>
        <v>5.4572796067524738</v>
      </c>
      <c r="E15" s="2">
        <f>Messungen!F22</f>
        <v>10.63</v>
      </c>
      <c r="F15">
        <f>Messungen!H22</f>
        <v>4826</v>
      </c>
      <c r="G15" s="2">
        <f t="shared" si="1"/>
        <v>58.0108822197788</v>
      </c>
      <c r="H15" s="2">
        <f t="shared" si="2"/>
        <v>19.315789473684209</v>
      </c>
      <c r="I15" s="4">
        <f t="shared" si="3"/>
        <v>1120.5259881399377</v>
      </c>
    </row>
    <row r="16" spans="1:9" x14ac:dyDescent="0.25">
      <c r="A16" s="1">
        <v>7.8000000000000025</v>
      </c>
      <c r="B16">
        <v>108</v>
      </c>
      <c r="C16" s="2">
        <v>24.7376</v>
      </c>
      <c r="D16" s="2">
        <f t="shared" si="0"/>
        <v>4.3658236854019794</v>
      </c>
      <c r="E16" s="2">
        <f>Messungen!F23</f>
        <v>10.67</v>
      </c>
      <c r="F16">
        <f>Messungen!H23</f>
        <v>4540</v>
      </c>
      <c r="G16" s="2">
        <f t="shared" si="1"/>
        <v>46.583338723239123</v>
      </c>
      <c r="H16" s="2">
        <f t="shared" si="2"/>
        <v>19.315789473684209</v>
      </c>
      <c r="I16" s="4">
        <f t="shared" si="3"/>
        <v>899.79396375940826</v>
      </c>
    </row>
    <row r="17" spans="1:10" x14ac:dyDescent="0.25">
      <c r="A17" s="1">
        <v>7.6000000000000023</v>
      </c>
      <c r="B17">
        <v>93</v>
      </c>
      <c r="C17" s="2">
        <v>24.7376</v>
      </c>
      <c r="D17" s="2">
        <f t="shared" si="0"/>
        <v>3.7594592846517041</v>
      </c>
      <c r="E17" s="2">
        <f>Messungen!F24</f>
        <v>10.72</v>
      </c>
      <c r="F17">
        <f>Messungen!H24</f>
        <v>4250</v>
      </c>
      <c r="G17" s="2">
        <f t="shared" si="1"/>
        <v>40.301403531466271</v>
      </c>
      <c r="H17" s="2">
        <f t="shared" si="2"/>
        <v>19.315789473684209</v>
      </c>
      <c r="I17" s="4">
        <f t="shared" si="3"/>
        <v>778.45342610779574</v>
      </c>
    </row>
    <row r="18" spans="1:10" x14ac:dyDescent="0.25">
      <c r="A18" s="1">
        <v>7.4000000000000021</v>
      </c>
      <c r="B18">
        <v>72.5</v>
      </c>
      <c r="C18" s="2">
        <v>24.7376</v>
      </c>
      <c r="D18" s="2">
        <f t="shared" si="0"/>
        <v>2.930761270292995</v>
      </c>
      <c r="E18" s="2">
        <f>Messungen!F25</f>
        <v>10.75</v>
      </c>
      <c r="F18">
        <f>Messungen!H25</f>
        <v>3915</v>
      </c>
      <c r="G18" s="2">
        <f t="shared" si="1"/>
        <v>31.505683655649698</v>
      </c>
      <c r="H18" s="2">
        <f t="shared" si="2"/>
        <v>19.315789473684209</v>
      </c>
      <c r="I18" s="4">
        <f t="shared" si="3"/>
        <v>608.55715271702309</v>
      </c>
    </row>
    <row r="19" spans="1:10" x14ac:dyDescent="0.25">
      <c r="A19" s="1">
        <v>7.200000000000002</v>
      </c>
      <c r="B19">
        <v>57.8</v>
      </c>
      <c r="C19" s="2">
        <v>24.7376</v>
      </c>
      <c r="D19" s="2">
        <f t="shared" si="0"/>
        <v>2.3365241575577258</v>
      </c>
      <c r="E19" s="2">
        <f>Messungen!F26</f>
        <v>10.76</v>
      </c>
      <c r="F19">
        <f>Messungen!H26</f>
        <v>3600</v>
      </c>
      <c r="G19" s="2">
        <f t="shared" si="1"/>
        <v>25.14099993532113</v>
      </c>
      <c r="H19" s="2">
        <f t="shared" si="2"/>
        <v>19.315789473684209</v>
      </c>
      <c r="I19" s="4">
        <f t="shared" si="3"/>
        <v>485.61826190857124</v>
      </c>
    </row>
    <row r="20" spans="1:10" x14ac:dyDescent="0.25">
      <c r="A20" s="1">
        <v>7.0000000000000018</v>
      </c>
      <c r="B20">
        <v>45</v>
      </c>
      <c r="C20" s="2">
        <v>24.7376</v>
      </c>
      <c r="D20" s="2">
        <f t="shared" si="0"/>
        <v>1.8190932022508246</v>
      </c>
      <c r="E20" s="2">
        <f>Messungen!F27</f>
        <v>10.8</v>
      </c>
      <c r="F20">
        <f>Messungen!H27</f>
        <v>3255</v>
      </c>
      <c r="G20" s="2">
        <f t="shared" si="1"/>
        <v>19.646206584308906</v>
      </c>
      <c r="H20" s="2">
        <f t="shared" si="2"/>
        <v>19.315789473684209</v>
      </c>
      <c r="I20" s="4">
        <f t="shared" si="3"/>
        <v>379.48199033901938</v>
      </c>
    </row>
    <row r="21" spans="1:10" x14ac:dyDescent="0.25">
      <c r="A21" s="1">
        <v>6.8000000000000016</v>
      </c>
      <c r="B21">
        <v>33</v>
      </c>
      <c r="C21" s="2">
        <v>24.7376</v>
      </c>
      <c r="D21" s="2">
        <f t="shared" si="0"/>
        <v>1.3340016816506046</v>
      </c>
      <c r="E21" s="2">
        <f>Messungen!F28</f>
        <v>10.83</v>
      </c>
      <c r="F21">
        <f>Messungen!H28</f>
        <v>2900</v>
      </c>
      <c r="G21" s="2">
        <f t="shared" si="1"/>
        <v>14.447238212276048</v>
      </c>
      <c r="H21" s="2">
        <f t="shared" si="2"/>
        <v>19.315789473684209</v>
      </c>
      <c r="I21" s="4">
        <f t="shared" si="3"/>
        <v>279.05981178448997</v>
      </c>
    </row>
    <row r="22" spans="1:10" x14ac:dyDescent="0.25">
      <c r="A22" s="1">
        <v>6.6000000000000014</v>
      </c>
      <c r="B22">
        <v>24</v>
      </c>
      <c r="C22" s="2">
        <v>24.7376</v>
      </c>
      <c r="D22" s="2">
        <f t="shared" si="0"/>
        <v>0.97018304120043974</v>
      </c>
      <c r="E22" s="2">
        <f>Messungen!F29</f>
        <v>10.85</v>
      </c>
      <c r="F22">
        <f>Messungen!H29</f>
        <v>2513</v>
      </c>
      <c r="G22" s="2">
        <f t="shared" si="1"/>
        <v>10.526485997024771</v>
      </c>
      <c r="H22" s="2">
        <f t="shared" si="2"/>
        <v>19.315789473684209</v>
      </c>
      <c r="I22" s="4">
        <f t="shared" si="3"/>
        <v>203.32738741621529</v>
      </c>
    </row>
    <row r="23" spans="1:10" x14ac:dyDescent="0.25">
      <c r="A23" s="1">
        <v>6.4000000000000012</v>
      </c>
      <c r="B23">
        <v>16.3</v>
      </c>
      <c r="C23" s="2">
        <v>24.7376</v>
      </c>
      <c r="D23" s="2">
        <f t="shared" si="0"/>
        <v>0.65891598214863201</v>
      </c>
      <c r="E23" s="2">
        <f>Messungen!F30</f>
        <v>10.86</v>
      </c>
      <c r="F23">
        <f>Messungen!H30</f>
        <v>2166</v>
      </c>
      <c r="G23" s="2">
        <f t="shared" si="1"/>
        <v>7.1558275661341435</v>
      </c>
      <c r="H23" s="2">
        <f t="shared" si="2"/>
        <v>19.315789473684209</v>
      </c>
      <c r="I23" s="4">
        <f t="shared" si="3"/>
        <v>138.22045877743318</v>
      </c>
    </row>
    <row r="24" spans="1:10" x14ac:dyDescent="0.25">
      <c r="A24" s="1">
        <v>6.2000000000000011</v>
      </c>
      <c r="B24">
        <v>10.5</v>
      </c>
      <c r="C24" s="2">
        <v>24.7376</v>
      </c>
      <c r="D24" s="2">
        <f t="shared" si="0"/>
        <v>0.42445508052519243</v>
      </c>
      <c r="E24" s="2">
        <f>Messungen!F31</f>
        <v>10.88</v>
      </c>
      <c r="F24">
        <f>Messungen!H31</f>
        <v>1745</v>
      </c>
      <c r="G24" s="2">
        <f t="shared" si="1"/>
        <v>4.6180712761140938</v>
      </c>
      <c r="H24" s="2">
        <f t="shared" si="2"/>
        <v>19.315789473684209</v>
      </c>
      <c r="I24" s="4">
        <f t="shared" si="3"/>
        <v>89.201692543888015</v>
      </c>
    </row>
    <row r="25" spans="1:10" x14ac:dyDescent="0.25">
      <c r="A25" s="1">
        <v>6.0000000000000009</v>
      </c>
      <c r="B25">
        <v>6.3</v>
      </c>
      <c r="C25" s="2">
        <v>24.7376</v>
      </c>
      <c r="D25" s="2">
        <f t="shared" si="0"/>
        <v>0.25467304831511545</v>
      </c>
      <c r="E25" s="2">
        <f>Messungen!F32</f>
        <v>10.89</v>
      </c>
      <c r="F25">
        <f>Messungen!H32</f>
        <v>1280</v>
      </c>
      <c r="G25" s="2">
        <f t="shared" si="1"/>
        <v>2.7733894961516072</v>
      </c>
      <c r="H25" s="2">
        <f t="shared" si="2"/>
        <v>19.315789473684209</v>
      </c>
      <c r="I25" s="4">
        <f t="shared" si="3"/>
        <v>53.570207636191569</v>
      </c>
    </row>
    <row r="26" spans="1:10" x14ac:dyDescent="0.25">
      <c r="A26" s="1">
        <v>5.8000000000000007</v>
      </c>
      <c r="I26" s="4">
        <f>SUM(I7:I25)</f>
        <v>21735.711769681948</v>
      </c>
    </row>
    <row r="27" spans="1:10" x14ac:dyDescent="0.25">
      <c r="A27" s="1">
        <v>5.6000000000000005</v>
      </c>
      <c r="I27" s="2">
        <f>I26/3600</f>
        <v>6.037697713800541</v>
      </c>
      <c r="J27" t="s">
        <v>47</v>
      </c>
    </row>
    <row r="28" spans="1:10" x14ac:dyDescent="0.25">
      <c r="A28" s="1">
        <v>5.4</v>
      </c>
    </row>
    <row r="29" spans="1:10" x14ac:dyDescent="0.25">
      <c r="A29" s="1">
        <v>5.2</v>
      </c>
      <c r="F29" t="s">
        <v>43</v>
      </c>
      <c r="G29" t="s">
        <v>44</v>
      </c>
      <c r="H29" t="s">
        <v>45</v>
      </c>
    </row>
    <row r="30" spans="1:10" x14ac:dyDescent="0.25">
      <c r="A30" s="1">
        <v>5</v>
      </c>
      <c r="H30">
        <f>3.2*11</f>
        <v>35.200000000000003</v>
      </c>
    </row>
    <row r="31" spans="1:10" x14ac:dyDescent="0.25">
      <c r="H31" t="s">
        <v>46</v>
      </c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DE25EE-537B-4071-851D-8438123725DB}">
  <dimension ref="A5:J31"/>
  <sheetViews>
    <sheetView workbookViewId="0">
      <selection activeCell="I31" sqref="I31"/>
    </sheetView>
  </sheetViews>
  <sheetFormatPr defaultRowHeight="15" x14ac:dyDescent="0.25"/>
  <cols>
    <col min="8" max="8" width="12.28515625" customWidth="1"/>
  </cols>
  <sheetData>
    <row r="5" spans="1:9" x14ac:dyDescent="0.25">
      <c r="A5" t="s">
        <v>3</v>
      </c>
    </row>
    <row r="6" spans="1:9" ht="30" x14ac:dyDescent="0.25">
      <c r="A6" t="s">
        <v>5</v>
      </c>
      <c r="B6" t="s">
        <v>38</v>
      </c>
      <c r="C6" t="s">
        <v>39</v>
      </c>
      <c r="D6" t="s">
        <v>37</v>
      </c>
      <c r="F6" t="s">
        <v>4</v>
      </c>
      <c r="G6" t="s">
        <v>40</v>
      </c>
      <c r="H6" s="3" t="s">
        <v>41</v>
      </c>
      <c r="I6" t="s">
        <v>42</v>
      </c>
    </row>
    <row r="7" spans="1:9" x14ac:dyDescent="0.25">
      <c r="A7" s="1">
        <v>9.2999999999999972</v>
      </c>
      <c r="B7">
        <v>330</v>
      </c>
      <c r="C7" s="2">
        <v>24.7376</v>
      </c>
      <c r="D7" s="2">
        <f>B7/C7</f>
        <v>13.340016816506047</v>
      </c>
      <c r="E7" s="2">
        <f>Messungen!L14</f>
        <v>10.039999999999999</v>
      </c>
      <c r="F7">
        <f>Messungen!K14</f>
        <v>6470</v>
      </c>
      <c r="G7" s="2">
        <f>E7*D7</f>
        <v>133.93376883772069</v>
      </c>
      <c r="H7" s="2">
        <f>369/19</f>
        <v>19.421052631578949</v>
      </c>
      <c r="I7" s="4">
        <f>H7*G7</f>
        <v>2601.134773743102</v>
      </c>
    </row>
    <row r="8" spans="1:9" x14ac:dyDescent="0.25">
      <c r="A8" s="1">
        <v>9.1999999999999975</v>
      </c>
      <c r="B8">
        <v>325</v>
      </c>
      <c r="C8" s="2">
        <v>24.7376</v>
      </c>
      <c r="D8" s="2">
        <f t="shared" ref="D8:D25" si="0">B8/C8</f>
        <v>13.137895349589289</v>
      </c>
      <c r="E8" s="2">
        <f>Messungen!F15</f>
        <v>10.5</v>
      </c>
      <c r="F8">
        <f>Messungen!H15</f>
        <v>6430</v>
      </c>
      <c r="G8" s="2">
        <f t="shared" ref="G8:G25" si="1">E8*D8</f>
        <v>137.94790117068754</v>
      </c>
      <c r="H8" s="2">
        <f t="shared" ref="H8:H25" si="2">369/19</f>
        <v>19.421052631578949</v>
      </c>
      <c r="I8" s="4">
        <f t="shared" ref="I8:I25" si="3">H8*G8</f>
        <v>2679.0934490517739</v>
      </c>
    </row>
    <row r="9" spans="1:9" x14ac:dyDescent="0.25">
      <c r="A9" s="1">
        <v>9.0999999999999979</v>
      </c>
      <c r="B9">
        <v>288</v>
      </c>
      <c r="C9" s="2">
        <v>24.7376</v>
      </c>
      <c r="D9" s="2">
        <f t="shared" si="0"/>
        <v>11.642196494405278</v>
      </c>
      <c r="E9" s="2">
        <f>Messungen!F16</f>
        <v>10.5</v>
      </c>
      <c r="F9">
        <f>Messungen!H16</f>
        <v>6122</v>
      </c>
      <c r="G9" s="2">
        <f t="shared" si="1"/>
        <v>122.24306319125542</v>
      </c>
      <c r="H9" s="2">
        <f t="shared" si="2"/>
        <v>19.421052631578949</v>
      </c>
      <c r="I9" s="4">
        <f t="shared" si="3"/>
        <v>2374.0889640828027</v>
      </c>
    </row>
    <row r="10" spans="1:9" x14ac:dyDescent="0.25">
      <c r="A10" s="1">
        <v>8.9999999999999982</v>
      </c>
      <c r="B10">
        <v>281</v>
      </c>
      <c r="C10" s="2">
        <v>24.7376</v>
      </c>
      <c r="D10" s="2">
        <f t="shared" si="0"/>
        <v>11.359226440721816</v>
      </c>
      <c r="E10" s="2">
        <f>Messungen!F17</f>
        <v>10.44</v>
      </c>
      <c r="F10">
        <f>Messungen!H17</f>
        <v>6107</v>
      </c>
      <c r="G10" s="2">
        <f t="shared" si="1"/>
        <v>118.59032404113576</v>
      </c>
      <c r="H10" s="2">
        <f t="shared" si="2"/>
        <v>19.421052631578949</v>
      </c>
      <c r="I10" s="4">
        <f t="shared" si="3"/>
        <v>2303.1489247988998</v>
      </c>
    </row>
    <row r="11" spans="1:9" x14ac:dyDescent="0.25">
      <c r="A11" s="1">
        <v>8.7999999999999989</v>
      </c>
      <c r="B11">
        <v>257</v>
      </c>
      <c r="C11" s="2">
        <v>24.7376</v>
      </c>
      <c r="D11" s="2">
        <f t="shared" si="0"/>
        <v>10.389043399521377</v>
      </c>
      <c r="E11" s="2">
        <f>Messungen!F18</f>
        <v>10.47</v>
      </c>
      <c r="F11">
        <f>Messungen!H18</f>
        <v>5884</v>
      </c>
      <c r="G11" s="2">
        <f t="shared" si="1"/>
        <v>108.77328439298883</v>
      </c>
      <c r="H11" s="2">
        <f t="shared" si="2"/>
        <v>19.421052631578949</v>
      </c>
      <c r="I11" s="4">
        <f t="shared" si="3"/>
        <v>2112.4916811059411</v>
      </c>
    </row>
    <row r="12" spans="1:9" x14ac:dyDescent="0.25">
      <c r="A12" s="1">
        <v>8.6</v>
      </c>
      <c r="B12">
        <v>220</v>
      </c>
      <c r="C12" s="2">
        <v>24.7376</v>
      </c>
      <c r="D12" s="2">
        <f t="shared" si="0"/>
        <v>8.8933445443373653</v>
      </c>
      <c r="E12" s="2">
        <f>Messungen!F19</f>
        <v>10.5</v>
      </c>
      <c r="F12">
        <f>Messungen!H19</f>
        <v>5616</v>
      </c>
      <c r="G12" s="2">
        <f t="shared" si="1"/>
        <v>93.38011771554234</v>
      </c>
      <c r="H12" s="2">
        <f t="shared" si="2"/>
        <v>19.421052631578949</v>
      </c>
      <c r="I12" s="4">
        <f t="shared" si="3"/>
        <v>1813.5401808965855</v>
      </c>
    </row>
    <row r="13" spans="1:9" x14ac:dyDescent="0.25">
      <c r="A13" s="1">
        <v>8.4</v>
      </c>
      <c r="B13">
        <v>188</v>
      </c>
      <c r="C13" s="2">
        <v>24.7376</v>
      </c>
      <c r="D13" s="2">
        <f t="shared" si="0"/>
        <v>7.5997671560701114</v>
      </c>
      <c r="E13" s="2">
        <f>Messungen!F20</f>
        <v>10.56</v>
      </c>
      <c r="F13">
        <f>Messungen!H20</f>
        <v>5395</v>
      </c>
      <c r="G13" s="2">
        <f t="shared" si="1"/>
        <v>80.253541168100384</v>
      </c>
      <c r="H13" s="2">
        <f t="shared" si="2"/>
        <v>19.421052631578949</v>
      </c>
      <c r="I13" s="4">
        <f t="shared" si="3"/>
        <v>1558.6082468962654</v>
      </c>
    </row>
    <row r="14" spans="1:9" x14ac:dyDescent="0.25">
      <c r="A14" s="1">
        <v>8.2000000000000011</v>
      </c>
      <c r="B14">
        <v>156</v>
      </c>
      <c r="C14" s="2">
        <v>24.7376</v>
      </c>
      <c r="D14" s="2">
        <f t="shared" si="0"/>
        <v>6.3061897678028584</v>
      </c>
      <c r="E14" s="2">
        <f>Messungen!F21</f>
        <v>10.59</v>
      </c>
      <c r="F14">
        <f>Messungen!H21</f>
        <v>5107</v>
      </c>
      <c r="G14" s="2">
        <f t="shared" si="1"/>
        <v>66.782549641032276</v>
      </c>
      <c r="H14" s="2">
        <f t="shared" si="2"/>
        <v>19.421052631578949</v>
      </c>
      <c r="I14" s="4">
        <f t="shared" si="3"/>
        <v>1296.9874114495217</v>
      </c>
    </row>
    <row r="15" spans="1:9" x14ac:dyDescent="0.25">
      <c r="A15" s="1">
        <v>8.0000000000000018</v>
      </c>
      <c r="B15">
        <v>135</v>
      </c>
      <c r="C15" s="2">
        <v>24.7376</v>
      </c>
      <c r="D15" s="2">
        <f t="shared" si="0"/>
        <v>5.4572796067524738</v>
      </c>
      <c r="E15" s="2">
        <f>Messungen!F22</f>
        <v>10.63</v>
      </c>
      <c r="F15">
        <f>Messungen!H22</f>
        <v>4826</v>
      </c>
      <c r="G15" s="2">
        <f t="shared" si="1"/>
        <v>58.0108822197788</v>
      </c>
      <c r="H15" s="2">
        <f t="shared" si="2"/>
        <v>19.421052631578949</v>
      </c>
      <c r="I15" s="4">
        <f t="shared" si="3"/>
        <v>1126.6323967946514</v>
      </c>
    </row>
    <row r="16" spans="1:9" x14ac:dyDescent="0.25">
      <c r="A16" s="1">
        <v>7.8000000000000025</v>
      </c>
      <c r="B16">
        <v>108</v>
      </c>
      <c r="C16" s="2">
        <v>24.7376</v>
      </c>
      <c r="D16" s="2">
        <f t="shared" si="0"/>
        <v>4.3658236854019794</v>
      </c>
      <c r="E16" s="2">
        <f>Messungen!F23</f>
        <v>10.67</v>
      </c>
      <c r="F16">
        <f>Messungen!H23</f>
        <v>4540</v>
      </c>
      <c r="G16" s="2">
        <f t="shared" si="1"/>
        <v>46.583338723239123</v>
      </c>
      <c r="H16" s="2">
        <f t="shared" si="2"/>
        <v>19.421052631578949</v>
      </c>
      <c r="I16" s="4">
        <f t="shared" si="3"/>
        <v>904.69747309869672</v>
      </c>
    </row>
    <row r="17" spans="1:10" x14ac:dyDescent="0.25">
      <c r="A17" s="1">
        <v>7.6000000000000023</v>
      </c>
      <c r="B17">
        <v>93</v>
      </c>
      <c r="C17" s="2">
        <v>24.7376</v>
      </c>
      <c r="D17" s="2">
        <f t="shared" si="0"/>
        <v>3.7594592846517041</v>
      </c>
      <c r="E17" s="2">
        <f>Messungen!F24</f>
        <v>10.72</v>
      </c>
      <c r="F17">
        <f>Messungen!H24</f>
        <v>4250</v>
      </c>
      <c r="G17" s="2">
        <f t="shared" si="1"/>
        <v>40.301403531466271</v>
      </c>
      <c r="H17" s="2">
        <f t="shared" si="2"/>
        <v>19.421052631578949</v>
      </c>
      <c r="I17" s="4">
        <f t="shared" si="3"/>
        <v>782.69567911110812</v>
      </c>
    </row>
    <row r="18" spans="1:10" x14ac:dyDescent="0.25">
      <c r="A18" s="1">
        <v>7.4000000000000021</v>
      </c>
      <c r="B18">
        <v>72.5</v>
      </c>
      <c r="C18" s="2">
        <v>24.7376</v>
      </c>
      <c r="D18" s="2">
        <f t="shared" si="0"/>
        <v>2.930761270292995</v>
      </c>
      <c r="E18" s="2">
        <f>Messungen!F25</f>
        <v>10.75</v>
      </c>
      <c r="F18">
        <f>Messungen!H25</f>
        <v>3915</v>
      </c>
      <c r="G18" s="2">
        <f t="shared" si="1"/>
        <v>31.505683655649698</v>
      </c>
      <c r="H18" s="2">
        <f t="shared" si="2"/>
        <v>19.421052631578949</v>
      </c>
      <c r="I18" s="4">
        <f t="shared" si="3"/>
        <v>611.8735404702494</v>
      </c>
    </row>
    <row r="19" spans="1:10" x14ac:dyDescent="0.25">
      <c r="A19" s="1">
        <v>7.200000000000002</v>
      </c>
      <c r="B19">
        <v>57.8</v>
      </c>
      <c r="C19" s="2">
        <v>24.7376</v>
      </c>
      <c r="D19" s="2">
        <f t="shared" si="0"/>
        <v>2.3365241575577258</v>
      </c>
      <c r="E19" s="2">
        <f>Messungen!F26</f>
        <v>10.76</v>
      </c>
      <c r="F19">
        <f>Messungen!H26</f>
        <v>3600</v>
      </c>
      <c r="G19" s="2">
        <f t="shared" si="1"/>
        <v>25.14099993532113</v>
      </c>
      <c r="H19" s="2">
        <f t="shared" si="2"/>
        <v>19.421052631578949</v>
      </c>
      <c r="I19" s="4">
        <f t="shared" si="3"/>
        <v>488.26468295439463</v>
      </c>
    </row>
    <row r="20" spans="1:10" x14ac:dyDescent="0.25">
      <c r="A20" s="1">
        <v>7.0000000000000018</v>
      </c>
      <c r="B20">
        <v>45</v>
      </c>
      <c r="C20" s="2">
        <v>24.7376</v>
      </c>
      <c r="D20" s="2">
        <f t="shared" si="0"/>
        <v>1.8190932022508246</v>
      </c>
      <c r="E20" s="2">
        <f>Messungen!F27</f>
        <v>10.8</v>
      </c>
      <c r="F20">
        <f>Messungen!H27</f>
        <v>3255</v>
      </c>
      <c r="G20" s="2">
        <f t="shared" si="1"/>
        <v>19.646206584308906</v>
      </c>
      <c r="H20" s="2">
        <f t="shared" si="2"/>
        <v>19.421052631578949</v>
      </c>
      <c r="I20" s="4">
        <f t="shared" si="3"/>
        <v>381.55001208473618</v>
      </c>
    </row>
    <row r="21" spans="1:10" x14ac:dyDescent="0.25">
      <c r="A21" s="1">
        <v>6.8000000000000016</v>
      </c>
      <c r="B21">
        <v>33</v>
      </c>
      <c r="C21" s="2">
        <v>24.7376</v>
      </c>
      <c r="D21" s="2">
        <f t="shared" si="0"/>
        <v>1.3340016816506046</v>
      </c>
      <c r="E21" s="2">
        <f>Messungen!F28</f>
        <v>10.83</v>
      </c>
      <c r="F21">
        <f>Messungen!H28</f>
        <v>2900</v>
      </c>
      <c r="G21" s="2">
        <f t="shared" si="1"/>
        <v>14.447238212276048</v>
      </c>
      <c r="H21" s="2">
        <f t="shared" si="2"/>
        <v>19.421052631578949</v>
      </c>
      <c r="I21" s="4">
        <f t="shared" si="3"/>
        <v>280.58057370157167</v>
      </c>
    </row>
    <row r="22" spans="1:10" x14ac:dyDescent="0.25">
      <c r="A22" s="1">
        <v>6.6000000000000014</v>
      </c>
      <c r="B22">
        <v>24</v>
      </c>
      <c r="C22" s="2">
        <v>24.7376</v>
      </c>
      <c r="D22" s="2">
        <f t="shared" si="0"/>
        <v>0.97018304120043974</v>
      </c>
      <c r="E22" s="2">
        <f>Messungen!F29</f>
        <v>10.85</v>
      </c>
      <c r="F22">
        <f>Messungen!H29</f>
        <v>2513</v>
      </c>
      <c r="G22" s="2">
        <f t="shared" si="1"/>
        <v>10.526485997024771</v>
      </c>
      <c r="H22" s="2">
        <f t="shared" si="2"/>
        <v>19.421052631578949</v>
      </c>
      <c r="I22" s="4">
        <f t="shared" si="3"/>
        <v>204.43543857379689</v>
      </c>
    </row>
    <row r="23" spans="1:10" x14ac:dyDescent="0.25">
      <c r="A23" s="1">
        <v>6.4000000000000012</v>
      </c>
      <c r="B23">
        <v>16.3</v>
      </c>
      <c r="C23" s="2">
        <v>24.7376</v>
      </c>
      <c r="D23" s="2">
        <f t="shared" si="0"/>
        <v>0.65891598214863201</v>
      </c>
      <c r="E23" s="2">
        <f>Messungen!F30</f>
        <v>10.86</v>
      </c>
      <c r="F23">
        <f>Messungen!H30</f>
        <v>2166</v>
      </c>
      <c r="G23" s="2">
        <f t="shared" si="1"/>
        <v>7.1558275661341435</v>
      </c>
      <c r="H23" s="2">
        <f t="shared" si="2"/>
        <v>19.421052631578949</v>
      </c>
      <c r="I23" s="4">
        <f t="shared" si="3"/>
        <v>138.9737037843947</v>
      </c>
    </row>
    <row r="24" spans="1:10" x14ac:dyDescent="0.25">
      <c r="A24" s="1">
        <v>6.2000000000000011</v>
      </c>
      <c r="B24">
        <v>10.5</v>
      </c>
      <c r="C24" s="2">
        <v>24.7376</v>
      </c>
      <c r="D24" s="2">
        <f t="shared" si="0"/>
        <v>0.42445508052519243</v>
      </c>
      <c r="E24" s="2">
        <f>Messungen!F31</f>
        <v>10.88</v>
      </c>
      <c r="F24">
        <f>Messungen!H31</f>
        <v>1745</v>
      </c>
      <c r="G24" s="2">
        <f t="shared" si="1"/>
        <v>4.6180712761140938</v>
      </c>
      <c r="H24" s="2">
        <f t="shared" si="2"/>
        <v>19.421052631578949</v>
      </c>
      <c r="I24" s="4">
        <f t="shared" si="3"/>
        <v>89.687805309794783</v>
      </c>
    </row>
    <row r="25" spans="1:10" x14ac:dyDescent="0.25">
      <c r="A25" s="1">
        <v>6.0000000000000009</v>
      </c>
      <c r="B25">
        <v>6.3</v>
      </c>
      <c r="C25" s="2">
        <v>24.7376</v>
      </c>
      <c r="D25" s="2">
        <f t="shared" si="0"/>
        <v>0.25467304831511545</v>
      </c>
      <c r="E25" s="2">
        <f>Messungen!F32</f>
        <v>10.89</v>
      </c>
      <c r="F25">
        <f>Messungen!H32</f>
        <v>1280</v>
      </c>
      <c r="G25" s="2">
        <f t="shared" si="1"/>
        <v>2.7733894961516072</v>
      </c>
      <c r="H25" s="2">
        <f t="shared" si="2"/>
        <v>19.421052631578949</v>
      </c>
      <c r="I25" s="4">
        <f t="shared" si="3"/>
        <v>53.862143372628587</v>
      </c>
    </row>
    <row r="26" spans="1:10" x14ac:dyDescent="0.25">
      <c r="A26" s="1">
        <v>5.8000000000000007</v>
      </c>
      <c r="I26" s="4">
        <f>SUM(I7:I25)</f>
        <v>21802.347081280914</v>
      </c>
    </row>
    <row r="27" spans="1:10" x14ac:dyDescent="0.25">
      <c r="A27" s="1">
        <v>5.6000000000000005</v>
      </c>
      <c r="I27" s="2">
        <f>I26/3600</f>
        <v>6.0562075225780312</v>
      </c>
      <c r="J27" t="s">
        <v>47</v>
      </c>
    </row>
    <row r="28" spans="1:10" x14ac:dyDescent="0.25">
      <c r="A28" s="1">
        <v>5.4</v>
      </c>
    </row>
    <row r="29" spans="1:10" x14ac:dyDescent="0.25">
      <c r="A29" s="1">
        <v>5.2</v>
      </c>
      <c r="F29" t="s">
        <v>43</v>
      </c>
      <c r="G29" t="s">
        <v>44</v>
      </c>
      <c r="H29" t="s">
        <v>45</v>
      </c>
    </row>
    <row r="30" spans="1:10" x14ac:dyDescent="0.25">
      <c r="A30" s="1">
        <v>5</v>
      </c>
      <c r="H30">
        <f>3.2*11</f>
        <v>35.200000000000003</v>
      </c>
    </row>
    <row r="31" spans="1:10" x14ac:dyDescent="0.25">
      <c r="H31" t="s">
        <v>46</v>
      </c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55CF9-B1E5-4D79-A130-468E5133D166}">
  <dimension ref="A5:J31"/>
  <sheetViews>
    <sheetView workbookViewId="0">
      <selection activeCell="I30" sqref="I30"/>
    </sheetView>
  </sheetViews>
  <sheetFormatPr defaultRowHeight="15" x14ac:dyDescent="0.25"/>
  <cols>
    <col min="8" max="8" width="12.28515625" customWidth="1"/>
  </cols>
  <sheetData>
    <row r="5" spans="1:9" x14ac:dyDescent="0.25">
      <c r="A5" t="s">
        <v>3</v>
      </c>
    </row>
    <row r="6" spans="1:9" ht="30" x14ac:dyDescent="0.25">
      <c r="A6" t="s">
        <v>5</v>
      </c>
      <c r="B6" t="s">
        <v>38</v>
      </c>
      <c r="C6" t="s">
        <v>39</v>
      </c>
      <c r="D6" t="s">
        <v>37</v>
      </c>
      <c r="F6" t="s">
        <v>4</v>
      </c>
      <c r="G6" t="s">
        <v>40</v>
      </c>
      <c r="H6" s="3" t="s">
        <v>41</v>
      </c>
      <c r="I6" t="s">
        <v>42</v>
      </c>
    </row>
    <row r="7" spans="1:9" x14ac:dyDescent="0.25">
      <c r="A7" s="1">
        <v>9.2999999999999972</v>
      </c>
      <c r="B7">
        <v>330</v>
      </c>
      <c r="C7" s="2">
        <v>24.7376</v>
      </c>
      <c r="D7" s="2">
        <f>B7/C7</f>
        <v>13.340016816506047</v>
      </c>
      <c r="E7" s="2">
        <f>Messungen!O14</f>
        <v>9.8000000000000007</v>
      </c>
      <c r="F7">
        <f>Messungen!N14</f>
        <v>6400</v>
      </c>
      <c r="G7" s="2">
        <f>E7*D7</f>
        <v>130.73216480175927</v>
      </c>
      <c r="H7" s="2">
        <f>388/19</f>
        <v>20.421052631578949</v>
      </c>
      <c r="I7" s="4">
        <f>H7*G7</f>
        <v>2669.6884180569791</v>
      </c>
    </row>
    <row r="8" spans="1:9" x14ac:dyDescent="0.25">
      <c r="A8" s="1">
        <v>9.1999999999999975</v>
      </c>
      <c r="B8">
        <v>325</v>
      </c>
      <c r="C8" s="2">
        <v>24.7376</v>
      </c>
      <c r="D8" s="2">
        <f t="shared" ref="D8:D25" si="0">B8/C8</f>
        <v>13.137895349589289</v>
      </c>
      <c r="E8" s="2">
        <f>Messungen!O15</f>
        <v>9.6999999999999993</v>
      </c>
      <c r="F8">
        <f>Messungen!N15</f>
        <v>6270</v>
      </c>
      <c r="G8" s="2">
        <f t="shared" ref="G8:G25" si="1">E8*D8</f>
        <v>127.4375848910161</v>
      </c>
      <c r="H8" s="2">
        <f t="shared" ref="H8:H25" si="2">388/19</f>
        <v>20.421052631578949</v>
      </c>
      <c r="I8" s="4">
        <f t="shared" ref="I8:I25" si="3">H8*G8</f>
        <v>2602.4096283007502</v>
      </c>
    </row>
    <row r="9" spans="1:9" x14ac:dyDescent="0.25">
      <c r="A9" s="1">
        <v>9.0999999999999979</v>
      </c>
      <c r="B9">
        <v>288</v>
      </c>
      <c r="C9" s="2">
        <v>24.7376</v>
      </c>
      <c r="D9" s="2">
        <f t="shared" si="0"/>
        <v>11.642196494405278</v>
      </c>
      <c r="E9" s="2">
        <f>Messungen!O16</f>
        <v>9.7200000000000006</v>
      </c>
      <c r="F9">
        <f>Messungen!N16</f>
        <v>5970</v>
      </c>
      <c r="G9" s="2">
        <f t="shared" si="1"/>
        <v>113.1621499256193</v>
      </c>
      <c r="H9" s="2">
        <f t="shared" si="2"/>
        <v>20.421052631578949</v>
      </c>
      <c r="I9" s="4">
        <f t="shared" si="3"/>
        <v>2310.8902195336996</v>
      </c>
    </row>
    <row r="10" spans="1:9" x14ac:dyDescent="0.25">
      <c r="A10" s="1">
        <v>8.9999999999999982</v>
      </c>
      <c r="B10">
        <v>281</v>
      </c>
      <c r="C10" s="2">
        <v>24.7376</v>
      </c>
      <c r="D10" s="2">
        <f t="shared" si="0"/>
        <v>11.359226440721816</v>
      </c>
      <c r="E10" s="2">
        <f>Messungen!O17</f>
        <v>9.6300000000000008</v>
      </c>
      <c r="F10">
        <f>Messungen!N17</f>
        <v>5908</v>
      </c>
      <c r="G10" s="2">
        <f t="shared" si="1"/>
        <v>109.38935062415109</v>
      </c>
      <c r="H10" s="2">
        <f t="shared" si="2"/>
        <v>20.421052631578949</v>
      </c>
      <c r="I10" s="4">
        <f t="shared" si="3"/>
        <v>2233.8456864300329</v>
      </c>
    </row>
    <row r="11" spans="1:9" x14ac:dyDescent="0.25">
      <c r="A11" s="1">
        <v>8.7999999999999989</v>
      </c>
      <c r="B11">
        <v>257</v>
      </c>
      <c r="C11" s="2">
        <v>24.7376</v>
      </c>
      <c r="D11" s="2">
        <f t="shared" si="0"/>
        <v>10.389043399521377</v>
      </c>
      <c r="E11" s="2">
        <f>Messungen!O18</f>
        <v>9.6300000000000008</v>
      </c>
      <c r="F11">
        <f>Messungen!N18</f>
        <v>5650</v>
      </c>
      <c r="G11" s="2">
        <f t="shared" si="1"/>
        <v>100.04648793739086</v>
      </c>
      <c r="H11" s="2">
        <f t="shared" si="2"/>
        <v>20.421052631578949</v>
      </c>
      <c r="I11" s="4">
        <f t="shared" si="3"/>
        <v>2043.0545957740871</v>
      </c>
    </row>
    <row r="12" spans="1:9" x14ac:dyDescent="0.25">
      <c r="A12" s="1">
        <v>8.6</v>
      </c>
      <c r="B12">
        <v>220</v>
      </c>
      <c r="C12" s="2">
        <v>24.7376</v>
      </c>
      <c r="D12" s="2">
        <f t="shared" si="0"/>
        <v>8.8933445443373653</v>
      </c>
      <c r="E12" s="2">
        <f>Messungen!O19</f>
        <v>9.61</v>
      </c>
      <c r="F12">
        <f>Messungen!N19</f>
        <v>5386</v>
      </c>
      <c r="G12" s="2">
        <f t="shared" si="1"/>
        <v>85.465041071082069</v>
      </c>
      <c r="H12" s="2">
        <f t="shared" si="2"/>
        <v>20.421052631578949</v>
      </c>
      <c r="I12" s="4">
        <f t="shared" si="3"/>
        <v>1745.2861018726235</v>
      </c>
    </row>
    <row r="13" spans="1:9" x14ac:dyDescent="0.25">
      <c r="A13" s="1">
        <v>8.4</v>
      </c>
      <c r="B13">
        <v>188</v>
      </c>
      <c r="C13" s="2">
        <v>24.7376</v>
      </c>
      <c r="D13" s="2">
        <f t="shared" si="0"/>
        <v>7.5997671560701114</v>
      </c>
      <c r="E13" s="2">
        <f>Messungen!O20</f>
        <v>9.6199999999999992</v>
      </c>
      <c r="F13">
        <f>Messungen!N20</f>
        <v>5136</v>
      </c>
      <c r="G13" s="2">
        <f t="shared" si="1"/>
        <v>73.109760041394466</v>
      </c>
      <c r="H13" s="2">
        <f t="shared" si="2"/>
        <v>20.421052631578949</v>
      </c>
      <c r="I13" s="4">
        <f t="shared" si="3"/>
        <v>1492.9782576874238</v>
      </c>
    </row>
    <row r="14" spans="1:9" x14ac:dyDescent="0.25">
      <c r="A14" s="1">
        <v>8.2000000000000011</v>
      </c>
      <c r="B14">
        <v>156</v>
      </c>
      <c r="C14" s="2">
        <v>24.7376</v>
      </c>
      <c r="D14" s="2">
        <f t="shared" si="0"/>
        <v>6.3061897678028584</v>
      </c>
      <c r="E14" s="2">
        <f>Messungen!O21</f>
        <v>9.6300000000000008</v>
      </c>
      <c r="F14">
        <f>Messungen!N21</f>
        <v>4835</v>
      </c>
      <c r="G14" s="2">
        <f t="shared" si="1"/>
        <v>60.728607463941529</v>
      </c>
      <c r="H14" s="2">
        <f t="shared" si="2"/>
        <v>20.421052631578949</v>
      </c>
      <c r="I14" s="4">
        <f t="shared" si="3"/>
        <v>1240.1420892636481</v>
      </c>
    </row>
    <row r="15" spans="1:9" x14ac:dyDescent="0.25">
      <c r="A15" s="1">
        <v>8.0000000000000018</v>
      </c>
      <c r="B15">
        <v>135</v>
      </c>
      <c r="C15" s="2">
        <v>24.7376</v>
      </c>
      <c r="D15" s="2">
        <f t="shared" si="0"/>
        <v>5.4572796067524738</v>
      </c>
      <c r="E15" s="2">
        <f>Messungen!O22</f>
        <v>9.65</v>
      </c>
      <c r="F15">
        <f>Messungen!N22</f>
        <v>4580</v>
      </c>
      <c r="G15" s="2">
        <f t="shared" si="1"/>
        <v>52.662748205161371</v>
      </c>
      <c r="H15" s="2">
        <f t="shared" si="2"/>
        <v>20.421052631578949</v>
      </c>
      <c r="I15" s="4">
        <f t="shared" si="3"/>
        <v>1075.4287528211901</v>
      </c>
    </row>
    <row r="16" spans="1:9" x14ac:dyDescent="0.25">
      <c r="A16" s="1">
        <v>7.8000000000000025</v>
      </c>
      <c r="B16">
        <v>108</v>
      </c>
      <c r="C16" s="2">
        <v>24.7376</v>
      </c>
      <c r="D16" s="2">
        <f t="shared" si="0"/>
        <v>4.3658236854019794</v>
      </c>
      <c r="E16" s="2">
        <f>Messungen!O23</f>
        <v>9.68</v>
      </c>
      <c r="F16">
        <f>Messungen!N23</f>
        <v>4280</v>
      </c>
      <c r="G16" s="2">
        <f t="shared" si="1"/>
        <v>42.26117327469116</v>
      </c>
      <c r="H16" s="2">
        <f t="shared" si="2"/>
        <v>20.421052631578949</v>
      </c>
      <c r="I16" s="4">
        <f t="shared" si="3"/>
        <v>863.01764371474587</v>
      </c>
    </row>
    <row r="17" spans="1:10" x14ac:dyDescent="0.25">
      <c r="A17" s="1">
        <v>7.6000000000000023</v>
      </c>
      <c r="B17">
        <v>93</v>
      </c>
      <c r="C17" s="2">
        <v>24.7376</v>
      </c>
      <c r="D17" s="2">
        <f t="shared" si="0"/>
        <v>3.7594592846517041</v>
      </c>
      <c r="E17" s="2">
        <f>Messungen!O24</f>
        <v>9.74</v>
      </c>
      <c r="F17">
        <f>Messungen!N24</f>
        <v>3990</v>
      </c>
      <c r="G17" s="2">
        <f t="shared" si="1"/>
        <v>36.6171334325076</v>
      </c>
      <c r="H17" s="2">
        <f t="shared" si="2"/>
        <v>20.421052631578949</v>
      </c>
      <c r="I17" s="4">
        <f t="shared" si="3"/>
        <v>747.76040904278682</v>
      </c>
    </row>
    <row r="18" spans="1:10" x14ac:dyDescent="0.25">
      <c r="A18" s="1">
        <v>7.4000000000000021</v>
      </c>
      <c r="B18">
        <v>72.5</v>
      </c>
      <c r="C18" s="2">
        <v>24.7376</v>
      </c>
      <c r="D18" s="2">
        <f t="shared" si="0"/>
        <v>2.930761270292995</v>
      </c>
      <c r="E18" s="2">
        <f>Messungen!O25</f>
        <v>9.81</v>
      </c>
      <c r="F18">
        <f>Messungen!N25</f>
        <v>3695</v>
      </c>
      <c r="G18" s="2">
        <f t="shared" si="1"/>
        <v>28.750768061574284</v>
      </c>
      <c r="H18" s="2">
        <f t="shared" si="2"/>
        <v>20.421052631578949</v>
      </c>
      <c r="I18" s="4">
        <f t="shared" si="3"/>
        <v>587.1209477837275</v>
      </c>
    </row>
    <row r="19" spans="1:10" x14ac:dyDescent="0.25">
      <c r="A19" s="1">
        <v>7.200000000000002</v>
      </c>
      <c r="B19">
        <v>57.8</v>
      </c>
      <c r="C19" s="2">
        <v>24.7376</v>
      </c>
      <c r="D19" s="2">
        <f t="shared" si="0"/>
        <v>2.3365241575577258</v>
      </c>
      <c r="E19" s="2">
        <f>Messungen!O26</f>
        <v>9.8699999999999992</v>
      </c>
      <c r="F19">
        <f>Messungen!N26</f>
        <v>3420</v>
      </c>
      <c r="G19" s="2">
        <f t="shared" si="1"/>
        <v>23.061493435094754</v>
      </c>
      <c r="H19" s="2">
        <f t="shared" si="2"/>
        <v>20.421052631578949</v>
      </c>
      <c r="I19" s="4">
        <f t="shared" si="3"/>
        <v>470.93997120088238</v>
      </c>
    </row>
    <row r="20" spans="1:10" x14ac:dyDescent="0.25">
      <c r="A20" s="1">
        <v>7.0000000000000018</v>
      </c>
      <c r="B20">
        <v>45</v>
      </c>
      <c r="C20" s="2">
        <v>24.7376</v>
      </c>
      <c r="D20" s="2">
        <f t="shared" si="0"/>
        <v>1.8190932022508246</v>
      </c>
      <c r="E20" s="2">
        <f>Messungen!O27</f>
        <v>9.92</v>
      </c>
      <c r="F20">
        <f>Messungen!N27</f>
        <v>3070</v>
      </c>
      <c r="G20" s="2">
        <f t="shared" si="1"/>
        <v>18.04540456632818</v>
      </c>
      <c r="H20" s="2">
        <f t="shared" si="2"/>
        <v>20.421052631578949</v>
      </c>
      <c r="I20" s="4">
        <f t="shared" si="3"/>
        <v>368.50615640712289</v>
      </c>
    </row>
    <row r="21" spans="1:10" x14ac:dyDescent="0.25">
      <c r="A21" s="1">
        <v>6.8000000000000016</v>
      </c>
      <c r="B21">
        <v>33</v>
      </c>
      <c r="C21" s="2">
        <v>24.7376</v>
      </c>
      <c r="D21" s="2">
        <f t="shared" si="0"/>
        <v>1.3340016816506046</v>
      </c>
      <c r="E21" s="2">
        <f>Messungen!O28</f>
        <v>9.9700000000000006</v>
      </c>
      <c r="F21">
        <f>Messungen!N28</f>
        <v>2750</v>
      </c>
      <c r="G21" s="2">
        <f t="shared" si="1"/>
        <v>13.299996766056529</v>
      </c>
      <c r="H21" s="2">
        <f t="shared" si="2"/>
        <v>20.421052631578949</v>
      </c>
      <c r="I21" s="4">
        <f t="shared" si="3"/>
        <v>271.59993395947021</v>
      </c>
    </row>
    <row r="22" spans="1:10" x14ac:dyDescent="0.25">
      <c r="A22" s="1">
        <v>6.6000000000000014</v>
      </c>
      <c r="B22">
        <v>24</v>
      </c>
      <c r="C22" s="2">
        <v>24.7376</v>
      </c>
      <c r="D22" s="2">
        <f t="shared" si="0"/>
        <v>0.97018304120043974</v>
      </c>
      <c r="E22" s="2">
        <f>Messungen!O29</f>
        <v>10.02</v>
      </c>
      <c r="F22">
        <f>Messungen!N29</f>
        <v>2370</v>
      </c>
      <c r="G22" s="2">
        <f t="shared" si="1"/>
        <v>9.7212340728284055</v>
      </c>
      <c r="H22" s="2">
        <f t="shared" si="2"/>
        <v>20.421052631578949</v>
      </c>
      <c r="I22" s="4">
        <f t="shared" si="3"/>
        <v>198.51783264512744</v>
      </c>
    </row>
    <row r="23" spans="1:10" x14ac:dyDescent="0.25">
      <c r="A23" s="1">
        <v>6.4000000000000012</v>
      </c>
      <c r="B23">
        <v>16.3</v>
      </c>
      <c r="C23" s="2">
        <v>24.7376</v>
      </c>
      <c r="D23" s="2">
        <f t="shared" si="0"/>
        <v>0.65891598214863201</v>
      </c>
      <c r="E23" s="2">
        <f>Messungen!O30</f>
        <v>10.06</v>
      </c>
      <c r="F23">
        <f>Messungen!N30</f>
        <v>2060</v>
      </c>
      <c r="G23" s="2">
        <f t="shared" si="1"/>
        <v>6.6286947804152385</v>
      </c>
      <c r="H23" s="2">
        <f t="shared" si="2"/>
        <v>20.421052631578949</v>
      </c>
      <c r="I23" s="4">
        <f t="shared" si="3"/>
        <v>135.36492498953226</v>
      </c>
    </row>
    <row r="24" spans="1:10" x14ac:dyDescent="0.25">
      <c r="A24" s="1">
        <v>6.2000000000000011</v>
      </c>
      <c r="B24">
        <v>10.5</v>
      </c>
      <c r="C24" s="2">
        <v>24.7376</v>
      </c>
      <c r="D24" s="2">
        <f t="shared" si="0"/>
        <v>0.42445508052519243</v>
      </c>
      <c r="E24" s="2">
        <f>Messungen!O31</f>
        <v>10.1</v>
      </c>
      <c r="F24">
        <f>Messungen!N31</f>
        <v>1650</v>
      </c>
      <c r="G24" s="2">
        <f t="shared" si="1"/>
        <v>4.2869963133044431</v>
      </c>
      <c r="H24" s="2">
        <f t="shared" si="2"/>
        <v>20.421052631578949</v>
      </c>
      <c r="I24" s="4">
        <f t="shared" si="3"/>
        <v>87.544977345374946</v>
      </c>
    </row>
    <row r="25" spans="1:10" x14ac:dyDescent="0.25">
      <c r="A25" s="1">
        <v>6.0000000000000009</v>
      </c>
      <c r="B25">
        <v>6.3</v>
      </c>
      <c r="C25" s="2">
        <v>24.7376</v>
      </c>
      <c r="D25" s="2">
        <f t="shared" si="0"/>
        <v>0.25467304831511545</v>
      </c>
      <c r="E25" s="2">
        <f>Messungen!O32</f>
        <v>10.119999999999999</v>
      </c>
      <c r="F25">
        <f>Messungen!N32</f>
        <v>1200</v>
      </c>
      <c r="G25" s="2">
        <f t="shared" si="1"/>
        <v>2.5772912489489683</v>
      </c>
      <c r="H25" s="2">
        <f t="shared" si="2"/>
        <v>20.421052631578949</v>
      </c>
      <c r="I25" s="4">
        <f t="shared" si="3"/>
        <v>52.631000241694728</v>
      </c>
    </row>
    <row r="26" spans="1:10" x14ac:dyDescent="0.25">
      <c r="A26" s="1">
        <v>5.8000000000000007</v>
      </c>
      <c r="I26" s="4">
        <f>SUM(I7:I25)</f>
        <v>21196.727547070903</v>
      </c>
    </row>
    <row r="27" spans="1:10" x14ac:dyDescent="0.25">
      <c r="A27" s="1">
        <v>5.6000000000000005</v>
      </c>
      <c r="I27" s="2">
        <f>I26/3600</f>
        <v>5.887979874186362</v>
      </c>
      <c r="J27" t="s">
        <v>47</v>
      </c>
    </row>
    <row r="28" spans="1:10" x14ac:dyDescent="0.25">
      <c r="A28" s="1">
        <v>5.4</v>
      </c>
    </row>
    <row r="29" spans="1:10" x14ac:dyDescent="0.25">
      <c r="A29" s="1">
        <v>5.2</v>
      </c>
      <c r="F29" t="s">
        <v>43</v>
      </c>
      <c r="G29" t="s">
        <v>44</v>
      </c>
      <c r="H29" t="s">
        <v>45</v>
      </c>
    </row>
    <row r="30" spans="1:10" x14ac:dyDescent="0.25">
      <c r="A30" s="1">
        <v>5</v>
      </c>
      <c r="H30">
        <f>3.2*11</f>
        <v>35.200000000000003</v>
      </c>
    </row>
    <row r="31" spans="1:10" x14ac:dyDescent="0.25">
      <c r="H31" t="s">
        <v>46</v>
      </c>
    </row>
  </sheetData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5ACA6-2D97-4645-9993-D7C7F0C53071}">
  <dimension ref="A1:H21"/>
  <sheetViews>
    <sheetView workbookViewId="0">
      <selection activeCell="G5" sqref="G5"/>
    </sheetView>
  </sheetViews>
  <sheetFormatPr defaultRowHeight="15" x14ac:dyDescent="0.25"/>
  <cols>
    <col min="3" max="3" width="13.7109375" customWidth="1"/>
  </cols>
  <sheetData>
    <row r="1" spans="1:8" x14ac:dyDescent="0.25">
      <c r="A1" t="s">
        <v>52</v>
      </c>
    </row>
    <row r="3" spans="1:8" x14ac:dyDescent="0.25">
      <c r="A3" t="s">
        <v>53</v>
      </c>
      <c r="B3" t="s">
        <v>54</v>
      </c>
    </row>
    <row r="4" spans="1:8" x14ac:dyDescent="0.25">
      <c r="A4">
        <v>1655</v>
      </c>
      <c r="B4" s="2">
        <v>28.147826086956513</v>
      </c>
      <c r="C4">
        <f t="shared" ref="C4:C12" si="0">B4/A4</f>
        <v>1.7007749901484299E-2</v>
      </c>
    </row>
    <row r="5" spans="1:8" x14ac:dyDescent="0.25">
      <c r="A5">
        <v>2330</v>
      </c>
      <c r="B5" s="2">
        <v>62.060869565217388</v>
      </c>
      <c r="C5">
        <f t="shared" si="0"/>
        <v>2.6635566337003171E-2</v>
      </c>
    </row>
    <row r="6" spans="1:8" x14ac:dyDescent="0.25">
      <c r="A6">
        <v>2970</v>
      </c>
      <c r="B6" s="2">
        <v>110.72608695652173</v>
      </c>
      <c r="C6">
        <f t="shared" si="0"/>
        <v>3.7281510759771624E-2</v>
      </c>
    </row>
    <row r="7" spans="1:8" x14ac:dyDescent="0.25">
      <c r="A7">
        <v>3730</v>
      </c>
      <c r="B7" s="2">
        <v>176.85652173913041</v>
      </c>
      <c r="C7">
        <f t="shared" si="0"/>
        <v>4.7414617088238714E-2</v>
      </c>
    </row>
    <row r="8" spans="1:8" x14ac:dyDescent="0.25">
      <c r="A8">
        <v>4210</v>
      </c>
      <c r="B8" s="2">
        <v>231.11739130434782</v>
      </c>
      <c r="C8">
        <f t="shared" si="0"/>
        <v>5.4897242590106372E-2</v>
      </c>
      <c r="D8" s="6" t="s">
        <v>58</v>
      </c>
      <c r="E8" s="6"/>
      <c r="F8" s="6"/>
      <c r="G8" s="6"/>
      <c r="H8" s="6"/>
    </row>
    <row r="9" spans="1:8" x14ac:dyDescent="0.25">
      <c r="A9">
        <v>4850</v>
      </c>
      <c r="B9" s="2">
        <v>304.03043478260872</v>
      </c>
      <c r="C9">
        <f t="shared" si="0"/>
        <v>6.2686687584043041E-2</v>
      </c>
    </row>
    <row r="10" spans="1:8" x14ac:dyDescent="0.25">
      <c r="A10">
        <v>5350</v>
      </c>
      <c r="B10" s="2">
        <v>373.55217391304348</v>
      </c>
      <c r="C10">
        <f t="shared" si="0"/>
        <v>6.982283624542869E-2</v>
      </c>
    </row>
    <row r="11" spans="1:8" x14ac:dyDescent="0.25">
      <c r="A11">
        <v>5715</v>
      </c>
      <c r="B11" s="2">
        <v>439.68260869565216</v>
      </c>
      <c r="C11">
        <f t="shared" si="0"/>
        <v>7.6934839666780774E-2</v>
      </c>
    </row>
    <row r="12" spans="1:8" x14ac:dyDescent="0.25">
      <c r="A12">
        <v>5900</v>
      </c>
      <c r="B12" s="2">
        <v>460.87826086956522</v>
      </c>
      <c r="C12">
        <f t="shared" si="0"/>
        <v>7.8114959469417836E-2</v>
      </c>
    </row>
    <row r="13" spans="1:8" x14ac:dyDescent="0.25">
      <c r="A13">
        <v>6030</v>
      </c>
      <c r="B13" s="2">
        <v>485.46521739130435</v>
      </c>
      <c r="C13">
        <f>B13/A13</f>
        <v>8.0508327925589443E-2</v>
      </c>
    </row>
    <row r="14" spans="1:8" x14ac:dyDescent="0.25">
      <c r="C14">
        <f>AVERAGE(C4:C13)</f>
        <v>5.513043375678639E-2</v>
      </c>
    </row>
    <row r="16" spans="1:8" x14ac:dyDescent="0.25">
      <c r="A16" t="s">
        <v>57</v>
      </c>
    </row>
    <row r="17" spans="1:4" x14ac:dyDescent="0.25">
      <c r="A17" t="s">
        <v>15</v>
      </c>
      <c r="B17">
        <v>6750</v>
      </c>
      <c r="C17" s="5">
        <f>$C$13*B17</f>
        <v>543.43121349772878</v>
      </c>
      <c r="D17" t="s">
        <v>55</v>
      </c>
    </row>
    <row r="18" spans="1:4" x14ac:dyDescent="0.25">
      <c r="A18" t="s">
        <v>16</v>
      </c>
      <c r="B18">
        <v>6680</v>
      </c>
      <c r="C18" s="5">
        <f t="shared" ref="C18:C21" si="1">$C$13*B18</f>
        <v>537.79563054293749</v>
      </c>
    </row>
    <row r="19" spans="1:4" x14ac:dyDescent="0.25">
      <c r="A19" t="s">
        <v>17</v>
      </c>
      <c r="B19">
        <v>6587</v>
      </c>
      <c r="C19" s="5">
        <f t="shared" si="1"/>
        <v>530.30835604585764</v>
      </c>
    </row>
    <row r="20" spans="1:4" x14ac:dyDescent="0.25">
      <c r="A20" t="s">
        <v>18</v>
      </c>
      <c r="B20">
        <v>6470</v>
      </c>
      <c r="C20" s="5">
        <f t="shared" si="1"/>
        <v>520.88888167856373</v>
      </c>
    </row>
    <row r="21" spans="1:4" x14ac:dyDescent="0.25">
      <c r="A21" t="s">
        <v>19</v>
      </c>
      <c r="B21">
        <v>6400</v>
      </c>
      <c r="C21" s="5">
        <f t="shared" si="1"/>
        <v>515.25329872377245</v>
      </c>
      <c r="D21" t="s">
        <v>56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Zusammenfassung</vt:lpstr>
      <vt:lpstr>Messungen</vt:lpstr>
      <vt:lpstr>Strom Leistung Run 1</vt:lpstr>
      <vt:lpstr>Strom Leistung Run 2</vt:lpstr>
      <vt:lpstr>Strom Leistung Run 3</vt:lpstr>
      <vt:lpstr>Strom Leistung Run 4</vt:lpstr>
      <vt:lpstr>Strom Leistung Run 5</vt:lpstr>
      <vt:lpstr>Auftrieb pro Motor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Dieter Muehlmann</dc:creator>
  <cp:lastModifiedBy>Dieter Muehlmann</cp:lastModifiedBy>
  <dcterms:created xsi:type="dcterms:W3CDTF">2022-08-07T11:42:16Z</dcterms:created>
  <dcterms:modified xsi:type="dcterms:W3CDTF">2022-08-08T13:05:01Z</dcterms:modified>
</cp:coreProperties>
</file>