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drawings/drawing2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drawings/drawing2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drawings/drawing2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drawings/drawing2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drawings/drawing2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6.xml" ContentType="application/vnd.openxmlformats-officedocument.themeOverride+xml"/>
  <Override PartName="/xl/drawings/drawing2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7.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nystartfinansab-my.sharepoint.com/personal/andreas_nilsson_nstart_com/Documents/Skrivbordet/PD 2/Score Uträkning Modeller/"/>
    </mc:Choice>
  </mc:AlternateContent>
  <xr:revisionPtr revIDLastSave="97" documentId="8_{2C008F50-880D-D443-836F-6D64219E5A04}" xr6:coauthVersionLast="47" xr6:coauthVersionMax="47" xr10:uidLastSave="{0B159939-8779-D747-BAFC-5A3E91C3A4EC}"/>
  <bookViews>
    <workbookView xWindow="17740" yWindow="2100" windowWidth="19940" windowHeight="19460" xr2:uid="{00000000-000D-0000-FFFF-FFFF00000000}"/>
  </bookViews>
  <sheets>
    <sheet name="Modellen (2)" sheetId="33" r:id="rId1"/>
    <sheet name="Modellen" sheetId="30" r:id="rId2"/>
    <sheet name="Till dokumentationen" sheetId="31" r:id="rId3"/>
    <sheet name="VariableList" sheetId="32" r:id="rId4"/>
    <sheet name="binningii" sheetId="1" r:id="rId5"/>
    <sheet name="HouseOwner" sheetId="2" r:id="rId6"/>
    <sheet name="Broker" sheetId="3" r:id="rId7"/>
    <sheet name="SalesChannel" sheetId="4" r:id="rId8"/>
    <sheet name="CoApplicant" sheetId="5" r:id="rId9"/>
    <sheet name="InquiriesNumber" sheetId="7" r:id="rId10"/>
    <sheet name="CreditcardOverdraft" sheetId="8" r:id="rId11"/>
    <sheet name="MortgageLoan" sheetId="9" r:id="rId12"/>
    <sheet name="Age" sheetId="10" r:id="rId13"/>
    <sheet name="HousingType" sheetId="11" r:id="rId14"/>
    <sheet name="MaritalStatus" sheetId="12" r:id="rId15"/>
    <sheet name="Income" sheetId="13" r:id="rId16"/>
    <sheet name="PriceGroup" sheetId="14" r:id="rId17"/>
    <sheet name="HighRiskTxn" sheetId="16" r:id="rId18"/>
    <sheet name="PaytRemarkHighRisk" sheetId="17" r:id="rId19"/>
    <sheet name="UCScore" sheetId="18" r:id="rId20"/>
    <sheet name="UCScoreAvg" sheetId="19" r:id="rId21"/>
    <sheet name="UCScoreHigh" sheetId="20" r:id="rId22"/>
    <sheet name="UCScoreLow" sheetId="21" r:id="rId23"/>
    <sheet name="Skuldtrend" sheetId="22" r:id="rId24"/>
    <sheet name="Lowriskdebt" sheetId="23" r:id="rId25"/>
    <sheet name="NumberofEmployers" sheetId="24" r:id="rId26"/>
    <sheet name="Barn" sheetId="25" r:id="rId27"/>
    <sheet name="KALP" sheetId="26" r:id="rId28"/>
    <sheet name="Nylån" sheetId="27" r:id="rId29"/>
    <sheet name="AllaLoans" sheetId="28"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33" l="1"/>
  <c r="L21" i="33"/>
  <c r="L20" i="33"/>
  <c r="L17" i="33"/>
  <c r="L16" i="33"/>
  <c r="L13" i="33"/>
  <c r="L12" i="33"/>
  <c r="L11" i="33"/>
  <c r="L10" i="33"/>
  <c r="L7" i="33"/>
  <c r="E22" i="33"/>
  <c r="E21" i="33"/>
  <c r="E20" i="33"/>
  <c r="E17" i="33"/>
  <c r="E16" i="33"/>
  <c r="E13" i="33"/>
  <c r="E12" i="33"/>
  <c r="E11" i="33"/>
  <c r="E10" i="33"/>
  <c r="E7" i="33"/>
  <c r="L5" i="33" l="1"/>
  <c r="L3" i="33" s="1"/>
  <c r="E5" i="33"/>
  <c r="E3" i="33" s="1"/>
  <c r="C4" i="31" l="1"/>
  <c r="C3" i="31"/>
  <c r="F30" i="14"/>
  <c r="F31" i="14"/>
  <c r="F32" i="14"/>
  <c r="F29" i="14"/>
  <c r="E30" i="14"/>
  <c r="E31" i="14"/>
  <c r="E32" i="14"/>
  <c r="E29" i="14"/>
  <c r="C32" i="14"/>
  <c r="D32" i="14"/>
  <c r="B32" i="14"/>
  <c r="C31" i="14"/>
  <c r="D31" i="14"/>
  <c r="B31" i="14"/>
  <c r="C30" i="14"/>
  <c r="D30" i="14"/>
  <c r="B30" i="14"/>
  <c r="C29" i="14"/>
  <c r="D29" i="14"/>
  <c r="B29" i="14"/>
  <c r="G9" i="12"/>
  <c r="E39" i="12"/>
  <c r="E38" i="12"/>
  <c r="D10" i="8"/>
  <c r="C10" i="8"/>
  <c r="E13" i="8"/>
  <c r="D13" i="8"/>
  <c r="C13" i="8"/>
  <c r="E40" i="12" l="1"/>
  <c r="B7" i="31" l="1"/>
  <c r="B5" i="31"/>
  <c r="B4" i="31"/>
  <c r="C7" i="31"/>
  <c r="C5" i="31"/>
  <c r="E7" i="30"/>
  <c r="E10" i="30"/>
  <c r="E11" i="30"/>
  <c r="E12" i="30"/>
  <c r="E13" i="30"/>
  <c r="E16" i="30"/>
  <c r="E17" i="30"/>
  <c r="E20" i="30"/>
  <c r="E21" i="30"/>
  <c r="E22" i="30"/>
  <c r="E5" i="30" l="1"/>
  <c r="E3" i="30" s="1"/>
  <c r="G33" i="11" l="1"/>
  <c r="G34" i="11"/>
  <c r="G32" i="11"/>
  <c r="D35" i="11"/>
  <c r="E35" i="11"/>
  <c r="C35" i="11"/>
  <c r="D32" i="11"/>
  <c r="E32" i="11"/>
  <c r="F32" i="11"/>
  <c r="D33" i="11"/>
  <c r="E33" i="11"/>
  <c r="F33" i="11"/>
  <c r="D34" i="11"/>
  <c r="E34" i="11"/>
  <c r="F34" i="11"/>
  <c r="C34" i="11"/>
  <c r="C33" i="11"/>
  <c r="C32" i="11"/>
  <c r="E9" i="28"/>
  <c r="G9" i="28" s="1"/>
  <c r="D5" i="28"/>
  <c r="C5" i="28"/>
  <c r="H9" i="28"/>
  <c r="I9" i="28"/>
  <c r="D18" i="28"/>
  <c r="E17" i="28"/>
  <c r="F17" i="28" s="1"/>
  <c r="E18" i="28"/>
  <c r="C18" i="28"/>
  <c r="D10" i="28"/>
  <c r="C10" i="28"/>
  <c r="G16" i="28"/>
  <c r="I8" i="28" s="1"/>
  <c r="E16" i="28"/>
  <c r="E15" i="28"/>
  <c r="G15" i="28" s="1"/>
  <c r="I7" i="28" s="1"/>
  <c r="E14" i="28"/>
  <c r="G13" i="28"/>
  <c r="I5" i="28" s="1"/>
  <c r="E13" i="28"/>
  <c r="E8" i="28"/>
  <c r="G8" i="28" s="1"/>
  <c r="E7" i="28"/>
  <c r="G7" i="28" s="1"/>
  <c r="E6" i="28"/>
  <c r="G6" i="28" s="1"/>
  <c r="D11" i="27"/>
  <c r="C11" i="27"/>
  <c r="G10" i="27"/>
  <c r="I5" i="27" s="1"/>
  <c r="E10" i="27"/>
  <c r="E9" i="27"/>
  <c r="G9" i="27" s="1"/>
  <c r="I4" i="27" s="1"/>
  <c r="D6" i="27"/>
  <c r="C6" i="27"/>
  <c r="E5" i="27"/>
  <c r="G5" i="27" s="1"/>
  <c r="E4" i="27"/>
  <c r="G4" i="27" s="1"/>
  <c r="E13" i="26"/>
  <c r="F10" i="26" s="1"/>
  <c r="H4" i="26" s="1"/>
  <c r="D13" i="26"/>
  <c r="C13" i="26"/>
  <c r="E12" i="26"/>
  <c r="G12" i="26" s="1"/>
  <c r="I6" i="26" s="1"/>
  <c r="E11" i="26"/>
  <c r="G11" i="26" s="1"/>
  <c r="I5" i="26" s="1"/>
  <c r="E10" i="26"/>
  <c r="G10" i="26" s="1"/>
  <c r="I4" i="26" s="1"/>
  <c r="D7" i="26"/>
  <c r="C7" i="26"/>
  <c r="E6" i="26"/>
  <c r="G6" i="26" s="1"/>
  <c r="E5" i="26"/>
  <c r="G5" i="26" s="1"/>
  <c r="E4" i="26"/>
  <c r="D11" i="25"/>
  <c r="C11" i="25"/>
  <c r="E10" i="25"/>
  <c r="G10" i="25" s="1"/>
  <c r="I5" i="25" s="1"/>
  <c r="E9" i="25"/>
  <c r="D6" i="25"/>
  <c r="C6" i="25"/>
  <c r="E5" i="25"/>
  <c r="G5" i="25" s="1"/>
  <c r="E4" i="25"/>
  <c r="D13" i="24"/>
  <c r="C13" i="24"/>
  <c r="E12" i="24"/>
  <c r="G12" i="24" s="1"/>
  <c r="I6" i="24" s="1"/>
  <c r="E11" i="24"/>
  <c r="G11" i="24" s="1"/>
  <c r="I5" i="24" s="1"/>
  <c r="E10" i="24"/>
  <c r="D7" i="24"/>
  <c r="C7" i="24"/>
  <c r="E6" i="24"/>
  <c r="G6" i="24" s="1"/>
  <c r="E5" i="24"/>
  <c r="G5" i="24" s="1"/>
  <c r="E4" i="24"/>
  <c r="G4" i="24" s="1"/>
  <c r="D11" i="23"/>
  <c r="C11" i="23"/>
  <c r="E10" i="23"/>
  <c r="G10" i="23" s="1"/>
  <c r="I5" i="23" s="1"/>
  <c r="E9" i="23"/>
  <c r="G9" i="23" s="1"/>
  <c r="I4" i="23" s="1"/>
  <c r="D6" i="23"/>
  <c r="C6" i="23"/>
  <c r="E5" i="23"/>
  <c r="G5" i="23" s="1"/>
  <c r="E4" i="23"/>
  <c r="D13" i="22"/>
  <c r="C13" i="22"/>
  <c r="E12" i="22"/>
  <c r="G12" i="22" s="1"/>
  <c r="I6" i="22" s="1"/>
  <c r="E11" i="22"/>
  <c r="G11" i="22" s="1"/>
  <c r="I5" i="22" s="1"/>
  <c r="E10" i="22"/>
  <c r="G10" i="22" s="1"/>
  <c r="I4" i="22" s="1"/>
  <c r="D7" i="22"/>
  <c r="C7" i="22"/>
  <c r="E6" i="22"/>
  <c r="G6" i="22" s="1"/>
  <c r="E5" i="22"/>
  <c r="G5" i="22" s="1"/>
  <c r="E4" i="22"/>
  <c r="G4" i="22" s="1"/>
  <c r="D16" i="21"/>
  <c r="C16" i="21"/>
  <c r="E15" i="21"/>
  <c r="G15" i="21" s="1"/>
  <c r="I8" i="21" s="1"/>
  <c r="E14" i="21"/>
  <c r="G14" i="21" s="1"/>
  <c r="I7" i="21" s="1"/>
  <c r="E13" i="21"/>
  <c r="E12" i="21"/>
  <c r="D9" i="21"/>
  <c r="C9" i="21"/>
  <c r="E8" i="21"/>
  <c r="G8" i="21" s="1"/>
  <c r="E7" i="21"/>
  <c r="E6" i="21"/>
  <c r="G6" i="21" s="1"/>
  <c r="E5" i="21"/>
  <c r="G5" i="21" s="1"/>
  <c r="D16" i="20"/>
  <c r="C16" i="20"/>
  <c r="E15" i="20"/>
  <c r="G15" i="20" s="1"/>
  <c r="I8" i="20" s="1"/>
  <c r="E14" i="20"/>
  <c r="G14" i="20" s="1"/>
  <c r="I7" i="20" s="1"/>
  <c r="E13" i="20"/>
  <c r="G13" i="20" s="1"/>
  <c r="I6" i="20" s="1"/>
  <c r="E12" i="20"/>
  <c r="D9" i="20"/>
  <c r="C9" i="20"/>
  <c r="E8" i="20"/>
  <c r="G8" i="20" s="1"/>
  <c r="E7" i="20"/>
  <c r="E6" i="20"/>
  <c r="G6" i="20" s="1"/>
  <c r="E5" i="20"/>
  <c r="G5" i="20" s="1"/>
  <c r="D16" i="19"/>
  <c r="C16" i="19"/>
  <c r="E15" i="19"/>
  <c r="G15" i="19" s="1"/>
  <c r="I8" i="19" s="1"/>
  <c r="E14" i="19"/>
  <c r="G14" i="19" s="1"/>
  <c r="I7" i="19" s="1"/>
  <c r="E13" i="19"/>
  <c r="E12" i="19"/>
  <c r="G12" i="19" s="1"/>
  <c r="I5" i="19" s="1"/>
  <c r="D9" i="19"/>
  <c r="C9" i="19"/>
  <c r="E8" i="19"/>
  <c r="G8" i="19" s="1"/>
  <c r="E7" i="19"/>
  <c r="G7" i="19" s="1"/>
  <c r="E6" i="19"/>
  <c r="E5" i="19"/>
  <c r="G5" i="19" s="1"/>
  <c r="D16" i="18"/>
  <c r="C16" i="18"/>
  <c r="E15" i="18"/>
  <c r="G15" i="18" s="1"/>
  <c r="I8" i="18" s="1"/>
  <c r="E14" i="18"/>
  <c r="G14" i="18" s="1"/>
  <c r="I7" i="18" s="1"/>
  <c r="E13" i="18"/>
  <c r="E12" i="18"/>
  <c r="D9" i="18"/>
  <c r="C9" i="18"/>
  <c r="E8" i="18"/>
  <c r="G8" i="18" s="1"/>
  <c r="E7" i="18"/>
  <c r="E6" i="18"/>
  <c r="G6" i="18" s="1"/>
  <c r="E5" i="18"/>
  <c r="G5" i="18" s="1"/>
  <c r="D11" i="17"/>
  <c r="C11" i="17"/>
  <c r="E10" i="17"/>
  <c r="G10" i="17" s="1"/>
  <c r="I5" i="17" s="1"/>
  <c r="E9" i="17"/>
  <c r="G9" i="17" s="1"/>
  <c r="I4" i="17" s="1"/>
  <c r="D6" i="17"/>
  <c r="C6" i="17"/>
  <c r="E5" i="17"/>
  <c r="G5" i="17" s="1"/>
  <c r="E4" i="17"/>
  <c r="E6" i="17" s="1"/>
  <c r="D11" i="16"/>
  <c r="C11" i="16"/>
  <c r="E10" i="16"/>
  <c r="G10" i="16" s="1"/>
  <c r="I5" i="16" s="1"/>
  <c r="E9" i="16"/>
  <c r="G9" i="16" s="1"/>
  <c r="I4" i="16" s="1"/>
  <c r="D6" i="16"/>
  <c r="C6" i="16"/>
  <c r="E5" i="16"/>
  <c r="G5" i="16" s="1"/>
  <c r="E4" i="16"/>
  <c r="G4" i="16" s="1"/>
  <c r="H5" i="14"/>
  <c r="C19" i="14"/>
  <c r="B19" i="14"/>
  <c r="D18" i="14"/>
  <c r="F18" i="14" s="1"/>
  <c r="H10" i="14" s="1"/>
  <c r="D17" i="14"/>
  <c r="F17" i="14" s="1"/>
  <c r="H9" i="14" s="1"/>
  <c r="D16" i="14"/>
  <c r="F16" i="14" s="1"/>
  <c r="H8" i="14" s="1"/>
  <c r="D15" i="14"/>
  <c r="D14" i="14"/>
  <c r="F14" i="14" s="1"/>
  <c r="H6" i="14" s="1"/>
  <c r="F7" i="14"/>
  <c r="F8" i="14"/>
  <c r="F9" i="14"/>
  <c r="F10" i="14"/>
  <c r="F11" i="14"/>
  <c r="F6" i="14"/>
  <c r="E7" i="14"/>
  <c r="E8" i="14"/>
  <c r="E9" i="14"/>
  <c r="E10" i="14"/>
  <c r="E11" i="14"/>
  <c r="E6" i="14"/>
  <c r="D6" i="14"/>
  <c r="D7" i="14"/>
  <c r="D8" i="14"/>
  <c r="D9" i="14"/>
  <c r="D10" i="14"/>
  <c r="D11" i="14" s="1"/>
  <c r="C11" i="14"/>
  <c r="B11" i="14"/>
  <c r="E5" i="28" l="1"/>
  <c r="E10" i="28" s="1"/>
  <c r="F9" i="28" s="1"/>
  <c r="G17" i="28"/>
  <c r="F18" i="28"/>
  <c r="H10" i="28" s="1"/>
  <c r="F16" i="28"/>
  <c r="H8" i="28" s="1"/>
  <c r="F13" i="28"/>
  <c r="H5" i="28" s="1"/>
  <c r="G18" i="28"/>
  <c r="I10" i="28" s="1"/>
  <c r="F14" i="28"/>
  <c r="H6" i="28" s="1"/>
  <c r="G14" i="28"/>
  <c r="I6" i="28" s="1"/>
  <c r="F15" i="28"/>
  <c r="H7" i="28" s="1"/>
  <c r="E6" i="27"/>
  <c r="F4" i="27" s="1"/>
  <c r="E11" i="27"/>
  <c r="F11" i="27" s="1"/>
  <c r="H6" i="27" s="1"/>
  <c r="E7" i="26"/>
  <c r="F5" i="26" s="1"/>
  <c r="G4" i="26"/>
  <c r="F11" i="26"/>
  <c r="H5" i="26" s="1"/>
  <c r="G13" i="26"/>
  <c r="I7" i="26" s="1"/>
  <c r="F12" i="26"/>
  <c r="H6" i="26" s="1"/>
  <c r="F13" i="26"/>
  <c r="H7" i="26" s="1"/>
  <c r="E11" i="25"/>
  <c r="F10" i="25" s="1"/>
  <c r="H5" i="25" s="1"/>
  <c r="G9" i="25"/>
  <c r="I4" i="25" s="1"/>
  <c r="E6" i="25"/>
  <c r="F4" i="25" s="1"/>
  <c r="G4" i="25"/>
  <c r="F9" i="25"/>
  <c r="H4" i="25" s="1"/>
  <c r="G11" i="25"/>
  <c r="I6" i="25" s="1"/>
  <c r="F11" i="25"/>
  <c r="H6" i="25" s="1"/>
  <c r="E7" i="24"/>
  <c r="F5" i="24" s="1"/>
  <c r="E13" i="24"/>
  <c r="F13" i="24" s="1"/>
  <c r="H7" i="24" s="1"/>
  <c r="G10" i="24"/>
  <c r="I4" i="24" s="1"/>
  <c r="E6" i="23"/>
  <c r="F6" i="23" s="1"/>
  <c r="F4" i="23"/>
  <c r="G4" i="23"/>
  <c r="E11" i="23"/>
  <c r="G11" i="23" s="1"/>
  <c r="I6" i="23" s="1"/>
  <c r="E13" i="22"/>
  <c r="F12" i="22" s="1"/>
  <c r="H6" i="22" s="1"/>
  <c r="E7" i="22"/>
  <c r="F7" i="22" s="1"/>
  <c r="E16" i="21"/>
  <c r="F15" i="21" s="1"/>
  <c r="H8" i="21" s="1"/>
  <c r="E9" i="21"/>
  <c r="F8" i="21" s="1"/>
  <c r="G7" i="21"/>
  <c r="G12" i="21"/>
  <c r="I5" i="21" s="1"/>
  <c r="G13" i="21"/>
  <c r="I6" i="21" s="1"/>
  <c r="E16" i="20"/>
  <c r="F16" i="20" s="1"/>
  <c r="H9" i="20" s="1"/>
  <c r="F5" i="20"/>
  <c r="F7" i="20"/>
  <c r="G7" i="20"/>
  <c r="G12" i="20"/>
  <c r="I5" i="20" s="1"/>
  <c r="E9" i="20"/>
  <c r="F9" i="20" s="1"/>
  <c r="E9" i="19"/>
  <c r="F6" i="19" s="1"/>
  <c r="G6" i="19"/>
  <c r="G13" i="19"/>
  <c r="I6" i="19" s="1"/>
  <c r="E16" i="19"/>
  <c r="F15" i="19" s="1"/>
  <c r="H8" i="19" s="1"/>
  <c r="E16" i="18"/>
  <c r="F16" i="18" s="1"/>
  <c r="H9" i="18" s="1"/>
  <c r="E9" i="18"/>
  <c r="F5" i="18" s="1"/>
  <c r="G7" i="18"/>
  <c r="G12" i="18"/>
  <c r="I5" i="18" s="1"/>
  <c r="G13" i="18"/>
  <c r="I6" i="18" s="1"/>
  <c r="G6" i="17"/>
  <c r="F6" i="17"/>
  <c r="F4" i="17"/>
  <c r="E11" i="17"/>
  <c r="F9" i="17" s="1"/>
  <c r="H4" i="17" s="1"/>
  <c r="G4" i="17"/>
  <c r="F5" i="17"/>
  <c r="E6" i="16"/>
  <c r="F5" i="16" s="1"/>
  <c r="E11" i="16"/>
  <c r="F9" i="16" s="1"/>
  <c r="H4" i="16" s="1"/>
  <c r="F15" i="14"/>
  <c r="H7" i="14" s="1"/>
  <c r="D19" i="14"/>
  <c r="E14" i="14" s="1"/>
  <c r="G6" i="14" s="1"/>
  <c r="D14" i="13"/>
  <c r="C14" i="13"/>
  <c r="E13" i="13"/>
  <c r="E12" i="13"/>
  <c r="G12" i="13" s="1"/>
  <c r="I6" i="13" s="1"/>
  <c r="E11" i="13"/>
  <c r="D8" i="13"/>
  <c r="C8" i="13"/>
  <c r="E7" i="13"/>
  <c r="G7" i="13" s="1"/>
  <c r="E6" i="13"/>
  <c r="G6" i="13" s="1"/>
  <c r="E5" i="13"/>
  <c r="G5" i="13" s="1"/>
  <c r="I32" i="12"/>
  <c r="D40" i="12"/>
  <c r="D34" i="12"/>
  <c r="C34" i="12"/>
  <c r="D33" i="12"/>
  <c r="C33" i="12"/>
  <c r="D16" i="12"/>
  <c r="C16" i="12"/>
  <c r="E15" i="12"/>
  <c r="G15" i="12" s="1"/>
  <c r="I8" i="12" s="1"/>
  <c r="E14" i="12"/>
  <c r="G14" i="12" s="1"/>
  <c r="I7" i="12" s="1"/>
  <c r="E13" i="12"/>
  <c r="E12" i="12"/>
  <c r="G12" i="12" s="1"/>
  <c r="I5" i="12" s="1"/>
  <c r="D9" i="12"/>
  <c r="C9" i="12"/>
  <c r="E8" i="12"/>
  <c r="G8" i="12" s="1"/>
  <c r="E7" i="12"/>
  <c r="E33" i="12" s="1"/>
  <c r="E6" i="12"/>
  <c r="G6" i="12" s="1"/>
  <c r="E5" i="12"/>
  <c r="E34" i="12" s="1"/>
  <c r="D16" i="11"/>
  <c r="C16" i="11"/>
  <c r="E15" i="11"/>
  <c r="G15" i="11" s="1"/>
  <c r="E14" i="11"/>
  <c r="G14" i="11" s="1"/>
  <c r="I7" i="11" s="1"/>
  <c r="E13" i="11"/>
  <c r="G13" i="11" s="1"/>
  <c r="E12" i="11"/>
  <c r="D9" i="11"/>
  <c r="C9" i="11"/>
  <c r="E8" i="11"/>
  <c r="G8" i="11" s="1"/>
  <c r="E7" i="11"/>
  <c r="E6" i="11"/>
  <c r="G6" i="11" s="1"/>
  <c r="E5" i="11"/>
  <c r="D16" i="10"/>
  <c r="C16" i="10"/>
  <c r="E15" i="10"/>
  <c r="G15" i="10" s="1"/>
  <c r="I8" i="10" s="1"/>
  <c r="E14" i="10"/>
  <c r="G14" i="10" s="1"/>
  <c r="I7" i="10" s="1"/>
  <c r="E13" i="10"/>
  <c r="G13" i="10" s="1"/>
  <c r="I6" i="10" s="1"/>
  <c r="E12" i="10"/>
  <c r="G12" i="10" s="1"/>
  <c r="I5" i="10" s="1"/>
  <c r="D9" i="10"/>
  <c r="C9" i="10"/>
  <c r="E8" i="10"/>
  <c r="G8" i="10" s="1"/>
  <c r="E7" i="10"/>
  <c r="E6" i="10"/>
  <c r="G6" i="10" s="1"/>
  <c r="E5" i="10"/>
  <c r="D11" i="9"/>
  <c r="C11" i="9"/>
  <c r="E10" i="9"/>
  <c r="G10" i="9" s="1"/>
  <c r="I5" i="9" s="1"/>
  <c r="E9" i="9"/>
  <c r="G9" i="9" s="1"/>
  <c r="I4" i="9" s="1"/>
  <c r="D6" i="9"/>
  <c r="C6" i="9"/>
  <c r="E5" i="9"/>
  <c r="G5" i="9" s="1"/>
  <c r="E4" i="9"/>
  <c r="G4" i="9" s="1"/>
  <c r="E11" i="8"/>
  <c r="G11" i="8" s="1"/>
  <c r="I5" i="8" s="1"/>
  <c r="E12" i="8"/>
  <c r="G12" i="8" s="1"/>
  <c r="I6" i="8" s="1"/>
  <c r="C7" i="8"/>
  <c r="D7" i="8"/>
  <c r="E6" i="8"/>
  <c r="G6" i="8"/>
  <c r="E5" i="8"/>
  <c r="G5" i="8" s="1"/>
  <c r="E4" i="8"/>
  <c r="G4" i="8" s="1"/>
  <c r="D16" i="7"/>
  <c r="C16" i="7"/>
  <c r="E15" i="7"/>
  <c r="G15" i="7" s="1"/>
  <c r="I8" i="7" s="1"/>
  <c r="E14" i="7"/>
  <c r="G14" i="7" s="1"/>
  <c r="I7" i="7" s="1"/>
  <c r="E13" i="7"/>
  <c r="G13" i="7" s="1"/>
  <c r="I6" i="7" s="1"/>
  <c r="E12" i="7"/>
  <c r="G12" i="7" s="1"/>
  <c r="I5" i="7" s="1"/>
  <c r="D9" i="7"/>
  <c r="C9" i="7"/>
  <c r="E8" i="7"/>
  <c r="G8" i="7" s="1"/>
  <c r="E7" i="7"/>
  <c r="G7" i="7" s="1"/>
  <c r="E6" i="7"/>
  <c r="G6" i="7" s="1"/>
  <c r="E5" i="7"/>
  <c r="G5" i="7" s="1"/>
  <c r="D11" i="5"/>
  <c r="C11" i="5"/>
  <c r="E10" i="5"/>
  <c r="G10" i="5" s="1"/>
  <c r="I5" i="5" s="1"/>
  <c r="E9" i="5"/>
  <c r="D6" i="5"/>
  <c r="C6" i="5"/>
  <c r="E5" i="5"/>
  <c r="G5" i="5" s="1"/>
  <c r="E4" i="5"/>
  <c r="G4" i="5" s="1"/>
  <c r="D11" i="4"/>
  <c r="C11" i="4"/>
  <c r="E10" i="4"/>
  <c r="G10" i="4" s="1"/>
  <c r="I5" i="4" s="1"/>
  <c r="E9" i="4"/>
  <c r="D6" i="4"/>
  <c r="C6" i="4"/>
  <c r="E5" i="4"/>
  <c r="G5" i="4" s="1"/>
  <c r="E4" i="4"/>
  <c r="G4" i="4" s="1"/>
  <c r="E22" i="3"/>
  <c r="G22" i="3" s="1"/>
  <c r="I11" i="3" s="1"/>
  <c r="E21" i="3"/>
  <c r="G21" i="3" s="1"/>
  <c r="I10" i="3" s="1"/>
  <c r="E20" i="3"/>
  <c r="G20" i="3" s="1"/>
  <c r="I9" i="3" s="1"/>
  <c r="E19" i="3"/>
  <c r="G19" i="3" s="1"/>
  <c r="I8" i="3" s="1"/>
  <c r="E18" i="3"/>
  <c r="E17" i="3"/>
  <c r="E16" i="3"/>
  <c r="G16" i="3" s="1"/>
  <c r="I5" i="3" s="1"/>
  <c r="G8" i="3"/>
  <c r="G10" i="3"/>
  <c r="G11" i="3"/>
  <c r="D12" i="3"/>
  <c r="D13" i="3" s="1"/>
  <c r="C12" i="3"/>
  <c r="C13" i="3" s="1"/>
  <c r="E6" i="3"/>
  <c r="G6" i="3" s="1"/>
  <c r="E7" i="3"/>
  <c r="G7" i="3" s="1"/>
  <c r="E8" i="3"/>
  <c r="E9" i="3"/>
  <c r="G9" i="3" s="1"/>
  <c r="E10" i="3"/>
  <c r="E11" i="3"/>
  <c r="E5" i="3"/>
  <c r="G5" i="3" s="1"/>
  <c r="D11" i="2"/>
  <c r="D24" i="3" s="1"/>
  <c r="C11" i="2"/>
  <c r="E10" i="2"/>
  <c r="E9" i="2"/>
  <c r="D6" i="2"/>
  <c r="C6" i="2"/>
  <c r="E5" i="2"/>
  <c r="G5" i="2" s="1"/>
  <c r="E4" i="2"/>
  <c r="G4" i="2" s="1"/>
  <c r="E19" i="14" l="1"/>
  <c r="G11" i="14" s="1"/>
  <c r="E18" i="14"/>
  <c r="G10" i="14" s="1"/>
  <c r="E15" i="14"/>
  <c r="G7" i="14" s="1"/>
  <c r="E16" i="14"/>
  <c r="G8" i="14" s="1"/>
  <c r="E17" i="14"/>
  <c r="G9" i="14" s="1"/>
  <c r="I8" i="11"/>
  <c r="I33" i="11"/>
  <c r="I32" i="11"/>
  <c r="I6" i="11"/>
  <c r="I34" i="11"/>
  <c r="E11" i="5"/>
  <c r="G11" i="5" s="1"/>
  <c r="I6" i="5" s="1"/>
  <c r="E11" i="4"/>
  <c r="G5" i="28"/>
  <c r="G10" i="28"/>
  <c r="F8" i="28"/>
  <c r="F7" i="28"/>
  <c r="F10" i="28"/>
  <c r="F6" i="28"/>
  <c r="F5" i="28"/>
  <c r="G11" i="27"/>
  <c r="I6" i="27" s="1"/>
  <c r="F10" i="27"/>
  <c r="H5" i="27" s="1"/>
  <c r="F9" i="27"/>
  <c r="H4" i="27" s="1"/>
  <c r="G6" i="27"/>
  <c r="F5" i="27"/>
  <c r="F6" i="27"/>
  <c r="F7" i="26"/>
  <c r="F4" i="26"/>
  <c r="G7" i="26"/>
  <c r="F6" i="26"/>
  <c r="F6" i="25"/>
  <c r="G6" i="25"/>
  <c r="F5" i="25"/>
  <c r="F6" i="24"/>
  <c r="F4" i="24"/>
  <c r="G7" i="24"/>
  <c r="F7" i="24"/>
  <c r="F12" i="24"/>
  <c r="H6" i="24" s="1"/>
  <c r="F10" i="24"/>
  <c r="H4" i="24" s="1"/>
  <c r="F11" i="24"/>
  <c r="H5" i="24" s="1"/>
  <c r="G13" i="24"/>
  <c r="I7" i="24" s="1"/>
  <c r="F5" i="23"/>
  <c r="G6" i="23"/>
  <c r="F9" i="23"/>
  <c r="H4" i="23" s="1"/>
  <c r="F11" i="23"/>
  <c r="H6" i="23" s="1"/>
  <c r="F10" i="23"/>
  <c r="H5" i="23" s="1"/>
  <c r="F10" i="22"/>
  <c r="H4" i="22" s="1"/>
  <c r="F13" i="22"/>
  <c r="H7" i="22" s="1"/>
  <c r="F11" i="22"/>
  <c r="H5" i="22" s="1"/>
  <c r="G13" i="22"/>
  <c r="I7" i="22" s="1"/>
  <c r="F4" i="22"/>
  <c r="F6" i="22"/>
  <c r="F5" i="22"/>
  <c r="G7" i="22"/>
  <c r="F13" i="21"/>
  <c r="H6" i="21" s="1"/>
  <c r="F14" i="21"/>
  <c r="H7" i="21" s="1"/>
  <c r="G16" i="21"/>
  <c r="I9" i="21" s="1"/>
  <c r="F12" i="21"/>
  <c r="H5" i="21" s="1"/>
  <c r="F16" i="21"/>
  <c r="H9" i="21" s="1"/>
  <c r="F7" i="21"/>
  <c r="F6" i="21"/>
  <c r="G9" i="21"/>
  <c r="F9" i="21"/>
  <c r="F5" i="21"/>
  <c r="F15" i="20"/>
  <c r="H8" i="20" s="1"/>
  <c r="F13" i="20"/>
  <c r="H6" i="20" s="1"/>
  <c r="G16" i="20"/>
  <c r="I9" i="20" s="1"/>
  <c r="F14" i="20"/>
  <c r="H7" i="20" s="1"/>
  <c r="F12" i="20"/>
  <c r="H5" i="20" s="1"/>
  <c r="F8" i="20"/>
  <c r="G9" i="20"/>
  <c r="F6" i="20"/>
  <c r="F13" i="19"/>
  <c r="H6" i="19" s="1"/>
  <c r="G16" i="19"/>
  <c r="I9" i="19" s="1"/>
  <c r="F14" i="19"/>
  <c r="H7" i="19" s="1"/>
  <c r="F8" i="19"/>
  <c r="F7" i="19"/>
  <c r="F5" i="19"/>
  <c r="F9" i="19"/>
  <c r="F16" i="19"/>
  <c r="H9" i="19" s="1"/>
  <c r="F12" i="19"/>
  <c r="H5" i="19" s="1"/>
  <c r="G9" i="19"/>
  <c r="F13" i="18"/>
  <c r="H6" i="18" s="1"/>
  <c r="F12" i="18"/>
  <c r="H5" i="18" s="1"/>
  <c r="F15" i="18"/>
  <c r="H8" i="18" s="1"/>
  <c r="F14" i="18"/>
  <c r="H7" i="18" s="1"/>
  <c r="G16" i="18"/>
  <c r="I9" i="18" s="1"/>
  <c r="F6" i="18"/>
  <c r="F7" i="18"/>
  <c r="F9" i="18"/>
  <c r="F8" i="18"/>
  <c r="G9" i="18"/>
  <c r="F10" i="17"/>
  <c r="H5" i="17" s="1"/>
  <c r="F11" i="17"/>
  <c r="H6" i="17" s="1"/>
  <c r="G11" i="17"/>
  <c r="I6" i="17" s="1"/>
  <c r="F11" i="16"/>
  <c r="H6" i="16" s="1"/>
  <c r="F10" i="16"/>
  <c r="H5" i="16" s="1"/>
  <c r="G11" i="16"/>
  <c r="I6" i="16" s="1"/>
  <c r="F4" i="16"/>
  <c r="G6" i="16"/>
  <c r="F6" i="16"/>
  <c r="F19" i="14"/>
  <c r="H11" i="14" s="1"/>
  <c r="F38" i="12"/>
  <c r="H33" i="12" s="1"/>
  <c r="G39" i="12"/>
  <c r="I34" i="12" s="1"/>
  <c r="E11" i="2"/>
  <c r="F11" i="2" s="1"/>
  <c r="H6" i="2" s="1"/>
  <c r="D35" i="12"/>
  <c r="G35" i="12" s="1"/>
  <c r="G9" i="2"/>
  <c r="I4" i="2" s="1"/>
  <c r="G38" i="12"/>
  <c r="I33" i="12" s="1"/>
  <c r="C35" i="12"/>
  <c r="E14" i="13"/>
  <c r="F14" i="13" s="1"/>
  <c r="H8" i="13" s="1"/>
  <c r="G11" i="13"/>
  <c r="I5" i="13" s="1"/>
  <c r="G13" i="13"/>
  <c r="I7" i="13" s="1"/>
  <c r="E8" i="13"/>
  <c r="G8" i="13" s="1"/>
  <c r="C40" i="12"/>
  <c r="G34" i="12"/>
  <c r="E35" i="12"/>
  <c r="F35" i="12" s="1"/>
  <c r="G33" i="12"/>
  <c r="F40" i="12"/>
  <c r="E16" i="12"/>
  <c r="F16" i="12" s="1"/>
  <c r="H9" i="12" s="1"/>
  <c r="E9" i="12"/>
  <c r="F6" i="12" s="1"/>
  <c r="G13" i="12"/>
  <c r="I6" i="12" s="1"/>
  <c r="G5" i="12"/>
  <c r="G7" i="12"/>
  <c r="E16" i="11"/>
  <c r="F13" i="11" s="1"/>
  <c r="H6" i="11" s="1"/>
  <c r="H34" i="11" s="1"/>
  <c r="E9" i="11"/>
  <c r="G9" i="11" s="1"/>
  <c r="G5" i="11"/>
  <c r="G7" i="11"/>
  <c r="G12" i="11"/>
  <c r="I5" i="11" s="1"/>
  <c r="E9" i="10"/>
  <c r="G9" i="10" s="1"/>
  <c r="E16" i="10"/>
  <c r="F16" i="10" s="1"/>
  <c r="H9" i="10" s="1"/>
  <c r="G5" i="10"/>
  <c r="G7" i="10"/>
  <c r="E11" i="9"/>
  <c r="F9" i="9" s="1"/>
  <c r="H4" i="9" s="1"/>
  <c r="E6" i="9"/>
  <c r="E7" i="8"/>
  <c r="F7" i="8" s="1"/>
  <c r="E16" i="7"/>
  <c r="F14" i="7" s="1"/>
  <c r="H7" i="7" s="1"/>
  <c r="E9" i="7"/>
  <c r="E6" i="5"/>
  <c r="F4" i="5" s="1"/>
  <c r="G9" i="5"/>
  <c r="I4" i="5" s="1"/>
  <c r="F10" i="5"/>
  <c r="H5" i="5" s="1"/>
  <c r="G9" i="4"/>
  <c r="I4" i="4" s="1"/>
  <c r="E6" i="4"/>
  <c r="F4" i="4" s="1"/>
  <c r="G11" i="4"/>
  <c r="I6" i="4" s="1"/>
  <c r="F11" i="4"/>
  <c r="H6" i="4" s="1"/>
  <c r="F9" i="4"/>
  <c r="H4" i="4" s="1"/>
  <c r="F10" i="4"/>
  <c r="H5" i="4" s="1"/>
  <c r="G17" i="3"/>
  <c r="I6" i="3" s="1"/>
  <c r="G18" i="3"/>
  <c r="I7" i="3" s="1"/>
  <c r="G6" i="2"/>
  <c r="E6" i="2"/>
  <c r="E12" i="3" s="1"/>
  <c r="G10" i="2"/>
  <c r="I5" i="2" s="1"/>
  <c r="F13" i="13" l="1"/>
  <c r="H7" i="13" s="1"/>
  <c r="F11" i="13"/>
  <c r="H5" i="13" s="1"/>
  <c r="F9" i="5"/>
  <c r="H4" i="5" s="1"/>
  <c r="F11" i="5"/>
  <c r="H6" i="5" s="1"/>
  <c r="G11" i="2"/>
  <c r="I6" i="2" s="1"/>
  <c r="F10" i="2"/>
  <c r="H5" i="2" s="1"/>
  <c r="E23" i="3"/>
  <c r="G23" i="3" s="1"/>
  <c r="I12" i="3" s="1"/>
  <c r="F12" i="13"/>
  <c r="H6" i="13" s="1"/>
  <c r="F39" i="12"/>
  <c r="H34" i="12" s="1"/>
  <c r="F33" i="12"/>
  <c r="F9" i="2"/>
  <c r="H4" i="2" s="1"/>
  <c r="E13" i="3"/>
  <c r="F12" i="3"/>
  <c r="G12" i="3"/>
  <c r="F34" i="12"/>
  <c r="G14" i="13"/>
  <c r="I8" i="13" s="1"/>
  <c r="F6" i="13"/>
  <c r="F5" i="13"/>
  <c r="F8" i="13"/>
  <c r="F7" i="13"/>
  <c r="G40" i="12"/>
  <c r="I35" i="12" s="1"/>
  <c r="H35" i="12"/>
  <c r="F12" i="12"/>
  <c r="H5" i="12" s="1"/>
  <c r="F13" i="12"/>
  <c r="H6" i="12" s="1"/>
  <c r="F14" i="12"/>
  <c r="H7" i="12" s="1"/>
  <c r="G16" i="12"/>
  <c r="I9" i="12" s="1"/>
  <c r="F15" i="12"/>
  <c r="H8" i="12" s="1"/>
  <c r="F5" i="12"/>
  <c r="F9" i="12"/>
  <c r="F8" i="12"/>
  <c r="F7" i="12"/>
  <c r="F12" i="11"/>
  <c r="H5" i="11" s="1"/>
  <c r="H32" i="11" s="1"/>
  <c r="G16" i="11"/>
  <c r="I9" i="11" s="1"/>
  <c r="F15" i="11"/>
  <c r="H8" i="11" s="1"/>
  <c r="H33" i="11" s="1"/>
  <c r="F16" i="11"/>
  <c r="H9" i="11" s="1"/>
  <c r="F14" i="11"/>
  <c r="H7" i="11" s="1"/>
  <c r="F7" i="11"/>
  <c r="F5" i="11"/>
  <c r="F9" i="11"/>
  <c r="F8" i="11"/>
  <c r="F6" i="11"/>
  <c r="F5" i="10"/>
  <c r="F7" i="10"/>
  <c r="F6" i="10"/>
  <c r="F8" i="10"/>
  <c r="F9" i="10"/>
  <c r="F15" i="10"/>
  <c r="H8" i="10" s="1"/>
  <c r="F14" i="10"/>
  <c r="H7" i="10" s="1"/>
  <c r="F13" i="10"/>
  <c r="H6" i="10" s="1"/>
  <c r="G16" i="10"/>
  <c r="I9" i="10" s="1"/>
  <c r="F12" i="10"/>
  <c r="H5" i="10" s="1"/>
  <c r="G6" i="9"/>
  <c r="F6" i="9"/>
  <c r="F4" i="9"/>
  <c r="F10" i="9"/>
  <c r="H5" i="9" s="1"/>
  <c r="G11" i="9"/>
  <c r="I6" i="9" s="1"/>
  <c r="F11" i="9"/>
  <c r="H6" i="9" s="1"/>
  <c r="F5" i="9"/>
  <c r="F6" i="8"/>
  <c r="F4" i="8"/>
  <c r="G7" i="8"/>
  <c r="F5" i="8"/>
  <c r="F9" i="7"/>
  <c r="F5" i="7"/>
  <c r="G9" i="7"/>
  <c r="F6" i="7"/>
  <c r="F8" i="7"/>
  <c r="F7" i="7"/>
  <c r="F16" i="7"/>
  <c r="H9" i="7" s="1"/>
  <c r="F13" i="7"/>
  <c r="H6" i="7" s="1"/>
  <c r="F12" i="7"/>
  <c r="H5" i="7" s="1"/>
  <c r="F15" i="7"/>
  <c r="H8" i="7" s="1"/>
  <c r="G16" i="7"/>
  <c r="I9" i="7" s="1"/>
  <c r="F6" i="5"/>
  <c r="G6" i="5"/>
  <c r="F5" i="5"/>
  <c r="G6" i="4"/>
  <c r="F5" i="4"/>
  <c r="F6" i="4"/>
  <c r="F6" i="2"/>
  <c r="F4" i="2"/>
  <c r="F5" i="2"/>
  <c r="C24" i="3"/>
  <c r="E24" i="3" l="1"/>
  <c r="F19" i="3" s="1"/>
  <c r="H8" i="3" s="1"/>
  <c r="F13" i="3"/>
  <c r="F5" i="3"/>
  <c r="F10" i="3"/>
  <c r="G13" i="3"/>
  <c r="F11" i="3"/>
  <c r="F8" i="3"/>
  <c r="F7" i="3"/>
  <c r="F9" i="3"/>
  <c r="F6" i="3"/>
  <c r="F18" i="3" l="1"/>
  <c r="H7" i="3" s="1"/>
  <c r="F17" i="3"/>
  <c r="H6" i="3" s="1"/>
  <c r="F21" i="3"/>
  <c r="H10" i="3" s="1"/>
  <c r="F20" i="3"/>
  <c r="H9" i="3" s="1"/>
  <c r="F22" i="3"/>
  <c r="H11" i="3" s="1"/>
  <c r="F16" i="3"/>
  <c r="H5" i="3" s="1"/>
  <c r="F24" i="3"/>
  <c r="H13" i="3" s="1"/>
  <c r="G24" i="3"/>
  <c r="I13" i="3" s="1"/>
  <c r="F23" i="3"/>
  <c r="H12" i="3" s="1"/>
  <c r="G13" i="8"/>
  <c r="I7" i="8" s="1"/>
  <c r="F12" i="8"/>
  <c r="H6" i="8" s="1"/>
  <c r="F11" i="8"/>
  <c r="H5" i="8" s="1"/>
  <c r="F13" i="8"/>
  <c r="H7" i="8" s="1"/>
  <c r="E10" i="8"/>
  <c r="F10" i="8" s="1"/>
  <c r="H4" i="8" s="1"/>
  <c r="G10" i="8" l="1"/>
  <c r="I4" i="8" s="1"/>
</calcChain>
</file>

<file path=xl/sharedStrings.xml><?xml version="1.0" encoding="utf-8"?>
<sst xmlns="http://schemas.openxmlformats.org/spreadsheetml/2006/main" count="2955" uniqueCount="1531">
  <si>
    <t>Binningii</t>
  </si>
  <si>
    <t>Binningiii</t>
  </si>
  <si>
    <t>|HouseOwner_Dummy |   N|   Percent|        WOE|        IV|</t>
  </si>
  <si>
    <t>|:----------------|---:|---------:|----------:|---------:|</t>
  </si>
  <si>
    <t>|[0,0]            | 898| 0.8917577|  0.0196849| 0.0003488|</t>
  </si>
  <si>
    <t>Bra, bättre risk för personer som äger boende. Inte superstark, men helt ok!</t>
  </si>
  <si>
    <t>|[0,0]            | 892| 0.8937876|  0.0173630| 0.0002717|</t>
  </si>
  <si>
    <t>OK</t>
  </si>
  <si>
    <t>|[1,1]            | 109| 0.1082423| -0.1780825| 0.0035045|</t>
  </si>
  <si>
    <t>|[1,1]            | 106| 0.1062124| -0.1588236| 0.0027570|</t>
  </si>
  <si>
    <t>|AppliedAmount   |   N|   Percent|        WOE|        IV|</t>
  </si>
  <si>
    <t>|:---------------|---:|---------:|----------:|---------:|</t>
  </si>
  <si>
    <t>|[25000,55000]   |  91| 0.0903674|  1.1507074| 0.2145297|</t>
  </si>
  <si>
    <t>Nej</t>
  </si>
  <si>
    <t>|[25000,55000]   |  91| 0.0911824|  1.1415283| 0.2119100|</t>
  </si>
  <si>
    <t>NEJ</t>
  </si>
  <si>
    <t>|[60000,77000]   | 102| 0.1012910|  0.6029261| 0.2641660|</t>
  </si>
  <si>
    <t>Skapa variabel som jämför AppliedAmount med DisbursedAmount</t>
  </si>
  <si>
    <t>|[60000,77000]   | 102| 0.1022044|  0.5937470| 0.2602460|</t>
  </si>
  <si>
    <t>|[80000,97000]   |  93| 0.0923535| -0.0161131| 0.2641898|</t>
  </si>
  <si>
    <t>|[80000,97000]   |  93| 0.0931864| -0.0252922| 0.2603049|</t>
  </si>
  <si>
    <t>|[1e+05,115000]  | 114| 0.1132075| -0.9257886| 0.3283158|</t>
  </si>
  <si>
    <t>|[1e+05,110000]  | 104| 0.1042084| -0.8423089| 0.3109093|</t>
  </si>
  <si>
    <t>|[120000,135000] |  88| 0.0873883|  0.0000000| 0.3283158|</t>
  </si>
  <si>
    <t>|[115000,135000] |  98| 0.0981964|  0.0000000| 0.3109093|</t>
  </si>
  <si>
    <t>|[140000,155000] | 107| 0.1062562|  0.2558206| 0.3361899|</t>
  </si>
  <si>
    <t>|[140000,155000] | 107| 0.1072144|  0.2466415| 0.3182608|</t>
  </si>
  <si>
    <t>|[160000,185000] | 107| 0.1062562| -0.1592140| 0.3386879|</t>
  </si>
  <si>
    <t>|[160000,180000] |  99| 0.0991984| -0.0891437| 0.3190164|</t>
  </si>
  <si>
    <t>|[190000,220000] | 102| 0.1012910|  0.3050916| 0.3496273|</t>
  </si>
  <si>
    <t>|[185000,215000] |  96| 0.0961924|  0.3584329| 0.3337396|</t>
  </si>
  <si>
    <t>|[225000,280000] | 100| 0.0993049|  0.0000000| 0.3496273|</t>
  </si>
  <si>
    <t>|[220000,275000] | 105| 0.1052104|  0.0000000| 0.3337396|</t>
  </si>
  <si>
    <t>|[285000,5e+05]  | 103| 0.1022840| -0.8233736| 0.3974643|</t>
  </si>
  <si>
    <t>|[280000,5e+05]  | 103| 0.1032064| -0.8325527| 0.3829049|</t>
  </si>
  <si>
    <t>|ApppliedTenor |   N|   Percent|        WOE|        IV|</t>
  </si>
  <si>
    <t>|:-------------|---:|---------:|----------:|---------:|</t>
  </si>
  <si>
    <t>|[24,36]       |  62| 0.0615690|  1.3679858| 0.2317432|</t>
  </si>
  <si>
    <t>|[24,36]       |  62| 0.0621242|  1.3588068| 0.2294632|</t>
  </si>
  <si>
    <t>|[48,48]       |  60| 0.0595829| -0.2759383| 0.2357289|</t>
  </si>
  <si>
    <t>|[48,48]       |  60| 0.0601202| -0.2851173| 0.2337389|</t>
  </si>
  <si>
    <t>|[60,60]       |  90| 0.0893744| -0.6870372| 0.2665774|</t>
  </si>
  <si>
    <t>|[60,60]       |  90| 0.0901804| -0.6962162| 0.2655796|</t>
  </si>
  <si>
    <t>|[72,84]       | 143| 0.1420060| -0.0414309| 0.2668164|</t>
  </si>
  <si>
    <t>|[72,84]       | 143| 0.1432866| -0.0506100| 0.2659379|</t>
  </si>
  <si>
    <t>|[96,96]       | 138| 0.1370407| -1.1183817| 0.3715324|</t>
  </si>
  <si>
    <t>|[96,96]       | 138| 0.1382766| -1.1275608| 0.3729595|</t>
  </si>
  <si>
    <t>|[108,108]     |  11| 0.0109235|  0.0000000| 0.3715324|</t>
  </si>
  <si>
    <t>|[108,108]     |  11| 0.0110220|  0.0000000| 0.3729595|</t>
  </si>
  <si>
    <t>|[120,132]     | 148| 0.1469712|  0.7987494| 0.5113412|</t>
  </si>
  <si>
    <t>|[120,132]     | 142| 0.1422846|  0.8330555| 0.5227947|</t>
  </si>
  <si>
    <t>|[144,180]     | 355| 0.3525323| -0.6728927| 0.6287791|</t>
  </si>
  <si>
    <t>|[144,180]     | 352| 0.3527054| -0.6734880| 0.6404794|</t>
  </si>
  <si>
    <t>|BrokerName |   N|   Percent|        WOE|        IV|</t>
  </si>
  <si>
    <t>|:----------|---:|---------:|----------:|---------:|</t>
  </si>
  <si>
    <t>|Advisa     |  64| 0.0635551|  0.3676120| 0.0102802|</t>
  </si>
  <si>
    <t>Knappast något som vi vill använda oss av, men tydliga resultat. Ta ut diagram för intresse skull!</t>
  </si>
  <si>
    <t>|NA         | 512| 0.5130261|  0.2208774| 0.0278566|</t>
  </si>
  <si>
    <t>Ta fram, men ej i modell</t>
  </si>
  <si>
    <t>|Axo        | 140| 0.1390268| -0.0197694| 0.0103341|</t>
  </si>
  <si>
    <t>|Advisa     |  64| 0.0641283|  0.3584329| 0.0376721|</t>
  </si>
  <si>
    <t>|Consector  |   6| 0.0059583|  0.0000000| 0.0103341|</t>
  </si>
  <si>
    <t>|Axo        | 140| 0.1402806| -0.0289485| 0.0377880|</t>
  </si>
  <si>
    <t>|Direkto    |   7| 0.0069513|  2.0098397| 0.0894477|</t>
  </si>
  <si>
    <t>|Consector  |   6| 0.0060120|  0.0000000| 0.0377880|</t>
  </si>
  <si>
    <t>|Enklare    |  92| 0.0913605| -0.7092603| 0.1227342|</t>
  </si>
  <si>
    <t>|Direkto    |   7| 0.0070140|  2.0006607| 0.1164280|</t>
  </si>
  <si>
    <t>|Låna Bra   |  10| 0.0099305|  0.0000000| 0.1227342|</t>
  </si>
  <si>
    <t>|Enklare    |  86| 0.0861723| -0.6502311| 0.1435008|</t>
  </si>
  <si>
    <t>|NULL       | 512| 0.5084409|  0.2300564| 0.1528210|</t>
  </si>
  <si>
    <t>|Låna Bra   |  10| 0.0100200|  0.0000000| 0.1435008|</t>
  </si>
  <si>
    <t>|Zensum     | 176| 0.1747766| -1.3631868| 0.3330485|</t>
  </si>
  <si>
    <t>|Zensum     | 173| 0.1733467| -1.3550743| 0.3207106|</t>
  </si>
  <si>
    <t>|SalesChannel |   N|   Percent|        WOE|        IV|</t>
  </si>
  <si>
    <t>|:------------|---:|---------:|----------:|---------:|</t>
  </si>
  <si>
    <t>|BROKER       | 495| 0.4915591| -0.3072234| 0.0401786|</t>
  </si>
  <si>
    <t>|BROKER       | 486| 0.4869739| -0.2977491| 0.0375514|</t>
  </si>
  <si>
    <t>JA</t>
  </si>
  <si>
    <t>|WEB          | 512| 0.5084409|  0.2300564| 0.0702654|</t>
  </si>
  <si>
    <t>|WEB          | 512| 0.5130261|  0.2208774| 0.0654080|</t>
  </si>
  <si>
    <t>|CoApplicant_Dummy |   N|   Percent|       WOE|        IV|</t>
  </si>
  <si>
    <t>|CoApplicant_Dummy |   N|   Percent|        WOE|        IV|</t>
  </si>
  <si>
    <t>|:-----------------|---:|---------:|---------:|---------:|</t>
  </si>
  <si>
    <t>|:-----------------|---:|---------:|----------:|---------:|</t>
  </si>
  <si>
    <t>|[0,0]             | 602| 0.5978153|  0.430861| 0.1371120|</t>
  </si>
  <si>
    <t>Bra!</t>
  </si>
  <si>
    <t>|[0,0]             | 599| 0.6002004|  0.4268499| 0.1348219|</t>
  </si>
  <si>
    <t>|[1,1]             | 405| 0.4021847| -1.504190| 0.6157874|</t>
  </si>
  <si>
    <t>|[1,1]             | 399| 0.3997996| -1.4983690| 0.6080866|</t>
  </si>
  <si>
    <t>|NumberOfApplicants |   N|   Percent|       WOE|        IV|</t>
  </si>
  <si>
    <t>|NumberOfApplicants |   N|  Percent|       WOE|      IV|</t>
  </si>
  <si>
    <t>|:------------------|---:|---------:|---------:|---------:|</t>
  </si>
  <si>
    <t>|:------------------|---:|--------:|---------:|-------:|</t>
  </si>
  <si>
    <t>|[1,1]              | 995| 0.9880834| 0.0122576| 0.0001493|</t>
  </si>
  <si>
    <t>Varför får jag inte samma resultat som för CoApplicant_Dummy? Finns det missing värden</t>
  </si>
  <si>
    <t>|[1,1]              | 995| 0.996994| 0.0030785| 9.5e-06|</t>
  </si>
  <si>
    <t>Kolla!</t>
  </si>
  <si>
    <t>|[2,2]              |  12| 0.0119166| 0.0000000| 0.0001493|</t>
  </si>
  <si>
    <t>|[2,2]              |   3| 0.003006| 0.0000000| 9.5e-06|</t>
  </si>
  <si>
    <t>|InquiriesNumber |   N|   Percent|        WOE|        IV|</t>
  </si>
  <si>
    <t>|NA              |  22| 0.0218471|  0.0000000| 0.0000000|</t>
  </si>
  <si>
    <t>för svajig</t>
  </si>
  <si>
    <t>|NA              |  22| 0.0220441|  0.0000000| 0.0000000|</t>
  </si>
  <si>
    <t>|[1,1]           |  51| 0.0506455| -0.1104238| 0.0005860|</t>
  </si>
  <si>
    <t>|[1,1]           |  51| 0.0511022| -0.1196029| 0.0006907|</t>
  </si>
  <si>
    <t>|[2,3]           | 101| 0.1002979| -0.1003735| 0.0015494|</t>
  </si>
  <si>
    <t>|[2,3]           | 101| 0.1012024| -0.1095525| 0.0018438|</t>
  </si>
  <si>
    <t>|[4,5]           | 132| 0.1310824|  0.0000000| 0.0015494|</t>
  </si>
  <si>
    <t>|[4,5]           | 126| 0.1262525|  0.0000000| 0.0018438|</t>
  </si>
  <si>
    <t>|[6,6]           |  69| 0.0685204|  0.0000000| 0.0015494|</t>
  </si>
  <si>
    <t>|[6,6]           |  69| 0.0691383|  0.0000000| 0.0018438|</t>
  </si>
  <si>
    <t>|[7,8]           | 102| 0.1012910| -0.1104238| 0.0027215|</t>
  </si>
  <si>
    <t>|[7,8]           | 102| 0.1022044| -0.1196029| 0.0032252|</t>
  </si>
  <si>
    <t>|[9,10]          | 117| 0.1161867|  0.6925382| 0.0813710|</t>
  </si>
  <si>
    <t>|[9,10]          | 114| 0.1142285|  0.7105102| 0.0853548|</t>
  </si>
  <si>
    <t>|[11,13]         | 116| 0.1151936| -0.2414521| 0.0873656|</t>
  </si>
  <si>
    <t>|[11,13]         | 116| 0.1162325| -0.2506311| 0.0918446|</t>
  </si>
  <si>
    <t>|[14,16]         |  89| 0.0883813|  0.7452423| 0.1585539|</t>
  </si>
  <si>
    <t>|[14,16]         |  89| 0.0891784|  0.7360632| 0.1615705|</t>
  </si>
  <si>
    <t>|[17,21]         | 100| 0.0993049| -0.7935207| 0.2022397|</t>
  </si>
  <si>
    <t>|[17,21]         | 100| 0.1002004| -0.8026997| 0.2065055|</t>
  </si>
  <si>
    <t>|[22,104]        | 108| 0.1072493|  0.7763081| 0.2974959|</t>
  </si>
  <si>
    <t>|[22,104]        | 108| 0.1082164|  0.7671291| 0.2998957|</t>
  </si>
  <si>
    <t>|CreditCardOverdraft |   N|   Percent|        WOE|        IV|</t>
  </si>
  <si>
    <t>|:-------------------|---:|---------:|----------:|---------:|</t>
  </si>
  <si>
    <t>|NA                  | 453| 0.4498510|  0.3561571| 0.0679115|</t>
  </si>
  <si>
    <t>|NA                  | 450| 0.4509018|  0.3538352| 0.0671021|</t>
  </si>
  <si>
    <t>|[0,0]               | 438| 0.4349553| -0.4750669| 0.1467020|</t>
  </si>
  <si>
    <t>|[0,0]               | 432| 0.4328657| -0.4702597| 0.1441063|</t>
  </si>
  <si>
    <t>|[1,1]               | 116| 0.1151936| -0.2414521| 0.1526965|</t>
  </si>
  <si>
    <t>|[1,1]               | 116| 0.1162325| -0.2506311| 0.1505962|</t>
  </si>
  <si>
    <t>|ExistingLoansUnsecuredUC |   N|   Percent|        WOE|        IV|</t>
  </si>
  <si>
    <t>|:------------------------|---:|---------:|----------:|---------:|</t>
  </si>
  <si>
    <t>|[0,55823]                | 603| 0.5988083|  0.1991631| 0.0261568|</t>
  </si>
  <si>
    <t>Svajig</t>
  </si>
  <si>
    <t>|[0,55403]                | 598| 0.5991984|  0.1985384| 0.0260008|</t>
  </si>
  <si>
    <t>|[57351,121590]           | 101| 0.1002979| -0.8035710| 0.0712117|</t>
  </si>
  <si>
    <t>Slå ihop med Loans utanför UC</t>
  </si>
  <si>
    <t>|[55740,116755]           | 100| 0.1002004| -0.8026997| 0.0709359|</t>
  </si>
  <si>
    <t>|[122991,201924]          | 101| 0.1002979|  0.3152440| 0.0828351|</t>
  </si>
  <si>
    <t>Jämför loans utanför UC med lån hos UC (kvot)</t>
  </si>
  <si>
    <t>|[117893,195604]          |  99| 0.0991984| -0.0891437| 0.0716915|</t>
  </si>
  <si>
    <t>|[203423,285888]          | 100| 0.0993049| -0.0902211| 0.0836095|</t>
  </si>
  <si>
    <t>|[196416,291140]          | 100| 0.1002004|  0.3163214| 0.0833885|</t>
  </si>
  <si>
    <t>|[291140,765935]          | 102| 0.1012910|  0.0000000| 0.0836095|</t>
  </si>
  <si>
    <t>|[291918,765935]          | 101| 0.1012024|  0.0000000| 0.0833885|</t>
  </si>
  <si>
    <t>|ExistingLoansUC |   N|   Percent|        WOE|        IV|</t>
  </si>
  <si>
    <t>|[0,5474]        | 301| 0.2989076|  0.6200791| 0.1562931|</t>
  </si>
  <si>
    <t>|[0,5474]        | 298| 0.2985972|  0.6213350| 0.1568385|</t>
  </si>
  <si>
    <t>|[5515,25896]    | 101| 0.1002979|  0.3152440| 0.1679166|</t>
  </si>
  <si>
    <t>|[5515,25862]    | 100| 0.1002004|  0.3163214| 0.1685355|</t>
  </si>
  <si>
    <t>|[26338,64222]   | 101| 0.1002979|  0.0000000| 0.1679166|</t>
  </si>
  <si>
    <t>|[25896,63945]   | 100| 0.1002004|  0.0000000| 0.1685355|</t>
  </si>
  <si>
    <t>|[64709,102330]  | 100| 0.0993049| -0.0902211| 0.1686910|</t>
  </si>
  <si>
    <t>|[64106,101818]  | 100| 0.1002004| -0.0994002| 0.1694799|</t>
  </si>
  <si>
    <t>|[102828,150215] | 101| 0.1002979| -0.8035710| 0.2137458|</t>
  </si>
  <si>
    <t>|[101837,149486] | 100| 0.1002004| -0.8026997| 0.2144149|</t>
  </si>
  <si>
    <t>|[150291,225503] | 101| 0.1002979|  0.6131826| 0.2648491|</t>
  </si>
  <si>
    <t>|[149959,221391] |  99| 0.0991984|  0.3266842| 0.2268299|</t>
  </si>
  <si>
    <t>|[226561,322487] | 100| 0.0993049|  0.0000000| 0.2648491|</t>
  </si>
  <si>
    <t>|[222735,323220] | 100| 0.1002004| -0.8026997| 0.2717649|</t>
  </si>
  <si>
    <t>|[323220,795959] | 102| 0.1012910|  0.0000000| 0.2648491|</t>
  </si>
  <si>
    <t>|[323617,795959] | 101| 0.1012024|  0.0000000| 0.2717649|</t>
  </si>
  <si>
    <t>|MortgageLoan_Dummy |   N|  Percent|        WOE|        IV|</t>
  </si>
  <si>
    <t>|MortgageLoan_Dummy |   N|   Percent|        WOE|        IV|</t>
  </si>
  <si>
    <t>|:------------------|---:|--------:|----------:|---------:|</t>
  </si>
  <si>
    <t>|:------------------|---:|---------:|----------:|---------:|</t>
  </si>
  <si>
    <t>|[0,0]              | 575| 0.571003|  0.3694057| 0.0933487|</t>
  </si>
  <si>
    <t>|[0,0]              | 569| 0.5701403|  0.3710571| 0.0941122|</t>
  </si>
  <si>
    <t>YES</t>
  </si>
  <si>
    <t>|[1,1]              | 432| 0.428997| -0.8712296| 0.3135080|</t>
  </si>
  <si>
    <t>|[1,1]              | 429| 0.4298597| -0.8733747| 0.3156285|</t>
  </si>
  <si>
    <t>|NumberOfCreditors |   N|   Percent|        WOE|        IV|</t>
  </si>
  <si>
    <t>NO</t>
  </si>
  <si>
    <t>Binned var instead</t>
  </si>
  <si>
    <t>|NA                | 194| 0.1926514|  0.1692901| 0.0059919|</t>
  </si>
  <si>
    <t>Bra</t>
  </si>
  <si>
    <t xml:space="preserve">Går nog att göra något med! </t>
  </si>
  <si>
    <t>|NA                | 191| 0.1913828|  0.1761114| 0.0064631|</t>
  </si>
  <si>
    <t>|[0,0]             |  49| 0.0486594|  1.8321585| 0.4256890|</t>
  </si>
  <si>
    <t>|[0,0]             |  49| 0.0490982|  1.8229795| 0.4233236|</t>
  </si>
  <si>
    <t>|[1,1]             | 177| 0.1757696|  0.0346020| 0.4259030|</t>
  </si>
  <si>
    <t>|[1,1]             | 177| 0.1773547|  0.0254229| 0.4234397|</t>
  </si>
  <si>
    <t>|[2,2]             | 120| 0.1191658|  0.0000000| 0.4259030|</t>
  </si>
  <si>
    <t>3+</t>
  </si>
  <si>
    <t>5+</t>
  </si>
  <si>
    <t>|[2,2]             | 120| 0.1202405|  0.0000000| 0.4234397|</t>
  </si>
  <si>
    <t>|[3,3]             | 137| 0.1360477| -0.4105284| 0.4448475|</t>
  </si>
  <si>
    <t>|[3,3]             | 134| 0.1342685| -0.3972346| 0.4410518|</t>
  </si>
  <si>
    <t>|[4,4]             |  91| 0.0903674|  0.4228747| 0.4647326|</t>
  </si>
  <si>
    <t>|[4,4]             |  91| 0.0911824|  0.4136956| 0.4601644|</t>
  </si>
  <si>
    <t>|[5,6]             | 153| 0.1519364| -1.2222813| 0.5977903|</t>
  </si>
  <si>
    <t>|[5,6]             | 150| 0.1503006| -1.2115262| 0.5900514|</t>
  </si>
  <si>
    <t>|[7,14]            |  86| 0.0854022| -0.6410521| 0.6239708|</t>
  </si>
  <si>
    <t>|[7,14]            |  86| 0.0861723| -0.6502311| 0.6171241|</t>
  </si>
  <si>
    <t>|NumberOfNewCredits |   N|   Percent|        WOE|        IV|</t>
  </si>
  <si>
    <t>|NA                 | 194| 0.1926514|  0.1692901| 0.0059919|</t>
  </si>
  <si>
    <t>|NA                 | 191| 0.1913828|  0.1761114| 0.0064631|</t>
  </si>
  <si>
    <t>|[0,0]              | 279| 0.2770606|  0.2789219| 0.0306792|</t>
  </si>
  <si>
    <t>|[0,0]              | 273| 0.2735471|  0.2921318| 0.0333743|</t>
  </si>
  <si>
    <t>|[1,1]              | 222| 0.2204568| -0.8988812| 0.1497280|</t>
  </si>
  <si>
    <t>|[1,1]              | 222| 0.2224449| -0.9080602| 0.1555091|</t>
  </si>
  <si>
    <t>|[2,2]              | 122| 0.1211519|  0.4172089| 0.1756039|</t>
  </si>
  <si>
    <t>|[2,2]              | 122| 0.1222445|  0.4080299| 0.1803648|</t>
  </si>
  <si>
    <t>|[3,3]              |  93| 0.0923535| -0.0161131| 0.1756276|</t>
  </si>
  <si>
    <t>|[3,3]              |  93| 0.0931864| -0.0252922| 0.1804237|</t>
  </si>
  <si>
    <t>|[4,8]              |  97| 0.0963257| -0.7627490| 0.2152962|</t>
  </si>
  <si>
    <t>|[4,8]              |  97| 0.0971944| -0.7719281| 0.2212634|</t>
  </si>
  <si>
    <t>|NumberOfUnsecuredCredits |   N|   Percent|        WOE|        IV|</t>
  </si>
  <si>
    <t>|NA                       | 349| 0.3465740|  0.4664229| 0.0948343|</t>
  </si>
  <si>
    <t>Kanske</t>
  </si>
  <si>
    <t>|NA                       | 346| 0.3466934|  0.4661858| 0.0947483|</t>
  </si>
  <si>
    <t>|[1,1]                    | 243| 0.2413108| -0.2885700| 0.1123855|</t>
  </si>
  <si>
    <t>Men lite konstigt mönster</t>
  </si>
  <si>
    <t>|[1,1]                    | 243| 0.2434870| -0.2977491| 0.1135240|</t>
  </si>
  <si>
    <t>|[2,2]                    | 170| 0.1688183| -1.3282995| 0.2799094|</t>
  </si>
  <si>
    <t>|[2,2]                    | 167| 0.1673347| -1.3195677| 0.2779783|</t>
  </si>
  <si>
    <t>|[3,3]                    | 117| 0.1161867| -0.2501858| 0.2863748|</t>
  </si>
  <si>
    <t>|[3,3]                    | 114| 0.1142285| -0.2329316| 0.2835326|</t>
  </si>
  <si>
    <t>|[4,10]                   | 128| 0.1271102|  0.0718977| 0.2870549|</t>
  </si>
  <si>
    <t>|[4,10]                   | 128| 0.1282565|  0.0627187| 0.2840525|</t>
  </si>
  <si>
    <t>|AgeDifference |   N|   Percent|        WOE|        IV|</t>
  </si>
  <si>
    <t>|AgeDifference |   N|   Percent|       WOE|        IV|</t>
  </si>
  <si>
    <t>|:-------------|---:|---------:|---------:|---------:|</t>
  </si>
  <si>
    <t>|NA            | 619| 0.6146971|  0.4020699| 0.1210106|</t>
  </si>
  <si>
    <t>|NA            | 616| 0.6172345| 0.3979117| 0.1187509|</t>
  </si>
  <si>
    <t>|[-40,-21]     |  37| 0.0367428|  0.0000000| 0.1210106|</t>
  </si>
  <si>
    <t>|[-40,-21]     |  37| 0.0370741| 0.0000000| 0.1187509|</t>
  </si>
  <si>
    <t>|[-20,-9]      |  29| 0.0287984|  0.0000000| 0.1210106|</t>
  </si>
  <si>
    <t>|[-20,-9]      |  29| 0.0290581| 0.0000000| 0.1187509|</t>
  </si>
  <si>
    <t>|[-8,-5]       |  41| 0.0407150|  0.0000000| 0.1210106|</t>
  </si>
  <si>
    <t>|[-8,-5]       |  41| 0.0410822| 0.0000000| 0.1187509|</t>
  </si>
  <si>
    <t>|[-4,-3]       |  33| 0.0327706|  0.0000000| 0.1210106|</t>
  </si>
  <si>
    <t>|[-4,-3]       |  33| 0.0330661| 0.0000000| 0.1187509|</t>
  </si>
  <si>
    <t>|[-2,-1]       |  48| 0.0476663|  0.0000000| 0.1210106|</t>
  </si>
  <si>
    <t>|[-2,-1]       |  48| 0.0480962| 0.0000000| 0.1187509|</t>
  </si>
  <si>
    <t>|[0,0]         |  34| 0.0337637|  0.3050916| 0.1246571|</t>
  </si>
  <si>
    <t>|[0,0]         |  34| 0.0340681| 0.2959126| 0.1221962|</t>
  </si>
  <si>
    <t>|[1,1]         |  29| 0.0287984|  0.0000000| 0.1246571|</t>
  </si>
  <si>
    <t>|[1,1]         |  29| 0.0290581| 0.0000000| 0.1221962|</t>
  </si>
  <si>
    <t>|[2,4]         |  55| 0.0546177| -0.1873849| 0.1264124|</t>
  </si>
  <si>
    <t>|[2,3]         |  42| 0.0420842| 0.0788481| 0.1224679|</t>
  </si>
  <si>
    <t>|[5,6]         |  35| 0.0347567|  0.0000000| 0.1264124|</t>
  </si>
  <si>
    <t>|[4,6]         |  45| 0.0450902| 0.0000000| 0.1224679|</t>
  </si>
  <si>
    <t>|[7,30]        |  47| 0.0466733|  0.0000000| 0.1264124|</t>
  </si>
  <si>
    <t>|[7,30]        |  44| 0.0440882| 0.0000000| 0.1224679|</t>
  </si>
  <si>
    <t>|Age     |   N|   Percent|        WOE|        IV|</t>
  </si>
  <si>
    <t>|:-------|---:|---------:|----------:|---------:|</t>
  </si>
  <si>
    <t>|[18,24] |  77| 0.0764647|  1.3306788| 0.2669954|</t>
  </si>
  <si>
    <t>|[18,24] |  77| 0.0771543|  1.3214997| 0.2642753|</t>
  </si>
  <si>
    <t>Probably no. Test binned var</t>
  </si>
  <si>
    <t>Kanske, men troligtvis nej</t>
  </si>
  <si>
    <t>|[25,27] | 106| 0.1052632| -0.1496445| 0.2691914|</t>
  </si>
  <si>
    <t>|[25,27] | 106| 0.1062124| -0.1588236| 0.2667606|</t>
  </si>
  <si>
    <t>&lt;25</t>
  </si>
  <si>
    <t>|[28,30] | 114| 0.1132075|  0.1906813| 0.2737055|</t>
  </si>
  <si>
    <t>|[28,30] | 114| 0.1142285|  0.1815022| 0.2708688|</t>
  </si>
  <si>
    <t>25-38</t>
  </si>
  <si>
    <t>|[31,33] |  92| 0.0913605| -0.7092603| 0.3069919|</t>
  </si>
  <si>
    <t>|[31,33] |  92| 0.0921844| -0.7184394| 0.3051981|</t>
  </si>
  <si>
    <t>39-49</t>
  </si>
  <si>
    <t>|[34,38] | 113| 0.1122145|  0.1997311| 0.3119230|</t>
  </si>
  <si>
    <t>|[34,37] |  88| 0.0881764|  0.0312200| 0.3052853|</t>
  </si>
  <si>
    <t>50+</t>
  </si>
  <si>
    <t>|[39,41] |  75| 0.0744786| -0.5024659| 0.3268324|</t>
  </si>
  <si>
    <t>|[38,41] |  97| 0.0971944| -0.0683096| 0.3057244|</t>
  </si>
  <si>
    <t>|[42,45] | 115| 0.1142006| -0.2326415| 0.3323720|</t>
  </si>
  <si>
    <t>|[42,45] | 115| 0.1152305| -0.2418205| 0.3117383|</t>
  </si>
  <si>
    <t>|[46,49] | 109| 0.1082423| -0.8805320| 0.3888934|</t>
  </si>
  <si>
    <t>|[46,48] |  85| 0.0851703| -0.6383967| 0.3376643|</t>
  </si>
  <si>
    <t>|[50,52] |  80| 0.0794439|  0.0000000| 0.3888934|</t>
  </si>
  <si>
    <t>|[49,52] | 101| 0.1012024|  0.0000000| 0.3376643|</t>
  </si>
  <si>
    <t>|[53,63] | 126| 0.1251241|  0.0880271| 0.3899049|</t>
  </si>
  <si>
    <t>|[53,63] | 123| 0.1232465|  0.1035407| 0.3390531|</t>
  </si>
  <si>
    <t>|HousingType |   N|   Percent|        WOE|        IV|</t>
  </si>
  <si>
    <t>|:-----------|---:|---------:|----------:|---------:|</t>
  </si>
  <si>
    <t>Yes</t>
  </si>
  <si>
    <t>|HOUSE       | 145| 0.1439921|  0.2391337| 0.0092475|</t>
  </si>
  <si>
    <t>|HOUSE       | 142| 0.1422846|  0.2514608| 0.0101652|</t>
  </si>
  <si>
    <t>|LIVEIN      |  60| 0.0595829|  0.8571602| 0.0765309|</t>
  </si>
  <si>
    <t>|LIVEIN      |  60| 0.0601202|  0.8479812| 0.0762755|</t>
  </si>
  <si>
    <t>|OWNED       |  70| 0.0695134| -0.4325073| 0.0871689|</t>
  </si>
  <si>
    <t>|OWNED       |  70| 0.0701403| -0.4416864| 0.0874247|</t>
  </si>
  <si>
    <t>|RENTED      | 732| 0.7269116| -0.1358131| 0.0997412|</t>
  </si>
  <si>
    <t>|RENTED      | 726| 0.7274549| -0.1366004| 0.1001483|</t>
  </si>
  <si>
    <t>|MaritalStatus |   N|   Percent|        WOE|        IV|</t>
  </si>
  <si>
    <t>|DIVORCED      |  34| 0.0337637|  0.0000000| 0.0000000|</t>
  </si>
  <si>
    <t>Ok</t>
  </si>
  <si>
    <t>|NA            |   7| 0.0070140|  0.0000000| 0.0000000|</t>
  </si>
  <si>
    <t>|MARRIED       | 199| 0.1976167| -0.3779032| 0.0236647|</t>
  </si>
  <si>
    <t>&lt;married, partner&gt;</t>
  </si>
  <si>
    <t>|DIVORCED      |  34| 0.0340681|  0.0000000| 0.0000000|</t>
  </si>
  <si>
    <t>|NULL          |   7| 0.0069513|  0.0000000| 0.0236647|</t>
  </si>
  <si>
    <t>&lt;divorced, null, single&gt;</t>
  </si>
  <si>
    <t>|MARRIED       | 196| 0.1963928| -0.3716578| 0.0228132|</t>
  </si>
  <si>
    <t>|PARTNER       | 290| 0.2879841| -1.1682141| 0.2590326|</t>
  </si>
  <si>
    <t>|PARTNER       | 284| 0.2845691| -1.1563398| 0.2517978|</t>
  </si>
  <si>
    <t>|SINGLE        | 477| 0.4736842|  0.5035860| 0.4129901|</t>
  </si>
  <si>
    <t>|SINGLE        | 477| 0.4779559|  0.4944070| 0.4008198|</t>
  </si>
  <si>
    <t>|EmploymentType |    N|   Percent|       WOE|      IV|</t>
  </si>
  <si>
    <t>|EmploymentType |   N|  Percent|       WOE|      IV|</t>
  </si>
  <si>
    <t>|:--------------|----:|---------:|---------:|-------:|</t>
  </si>
  <si>
    <t>|:--------------|---:|--------:|---------:|-------:|</t>
  </si>
  <si>
    <t>|EARLY_RETIRED  |    1| 0.0009930| 0.0000000| 0.0e+00|</t>
  </si>
  <si>
    <t>|EARLY_RETIRED  |   1| 0.001002| 0.0000000| 0.0e+00|</t>
  </si>
  <si>
    <t>|FULL           | 1005| 0.9980139| 0.0020325| 4.1e-06|</t>
  </si>
  <si>
    <t>|FULL           | 996| 0.997996| 0.0020513| 4.2e-06|</t>
  </si>
  <si>
    <t>|HOURLY         |    1| 0.0009930| 0.0000000| 4.1e-06|</t>
  </si>
  <si>
    <t>|HOURLY         |   1| 0.001002| 0.0000000| 4.2e-06|</t>
  </si>
  <si>
    <t>|CapitalDummy |   N|   Percent|        WOE|        IV|</t>
  </si>
  <si>
    <t>|[-1,-1]      | 929| 0.9225422| -0.0674064| 0.0040593|</t>
  </si>
  <si>
    <t>|[-1,-1]      | 920| 0.9218437| -0.0666461| 0.0039667|</t>
  </si>
  <si>
    <t>|[0,1]        |  78| 0.0774578|  0.5827234| 0.0391518|</t>
  </si>
  <si>
    <t>|[0,1]        |  78| 0.0781563|  0.5735443| 0.0381037|</t>
  </si>
  <si>
    <t>|DeductionsDummy |    N|   Percent|       WOE|      IV|</t>
  </si>
  <si>
    <t>|DeductionsDummy |   N|  Percent|       WOE|      IV|</t>
  </si>
  <si>
    <t>|:---------------|----:|---------:|---------:|-------:|</t>
  </si>
  <si>
    <t>|:---------------|---:|--------:|---------:|-------:|</t>
  </si>
  <si>
    <t>|[0,0]           | 1005| 0.9980139| 0.0020325| 4.1e-06|</t>
  </si>
  <si>
    <t>|[0,0]           | 996| 0.997996| 0.0020513| 4.2e-06|</t>
  </si>
  <si>
    <t>|[1,1]           |    2| 0.0019861| 0.0000000| 4.1e-06|</t>
  </si>
  <si>
    <t>|[1,1]           |   2| 0.002004| 0.0000000| 4.2e-06|</t>
  </si>
  <si>
    <t>|Income        |   N|   Percent|        WOE|        IV|</t>
  </si>
  <si>
    <t>|[14000,24368] | 100| 0.0993049| -0.7935207| 0.0436857|</t>
  </si>
  <si>
    <t>Maybe</t>
  </si>
  <si>
    <t>|[14000,24300] |  99| 0.0991984| -0.7925473| 0.0435547|</t>
  </si>
  <si>
    <t>Test binned var instead</t>
  </si>
  <si>
    <t>|[24480,25900] |  95| 0.0943396|  0.9112274| 0.1675235|</t>
  </si>
  <si>
    <t>Rebin - &lt;26000, 26000-&lt;37000</t>
  </si>
  <si>
    <t>|[24368,25900] |  96| 0.0961924|  0.8909985| 0.1629797|</t>
  </si>
  <si>
    <t>|[26000,26900] |  66| 0.0655412|  0.3358633| 0.1762340|</t>
  </si>
  <si>
    <t>38000+</t>
  </si>
  <si>
    <t>|[26000,26900] |  66| 0.0661323|  0.3266842| 0.1712563|</t>
  </si>
  <si>
    <t>|[27000,28400] | 138| 0.1370407|  0.2900537| 0.1895119|</t>
  </si>
  <si>
    <t>|[27000,28400] | 135| 0.1352705|  0.3035172| 0.1857028|</t>
  </si>
  <si>
    <t>|[28500,29900] |  77| 0.0764647|  0.0000000| 0.1895119|</t>
  </si>
  <si>
    <t>|[28500,29900] |  74| 0.0741483|  0.0000000| 0.1857028|</t>
  </si>
  <si>
    <t>|[30000,31800] | 120| 0.1191658|  0.1380375| 0.1919389|</t>
  </si>
  <si>
    <t>|[30000,31800] | 120| 0.1202405|  0.1288585| 0.1878272|</t>
  </si>
  <si>
    <t>|[32000,33950] |  95| 0.0943396|  0.3784229| 0.2081969|</t>
  </si>
  <si>
    <t>|[32000,33950] |  92| 0.0921844|  0.4023961| 0.2060055|</t>
  </si>
  <si>
    <t>|[34000,36620] | 114| 0.1132075|  0.1906813| 0.2127110|</t>
  </si>
  <si>
    <t>|[34000,36637] | 115| 0.1152305|  0.1725336| 0.2097339|</t>
  </si>
  <si>
    <t>|[36637,41200] |  95| 0.0943396|  0.0000000| 0.2127110|</t>
  </si>
  <si>
    <t>|[36700,41200] |  94| 0.0941884|  0.0000000| 0.2097339|</t>
  </si>
  <si>
    <t>|[42000,87500] | 107| 0.1062562| -0.8618399| 0.2662827|</t>
  </si>
  <si>
    <t>|[42000,87500] | 107| 0.1072144| -0.8710190| 0.2647405|</t>
  </si>
  <si>
    <t>|MonthlyIncomeHouse |   N|   Percent|        WOE|        IV|</t>
  </si>
  <si>
    <t>|[21000,25900]      |  90| 0.0893744|  1.1625419| 0.2179162|</t>
  </si>
  <si>
    <t>|[21000,25900]      |  90| 0.0901804|  1.1533628| 0.2152887|</t>
  </si>
  <si>
    <t>|[26000,27800]      |  84| 0.0834161|  0.5057623| 0.2452932|</t>
  </si>
  <si>
    <t>|[26000,27800]      |  84| 0.0841683|  0.4965833| 0.2417922|</t>
  </si>
  <si>
    <t>|[28000,29900]      |  85| 0.0844091| -0.6292176| 0.2703516|</t>
  </si>
  <si>
    <t>|[28000,29900]      |  82| 0.0821643| -0.6020290| 0.2643907|</t>
  </si>
  <si>
    <t>|[30000,33500]      | 139| 0.1380338|  0.7030095| 0.3671573|</t>
  </si>
  <si>
    <t>|[30000,33500]      | 139| 0.1392786|  0.6938305| 0.3590686|</t>
  </si>
  <si>
    <t>|[34000,38785]      | 105| 0.1042701|  0.2752387| 0.3761880|</t>
  </si>
  <si>
    <t>|[34000,38000]      | 103| 0.1032064|  0.2858622| 0.3687607|</t>
  </si>
  <si>
    <t>|[39000,46800]      |  97| 0.0963257|  0.0000000| 0.3761880|</t>
  </si>
  <si>
    <t>|[38500,46800]      |  99| 0.0991984|  0.0000000| 0.3687607|</t>
  </si>
  <si>
    <t>|[47000,52700]      | 103| 0.1022840| -0.8233736| 0.4240250|</t>
  </si>
  <si>
    <t>|[47000,52200]      | 100| 0.1002004| -0.8026997| 0.4136957|</t>
  </si>
  <si>
    <t>|[53000,57600]      |  97| 0.0963257| -0.0591305| 0.4243524|</t>
  </si>
  <si>
    <t>|[52500,57600]      |  97| 0.0971944| -0.0683096| 0.4141347|</t>
  </si>
  <si>
    <t>|[58000,63883]      | 101| 0.1002979|  0.0000000| 0.4243524|</t>
  </si>
  <si>
    <t>|[58000,64000]      | 103| 0.1032064|  0.0000000| 0.4141347|</t>
  </si>
  <si>
    <t>|[64000,123600]     | 106| 0.1052632|  0.0000000| 0.4243524|</t>
  </si>
  <si>
    <t>|[64600,123600]     | 101| 0.1012024|  0.0000000| 0.4141347|</t>
  </si>
  <si>
    <t>|MonthlyIncomeHouse2 |   N|   Percent|        WOE|        IV|</t>
  </si>
  <si>
    <t>|[19700,24718]       |  65| 0.0645482| -0.3572839| 0.0069742|</t>
  </si>
  <si>
    <t>|[19700,24718]       |  65| 0.0651303| -0.3664630| 0.0073730|</t>
  </si>
  <si>
    <t>|[25000,26900]       | 110| 0.1092354|  1.1127803| 0.2446789|</t>
  </si>
  <si>
    <t>|[25000,26900]       | 110| 0.1102204|  1.1036013| 0.2420527|</t>
  </si>
  <si>
    <t>|[27000,28900]       | 117| 0.1161867| -0.2501858| 0.2511442|</t>
  </si>
  <si>
    <t>|[27000,28900]       | 114| 0.1142285| -0.2329316| 0.2476070|</t>
  </si>
  <si>
    <t>|[29000,30400]       | 107| 0.1062562| -0.1592140| 0.2536423|</t>
  </si>
  <si>
    <t>|[29000,30400]       | 107| 0.1072144| -0.1683930| 0.2504145|</t>
  </si>
  <si>
    <t>|[30500,33500]       |  99| 0.0983118|  0.6340167| 0.3077692|</t>
  </si>
  <si>
    <t>|[30500,33500]       |  99| 0.0991984|  0.6248376| 0.3032022|</t>
  </si>
  <si>
    <t>|[34000,37400]       | 105| 0.1042701|  0.2752387| 0.3167999|</t>
  </si>
  <si>
    <t>|[34000,36800]       |  93| 0.0931864|  0.3912228| 0.3204748|</t>
  </si>
  <si>
    <t>|[37500,44500]       |  86| 0.0854022|  0.0000000| 0.3167999|</t>
  </si>
  <si>
    <t>|[37000,44500]       |  98| 0.0981964|  0.0000000| 0.3204748|</t>
  </si>
  <si>
    <t>|[45000,52700]       | 116| 0.1151936| -0.9433329| 0.3840564|</t>
  </si>
  <si>
    <t>|[45000,51800]       | 106| 0.1062124| -0.8615402| 0.3740001|</t>
  </si>
  <si>
    <t>|[53000,59625]       |  96| 0.0953327| -0.0485484| 0.3842760|</t>
  </si>
  <si>
    <t>|[52000,59625]       | 100| 0.1002004| -0.0994002| 0.3749445|</t>
  </si>
  <si>
    <t>|[60000,123600]      | 106| 0.1052632|  0.0000000| 0.3842760|</t>
  </si>
  <si>
    <t>|[60000,123600]      | 106| 0.1062124|  0.0000000| 0.3749445|</t>
  </si>
  <si>
    <t>|IncomeFromBusiness_Dummy |   N|   Percent|       WOE|        IV|</t>
  </si>
  <si>
    <t>|:------------------------|---:|---------:|---------:|---------:|</t>
  </si>
  <si>
    <t>|[0,0]                    | 971| 0.9642502| 0.0372328| 0.0013608|</t>
  </si>
  <si>
    <t>|[0,0]                    | 962| 0.9639279| 0.0375827| 0.0013862|</t>
  </si>
  <si>
    <t>|[1,1]                    |  36| 0.0357498| 0.0000000| 0.0013608|</t>
  </si>
  <si>
    <t>|[1,1]                    |  36| 0.0360721| 0.0000000| 0.0013862|</t>
  </si>
  <si>
    <t>|TaxedIncome      |   N|   Percent|        WOE|        IV|</t>
  </si>
  <si>
    <t>|[0,195900]       | 100| 0.0993049|  1.2149098| 0.2718550|</t>
  </si>
  <si>
    <t>|[0,199600]       |  99| 0.0991984|  1.2165417| 0.2724074|</t>
  </si>
  <si>
    <t>|[198800,247000]  | 100| 0.0993049| -0.0902211| 0.2726294|</t>
  </si>
  <si>
    <t>Rebuild MonthlyIncomex12 / TaxedIncome</t>
  </si>
  <si>
    <t>|[2e+05,247400]   | 100| 0.1002004| -0.0994002| 0.2733518|</t>
  </si>
  <si>
    <t>|[247300,277100]  | 101| 0.1002979| -0.8035710| 0.3176843|</t>
  </si>
  <si>
    <t>|[248100,278600]  |  99| 0.0991984| -0.7925473| 0.3169065|</t>
  </si>
  <si>
    <t>|[277700,297100]  | 101| 0.1002979| -0.8035710| 0.3627391|</t>
  </si>
  <si>
    <t>|[278700,298500]  | 100| 0.1002004| -0.8026997| 0.3618415|</t>
  </si>
  <si>
    <t>|[297600,320400]  | 101| 0.1002979|  0.3152440| 0.3743625|</t>
  </si>
  <si>
    <t>|[298600,321900]  | 100| 0.1002004|  0.3163214| 0.3735386|</t>
  </si>
  <si>
    <t>|[320500,342800]  | 100| 0.0993049|  0.3255005| 0.3866946|</t>
  </si>
  <si>
    <t>|[322400,344100]  | 100| 0.1002004|  0.3163214| 0.3852356|</t>
  </si>
  <si>
    <t>|[343100,371300]  | 100| 0.0993049|  0.3255005| 0.3990267|</t>
  </si>
  <si>
    <t>|[345700,372700]  | 100| 0.1002004|  0.3163214| 0.3969327|</t>
  </si>
  <si>
    <t>|[371700,410700]  | 102| 0.1012910|  0.0000000| 0.3990267|</t>
  </si>
  <si>
    <t>|[372800,412000]  |  99| 0.0991984|  0.0000000| 0.3969327|</t>
  </si>
  <si>
    <t>|[412000,470700]  | 100| 0.0993049| -0.7935207| 0.4427124|</t>
  </si>
  <si>
    <t>|[413000,471500]  | 100| 0.1002004| -0.8026997| 0.4418677|</t>
  </si>
  <si>
    <t>|[471500,1696900] | 102| 0.1012910| -0.8135213| 0.4891511|</t>
  </si>
  <si>
    <t>|[473200,1696900] | 101| 0.1012024| -0.8127501| 0.4881981|</t>
  </si>
  <si>
    <t>|TaxedIncomeHouse |   N|   Percent|        WOE|        IV|</t>
  </si>
  <si>
    <t>|[0,248700]       | 100| 0.0993049|  1.4879643| 0.4712459|</t>
  </si>
  <si>
    <t>|[0,249200]       |  99| 0.0991984|  1.4898350| 0.4720956|</t>
  </si>
  <si>
    <t>|[249000,292900]  | 100| 0.0993049| -0.7935207| 0.5149317|</t>
  </si>
  <si>
    <t>|[249300,293500]  | 100| 0.1002004| -0.8026997| 0.5170307|</t>
  </si>
  <si>
    <t>|[293100,331400]  | 101| 0.1002979|  0.8466889| 0.6248410|</t>
  </si>
  <si>
    <t>|[293600,331400]  |  99| 0.0991984|  0.8585633| 0.6294692|</t>
  </si>
  <si>
    <t>|[331700,364900]  | 101| 0.1002979|  0.6131826| 0.6759443|</t>
  </si>
  <si>
    <t>|[331700,364600]  | 100| 0.1002004|  0.6143663| 0.6807427|</t>
  </si>
  <si>
    <t>|[365600,413200]  | 101| 0.1002979|  0.0000000| 0.6759443|</t>
  </si>
  <si>
    <t>|[364900,409800]  |  99| 0.0991984|  0.0000000| 0.6807427|</t>
  </si>
  <si>
    <t>|[413600,473200]  | 100| 0.0993049| -0.7935207| 0.7196300|</t>
  </si>
  <si>
    <t>|[413000,474700]  | 101| 0.1012024| -0.8127501| 0.7270731|</t>
  </si>
  <si>
    <t>|[474700,547600]  | 101| 0.1002979| -0.8035710| 0.7646849|</t>
  </si>
  <si>
    <t>|[474800,547600]  | 100| 0.1002004| -0.8026997| 0.7720081|</t>
  </si>
  <si>
    <t>|[547700,625300]  | 101| 0.1002979| -0.8035710| 0.8097397|</t>
  </si>
  <si>
    <t>|[547700,625700]  |  99| 0.0991984| -0.7925473| 0.8155628|</t>
  </si>
  <si>
    <t>|[625700,720200]  | 100| 0.0993049|  0.0000000| 0.8097397|</t>
  </si>
  <si>
    <t>|[626200,720700]  | 100| 0.1002004|  0.0000000| 0.8155628|</t>
  </si>
  <si>
    <t>|[720700,2285500] | 102| 0.1012910|  0.0000000| 0.8097397|</t>
  </si>
  <si>
    <t>|[720900,2285500] | 101| 0.1012024|  0.0000000| 0.8155628|</t>
  </si>
  <si>
    <t>|TaxedIncomeHouse2 |   N|   Percent|        WOE|        IV|</t>
  </si>
  <si>
    <t>|[0,221900]        | 100| 0.0993049|  1.2149098| 0.2718550|</t>
  </si>
  <si>
    <t>|[0,223700]        |  99| 0.0991984|  1.2165417| 0.2724074|</t>
  </si>
  <si>
    <t>|[222100,275600]   | 100| 0.0993049|  0.3255005| 0.2841871|</t>
  </si>
  <si>
    <t>|[223900,276400]   | 100| 0.1002004|  0.3163214| 0.2841045|</t>
  </si>
  <si>
    <t>|[275900,306100]   | 100| 0.0993049| -0.0902211| 0.2849615|</t>
  </si>
  <si>
    <t>|[276500,306100]   |  98| 0.0981964| -0.0787809| 0.2846915|</t>
  </si>
  <si>
    <t>|[306900,335000]   | 102| 0.1012910|  0.6029261| 0.3345978|</t>
  </si>
  <si>
    <t>|[306900,334800]   | 101| 0.1012024|  0.6040035| 0.3344813|</t>
  </si>
  <si>
    <t>|[335200,365600]   | 101| 0.1002979|  0.3152440| 0.3462213|</t>
  </si>
  <si>
    <t>|[335000,364600]   | 100| 0.1002004|  0.3163214| 0.3461784|</t>
  </si>
  <si>
    <t>|[366500,408400]   | 100| 0.0993049|  0.0000000| 0.3462213|</t>
  </si>
  <si>
    <t>|[364900,407300]   | 100| 0.1002004|  0.0000000| 0.3461784|</t>
  </si>
  <si>
    <t>|[409200,469000]   | 101| 0.1002979| -0.8035710| 0.3912761|</t>
  </si>
  <si>
    <t>|[407800,469000]   | 100| 0.1002004| -0.8026997| 0.3911134|</t>
  </si>
  <si>
    <t>|[469500,552700]   | 101| 0.1002979| -0.8035710| 0.4363310|</t>
  </si>
  <si>
    <t>|[469500,549500]   |  99| 0.0991984| -0.7925473| 0.4346681|</t>
  </si>
  <si>
    <t>|[552800,662200]   | 100| 0.0993049| -0.7935207| 0.4800167|</t>
  </si>
  <si>
    <t>|[551600,662900]   | 100| 0.1002004| -0.8026997| 0.4796031|</t>
  </si>
  <si>
    <t>|[662900,2285500]  | 102| 0.1012910|  0.0000000| 0.4800167|</t>
  </si>
  <si>
    <t>|[664200,2285500]  | 101| 0.1012024|  0.0000000| 0.4796031|</t>
  </si>
  <si>
    <t>|KFMDebts_TotalDummy |   N|   Percent|       WOE|        IV|</t>
  </si>
  <si>
    <t>|:-------------------|---:|---------:|---------:|---------:|</t>
  </si>
  <si>
    <t>|[0,1]               | 854| 0.8480636| 0.1688092| 0.0262211|</t>
  </si>
  <si>
    <t>Konstig. Hantera enskilt, ej binnad. Freq</t>
  </si>
  <si>
    <t>|[0,1]               | 848| 0.8496994| 0.1668678| 0.0256457|</t>
  </si>
  <si>
    <t>|[2,3]               | 153| 0.1519364| 0.0000000| 0.0262211|</t>
  </si>
  <si>
    <t>|[2,3]               | 150| 0.1503006| 0.0000000| 0.0256457|</t>
  </si>
  <si>
    <t>|KFMDebts_Total |   N|  Percent|       WOE|        IV|</t>
  </si>
  <si>
    <t>|KFMDebts_Total |   N|   Percent|       WOE|        IV|</t>
  </si>
  <si>
    <t>|:--------------|---:|--------:|---------:|---------:|</t>
  </si>
  <si>
    <t>|:--------------|---:|---------:|---------:|---------:|</t>
  </si>
  <si>
    <t>|[0,43633]      | 905| 0.898709| 0.1093164| 0.0113201|</t>
  </si>
  <si>
    <t>|[0,42273]      | 897| 0.8987976| 0.1092387| 0.0113044|</t>
  </si>
  <si>
    <t>|[43647,360800] | 102| 0.101291| 0.0000000| 0.0113201|</t>
  </si>
  <si>
    <t>|[42638,360800] | 101| 0.1012024| 0.0000000| 0.0113044|</t>
  </si>
  <si>
    <t>|KFMDebts_Private |   N|   Percent|       WOE|        IV|</t>
  </si>
  <si>
    <t>|:----------------|---:|---------:|---------:|---------:|</t>
  </si>
  <si>
    <t>|NA               | 826| 0.8202582| 0.1552793| 0.0213178|</t>
  </si>
  <si>
    <t>|NA               | 820| 0.8216433| 0.1535816| 0.0208714|</t>
  </si>
  <si>
    <t>|[0,2057]         |  35| 0.0347567| 0.2752387| 0.0243280|</t>
  </si>
  <si>
    <t>|[0,2057]         |  35| 0.0350701| 0.2660596| 0.0236966|</t>
  </si>
  <si>
    <t>|[2343,9000]      |  18| 0.0178749| 0.0000000| 0.0243280|</t>
  </si>
  <si>
    <t>|[2343,8515]      |  17| 0.0170341| 0.0000000| 0.0236966|</t>
  </si>
  <si>
    <t>|[9321,22514]     |  18| 0.0178749| 0.0000000| 0.0243280|</t>
  </si>
  <si>
    <t>|[9000,22470]     |  18| 0.0180361| 0.0000000| 0.0236966|</t>
  </si>
  <si>
    <t>|[23809,38749]    |  18| 0.0178749| 0.0000000| 0.0243280|</t>
  </si>
  <si>
    <t>|[22514,37343]    |  18| 0.0180361| 0.0000000| 0.0236966|</t>
  </si>
  <si>
    <t>|[39580,63911]    |  19| 0.0188679| 0.0000000| 0.0243280|</t>
  </si>
  <si>
    <t>|[38749,57857]    |  18| 0.0180361| 0.0000000| 0.0236966|</t>
  </si>
  <si>
    <t>|[64955,87600]    |  18| 0.0178749| 0.0000000| 0.0243280|</t>
  </si>
  <si>
    <t>|[58286,86274]    |  18| 0.0180361| 0.0000000| 0.0236966|</t>
  </si>
  <si>
    <t>|[88429,114396]   |  18| 0.0178749| 0.0000000| 0.0243280|</t>
  </si>
  <si>
    <t>|[86425,110349]   |  17| 0.0170341| 0.0000000| 0.0236966|</t>
  </si>
  <si>
    <t>|[116603,201491]  |  18| 0.0178749| 0.0000000| 0.0243280|</t>
  </si>
  <si>
    <t>|[110664,174515]  |  18| 0.0180361| 0.0000000| 0.0236966|</t>
  </si>
  <si>
    <t>|[209383,360800]  |  19| 0.0188679| 0.0000000| 0.0243280|</t>
  </si>
  <si>
    <t>|[179898,360800]  |  19| 0.0190381| 0.0000000| 0.0236966|</t>
  </si>
  <si>
    <t>|KFMDebts_Public |   N|   Percent|       WOE|        IV|</t>
  </si>
  <si>
    <t>|:---------------|---:|---------:|---------:|---------:|</t>
  </si>
  <si>
    <t>|NA              | 826| 0.8202582| 0.1552793| 0.0213178|</t>
  </si>
  <si>
    <t>|NA              | 820| 0.8216433| 0.1535816| 0.0208714|</t>
  </si>
  <si>
    <t>|[0,1176]        |  89| 0.0883813| 0.0000000| 0.0213178|</t>
  </si>
  <si>
    <t>|[0,1225]        |  88| 0.0881764| 0.0000000| 0.0208714|</t>
  </si>
  <si>
    <t>|[1183,2442]     |  19| 0.0188679| 0.0000000| 0.0213178|</t>
  </si>
  <si>
    <t>|[1250,2570]     |  18| 0.0180361| 0.0000000| 0.0208714|</t>
  </si>
  <si>
    <t>|[2570,5643]     |  18| 0.0178749| 0.9683858| 0.0486220|</t>
  </si>
  <si>
    <t>|[2764,5681]     |  18| 0.0180361| 0.9592068| 0.0477642|</t>
  </si>
  <si>
    <t>|[5681,11814]    |  18| 0.0178749| 0.0000000| 0.0486220|</t>
  </si>
  <si>
    <t>|[5716,11814]    |  17| 0.0170341| 0.0000000| 0.0477642|</t>
  </si>
  <si>
    <t>|[12199,28787]   |  18| 0.0178749| 0.0000000| 0.0486220|</t>
  </si>
  <si>
    <t>|[12199,28787]   |  18| 0.0180361| 0.0000000| 0.0477642|</t>
  </si>
  <si>
    <t>|[30032,178580]  |  19| 0.0188679| 0.0000000| 0.0486220|</t>
  </si>
  <si>
    <t>|[30032,178580]  |  19| 0.0190381| 0.0000000| 0.0477642|</t>
  </si>
  <si>
    <t>|PaymentRemark_Highrisk |   N|   Percent|        WOE|        IV|</t>
  </si>
  <si>
    <t>|:----------------------|---:|---------:|----------:|---------:|</t>
  </si>
  <si>
    <t>|NA                     | 264| 0.2621648|  0.4575602| 0.0687291|</t>
  </si>
  <si>
    <t>|NA                     | 264| 0.2645291|  0.4483812| 0.0662799|</t>
  </si>
  <si>
    <t>|[0,0]                  | 716| 0.7110228| -0.1888083| 0.0919141|</t>
  </si>
  <si>
    <t xml:space="preserve">Kanske enbart dummy anmJANEJ, men det tillför lite att lägga till högrisk också! </t>
  </si>
  <si>
    <t>|[0,0]                  | 707| 0.7084168| -0.1851025| 0.0885212|</t>
  </si>
  <si>
    <t>|[1,1]                  |  27| 0.0268123|  0.0000000| 0.0919141|</t>
  </si>
  <si>
    <t>|[1,1]                  |  27| 0.0270541|  0.0000000| 0.0885212|</t>
  </si>
  <si>
    <t>|PaymentRemark_UtmatningObet |   N|   Percent|        WOE|        IV|</t>
  </si>
  <si>
    <t>|:---------------------------|---:|---------:|----------:|---------:|</t>
  </si>
  <si>
    <t>|NA                          | 264| 0.2621648|  0.4575602| 0.0687291|</t>
  </si>
  <si>
    <t>|NA                          | 264| 0.2645291|  0.4483812| 0.0662799|</t>
  </si>
  <si>
    <t>|[0,0]                       | 399| 0.3962264| -0.2237525| 0.0865818|</t>
  </si>
  <si>
    <t>|[0,0]                       | 390| 0.3907816| -0.2097047| 0.0818476|</t>
  </si>
  <si>
    <t>|[1,1]                       | 344| 0.3416087| -0.2296872| 0.1027563|</t>
  </si>
  <si>
    <t>|[1,1]                       | 344| 0.3446894| -0.2388663| 0.0994244|</t>
  </si>
  <si>
    <t>|PaymentRemarkA |   N|   Percent|        WOE|        IV|</t>
  </si>
  <si>
    <t>|:--------------|---:|---------:|----------:|---------:|</t>
  </si>
  <si>
    <t>|NA             | 264| 0.2621648|  0.4575602| 0.0687291|</t>
  </si>
  <si>
    <t>Maybe, men lite konstig</t>
  </si>
  <si>
    <t>|NA             | 264| 0.2645291|  0.4483812| 0.0662799|</t>
  </si>
  <si>
    <t>|[0,0]          | 287| 0.2850050|  0.1127197| 0.0725523|</t>
  </si>
  <si>
    <t>|[0,0]          | 281| 0.2815631|  0.1252022| 0.0709680|</t>
  </si>
  <si>
    <t>|[1,1]          | 456| 0.4528302| -0.5158889| 0.1675406|</t>
  </si>
  <si>
    <t>|[1,1]          | 453| 0.4539078| -0.5183790| 0.1670052|</t>
  </si>
  <si>
    <t>|PaymentRemarkE |   N|   Percent|        WOE|        IV|</t>
  </si>
  <si>
    <t>|[0,0]          |  81| 0.0804369|  0.0000000| 0.0687291|</t>
  </si>
  <si>
    <t>|[0,0]          |  81| 0.0811623|  0.0000000| 0.0662799|</t>
  </si>
  <si>
    <t>|[1,1]          | 662| 0.6573982| -0.1088842| 0.0761304|</t>
  </si>
  <si>
    <t>|[1,1]          | 653| 0.6543086| -0.1040987| 0.0730285|</t>
  </si>
  <si>
    <t>|PaymentRemark_Dummy |   N|   Percent|        WOE|        IV|</t>
  </si>
  <si>
    <t>|[0,0]               | 264| 0.2621648|  0.4575602| 0.0687291|</t>
  </si>
  <si>
    <t>|[0,0]               | 264| 0.2645291|  0.4483812| 0.0662799|</t>
  </si>
  <si>
    <t>|[1,1]               | 743| 0.7378352| -0.2264960| 0.1027505|</t>
  </si>
  <si>
    <t>|[1,1]               | 734| 0.7354709| -0.2232696| 0.0992837|</t>
  </si>
  <si>
    <t>|PaymentRemarks_Number |   N|   Percent|        WOE|        IV|</t>
  </si>
  <si>
    <t>|:---------------------|---:|---------:|----------:|---------:|</t>
  </si>
  <si>
    <t>|NA                    | 264| 0.2621648|  0.4575602| 0.0687291|</t>
  </si>
  <si>
    <t>|NA                    | 264| 0.2645291|  0.4483812| 0.0662799|</t>
  </si>
  <si>
    <t>|[1,1]                 | 112| 0.1112214| -0.2057340| 0.0730013|</t>
  </si>
  <si>
    <t>|[1,1]                 | 109| 0.1092184| -0.1872615| 0.0697858|</t>
  </si>
  <si>
    <t>|[2,2]                 | 118| 0.1171797|  0.0000000| 0.0730013|</t>
  </si>
  <si>
    <t>|[2,3]                 | 182| 0.1823647| -1.4060769| 0.2666313|</t>
  </si>
  <si>
    <t>|[3,4]                 | 115| 0.1142006|  0.7105567| 0.1551400|</t>
  </si>
  <si>
    <t>|[4,4]                 |  45| 0.0450902|  1.4651424| 0.4714729|</t>
  </si>
  <si>
    <t>|[5,6]                 |  86| 0.0854022| -0.6410521| 0.1813205|</t>
  </si>
  <si>
    <t>|[5,6]                 |  86| 0.0861723| -0.6502311| 0.4985457|</t>
  </si>
  <si>
    <t>|[7,9]                 |  83| 0.0824230| -0.6051201| 0.2041905|</t>
  </si>
  <si>
    <t>|[7,9]                 |  83| 0.0831663| -0.6142991| 0.5222342|</t>
  </si>
  <si>
    <t>|[10,13]               |  77| 0.0764647| -0.5291342| 0.2209655|</t>
  </si>
  <si>
    <t>|[10,13]               |  77| 0.0771543| -0.5383132| 0.5396832|</t>
  </si>
  <si>
    <t>|[14,19]               |  68| 0.0675273| -0.4030934| 0.2300616|</t>
  </si>
  <si>
    <t>|[14,20]               |  78| 0.0781563|  0.1548340| 0.5417023|</t>
  </si>
  <si>
    <t>|[20,120]              |  84| 0.0834161|  0.0880271| 0.2307360|</t>
  </si>
  <si>
    <t>|[21,120]              |  74| 0.0741483| -0.4980393| 0.5563150|</t>
  </si>
  <si>
    <t>|UCScore |   N|   Percent|       WOE|        IV|</t>
  </si>
  <si>
    <t>|UCScore     |   N|   Percent|        WOE|        IV|</t>
  </si>
  <si>
    <t>|:-------|---:|---------:|---------:|---------:|</t>
  </si>
  <si>
    <t>|NA      | 911| 0.9046673| 0.0549002| 0.0027995|</t>
  </si>
  <si>
    <t>|[0.4,7.6]   |  99| 0.0991984|  0.3266842| 0.0124150|</t>
  </si>
  <si>
    <t>|[2,7]   |   9| 0.0089374| 1.7221576| 0.0670923|</t>
  </si>
  <si>
    <t>|[7.7,13.5]  |  98| 0.0981964|  0.0000000| 0.0124150|</t>
  </si>
  <si>
    <t>|[8,14]  |   9| 0.0089374| 0.0000000| 0.0670923|</t>
  </si>
  <si>
    <t>|[13.6,18.9] | 101| 0.1012024| -0.8127501| 0.0587454|</t>
  </si>
  <si>
    <t>|[15,19] |  10| 0.0099305| 0.0000000| 0.0670923|</t>
  </si>
  <si>
    <t>|[19,25.7]   |  98| 0.0981964| -0.7822908| 0.1009349|</t>
  </si>
  <si>
    <t>|[20,25] |   8| 0.0079444| 0.0000000| 0.0670923|</t>
  </si>
  <si>
    <t>|[25.8,32.7] | 100| 0.1002004| -0.0994002| 0.1018792|</t>
  </si>
  <si>
    <t>|[26,31] |   9| 0.0089374| 0.0000000| 0.0670923|</t>
  </si>
  <si>
    <t>|[32.8,42]   | 102| 0.1022044|  0.5937470| 0.1502152|</t>
  </si>
  <si>
    <t>|[32,39] |  10| 0.0099305| 0.0000000| 0.0670923|</t>
  </si>
  <si>
    <t>|[42.3,50.9] |  99| 0.0991984|  0.3266842| 0.1626302|</t>
  </si>
  <si>
    <t>|[42,50] |  11| 0.0109235| 0.0000000| 0.0670923|</t>
  </si>
  <si>
    <t>|[51.2,62.1] | 100| 0.1002004|  0.6143663| 0.2139037|</t>
  </si>
  <si>
    <t>|[52,63] |   9| 0.0089374| 0.0000000| 0.0670923|</t>
  </si>
  <si>
    <t>|[62.2,70.1] |  99| 0.0991984|  0.6248376| 0.2666913|</t>
  </si>
  <si>
    <t>|[64,69] |   9| 0.0089374| 0.0000000| 0.0670923|</t>
  </si>
  <si>
    <t>|[70.2,84.6] | 102| 0.1022044|  0.0000000| 0.2666913|</t>
  </si>
  <si>
    <t>|[71,79] |  12| 0.0119166| 0.0000000| 0.0670923|</t>
  </si>
  <si>
    <t>|UCScore_avg   |   N|   Percent|        WOE|        IV|</t>
  </si>
  <si>
    <t>|UCScore_avg |   N|   Percent|       WOE|        IV|</t>
  </si>
  <si>
    <t>|:-----------|---:|---------:|---------:|---------:|</t>
  </si>
  <si>
    <t>|NA            |   4| 0.0040080|  0.0000000| 0.0000000|</t>
  </si>
  <si>
    <t>|NA          | 927| 0.9205561| 0.0370823| 0.0012886|</t>
  </si>
  <si>
    <t>|[0.4,7.15]    |  98| 0.0981964| -0.0787809| 0.0005870|</t>
  </si>
  <si>
    <t>|[1,5]       |   7| 0.0069513| 2.0098397| 0.0804022|</t>
  </si>
  <si>
    <t>|[7.2,12.4]    | 100| 0.1002004| -0.8026997| 0.0455221|</t>
  </si>
  <si>
    <t>|[6,9]       |   8| 0.0079444| 0.0000000| 0.0804022|</t>
  </si>
  <si>
    <t>|[12.5,16.8]   |  99| 0.0991984| -0.7925473| 0.0890767|</t>
  </si>
  <si>
    <t>|[10,15]     |   7| 0.0069513| 0.0000000| 0.0804022|</t>
  </si>
  <si>
    <t>|[16.9,23.5]   |  99| 0.0991984| -0.7925473| 0.1326314|</t>
  </si>
  <si>
    <t>|[16,22]     |   8| 0.0079444| 0.0000000| 0.0804022|</t>
  </si>
  <si>
    <t>|[23.6,29]     | 100| 0.1002004|  0.0000000| 0.1326314|</t>
  </si>
  <si>
    <t>|[23,26]     |   8| 0.0079444| 0.0000000| 0.0804022|</t>
  </si>
  <si>
    <t>|[29.05,34.05] |  99| 0.0991984|  0.3266842| 0.1450464|</t>
  </si>
  <si>
    <t>|[27,31]     |   8| 0.0079444| 0.0000000| 0.0804022|</t>
  </si>
  <si>
    <t>|[34.1,38.1]   | 100| 0.1002004|  0.3163214| 0.1567434|</t>
  </si>
  <si>
    <t>|[32,35]     |   9| 0.0089374| 0.0000000| 0.0804022|</t>
  </si>
  <si>
    <t>|[38.15,47.25] |  99| 0.0991984| -0.0891437| 0.1574990|</t>
  </si>
  <si>
    <t>|[36,44]     |   8| 0.0079444| 0.0000000| 0.0804022|</t>
  </si>
  <si>
    <t>|[47.35,58.3]  | 100| 0.1002004|  0.3163214| 0.1691961|</t>
  </si>
  <si>
    <t>|[50,58]     |   8| 0.0079444| 0.0000000| 0.0804022|</t>
  </si>
  <si>
    <t>|[58.5,83.1]   | 100| 0.1002004|  1.0408848| 0.3528246|</t>
  </si>
  <si>
    <t>|[61,79]     |   9| 0.0089374| 0.0000000| 0.0804022|</t>
  </si>
  <si>
    <t>|UCScore_high |   N|   Percent|        WOE|        IV|</t>
  </si>
  <si>
    <t>|UCScore_high |   N|   Percent|       WOE|        IV|</t>
  </si>
  <si>
    <t>|:------------|---:|---------:|---------:|---------:|</t>
  </si>
  <si>
    <t>|[0.4,8]      |  99| 0.0991984|  0.3266842| 0.0124150|</t>
  </si>
  <si>
    <t>|NA           | 909| 0.9026812| 0.0571499| 0.0030302|</t>
  </si>
  <si>
    <t>|[8.1,14.2]   | 100| 0.1002004|  0.0000000| 0.0124150|</t>
  </si>
  <si>
    <t>|[2,7]        |   9| 0.0089374| 1.7221576| 0.0673231|</t>
  </si>
  <si>
    <t>|[14.3,20.1]  |  99| 0.0991984| -0.7925473| 0.0559696|</t>
  </si>
  <si>
    <t>|[8,15]       |   9| 0.0089374| 0.0000000| 0.0673231|</t>
  </si>
  <si>
    <t>|[20.2,28.1]  |  99| 0.0991984| -0.7925473| 0.0995243|</t>
  </si>
  <si>
    <t>|[16,20]      |  10| 0.0099305| 0.0000000| 0.0673231|</t>
  </si>
  <si>
    <t>|[28.2,35.2]  | 101| 0.1012024|  0.3060649| 0.1105285|</t>
  </si>
  <si>
    <t>|[22,27]      |  10| 0.0099305| 0.0000000| 0.0673231|</t>
  </si>
  <si>
    <t>|[35.3,44.3]  |  99| 0.0991984|  0.6248376| 0.1633161|</t>
  </si>
  <si>
    <t>|[28,33]      |  10| 0.0099305| 0.0000000| 0.0673231|</t>
  </si>
  <si>
    <t>|[44.4,53.5]  |  99| 0.0991984|  0.6248376| 0.2161037|</t>
  </si>
  <si>
    <t>|[35,43]      |  10| 0.0099305| 0.0000000| 0.0673231|</t>
  </si>
  <si>
    <t>|[53.6,63.7]  | 101| 0.1012024|  0.3060649| 0.2271079|</t>
  </si>
  <si>
    <t>|[44,54]      |  10| 0.0099305| 0.0000000| 0.0673231|</t>
  </si>
  <si>
    <t>|[63.8,70.6]  | 100| 0.1002004|  0.3163214| 0.2388050|</t>
  </si>
  <si>
    <t>|[56,64]      |   9| 0.0089374| 0.0000000| 0.0673231|</t>
  </si>
  <si>
    <t>|[70.7,84.6]  | 101| 0.1012024|  0.0000000| 0.2388050|</t>
  </si>
  <si>
    <t>|[65,69]      |   9| 0.0089374| 0.0000000| 0.0673231|</t>
  </si>
  <si>
    <t>|[71,79]      |  12| 0.0119166| 0.0000000| 0.0673231|</t>
  </si>
  <si>
    <t>|UCScore_low |   N|   Percent|        WOE|        IV|</t>
  </si>
  <si>
    <t>|UCScore_low |   N|   Percent|       WOE|        IV|</t>
  </si>
  <si>
    <t>|[0.1,0.3]   |  94| 0.0941884|  0.0000000| 0.0000000|</t>
  </si>
  <si>
    <t>|[0.4,1.7]   |  96| 0.0961924|  0.0000000| 0.0000000|</t>
  </si>
  <si>
    <t>|NA          | 921| 0.9145978| 0.0437269| 0.0017858|</t>
  </si>
  <si>
    <t>|[1.8,6.1]   | 108| 0.1082164| -0.1778718| 0.0031479|</t>
  </si>
  <si>
    <t>|[1,2]       |   8| 0.0079444| 0.0000000| 0.0017858|</t>
  </si>
  <si>
    <t>|[6.2,12.4]  |  99| 0.0991984| -0.7925473| 0.0467025|</t>
  </si>
  <si>
    <t>|[3,5]       |   8| 0.0079444| 1.8556890| 0.0729477|</t>
  </si>
  <si>
    <t>|[12.5,17]   | 101| 0.1012024| -0.1095525| 0.0478556|</t>
  </si>
  <si>
    <t>|[6,9]       |   9| 0.0089374| 0.0000000| 0.0729477|</t>
  </si>
  <si>
    <t>|[17.5,25.1] |  99| 0.0991984| -0.7925473| 0.0914103|</t>
  </si>
  <si>
    <t>|[10,14]     |   7| 0.0069513| 0.0000000| 0.0729477|</t>
  </si>
  <si>
    <t>|[25.3,32.9] |  99| 0.0991984| -0.0891437| 0.0921659|</t>
  </si>
  <si>
    <t>|[15,22]     |  10| 0.0099305| 0.0000000| 0.0729477|</t>
  </si>
  <si>
    <t>|[33,44.4]   | 100| 0.1002004|  0.8479812| 0.2023497|</t>
  </si>
  <si>
    <t>|[23,25]     |   6| 0.0059583| 0.0000000| 0.0729477|</t>
  </si>
  <si>
    <t>|[44.7,57.4] | 100| 0.1002004|  0.3163214| 0.2140468|</t>
  </si>
  <si>
    <t>|[26,32]     |  11| 0.0109235| 0.0000000| 0.0729477|</t>
  </si>
  <si>
    <t>|[57.8,83.1] | 102| 0.1022044|  1.0198314| 0.3918713|</t>
  </si>
  <si>
    <t>|[33,42]     |   9| 0.0089374| 0.0000000| 0.0729477|</t>
  </si>
  <si>
    <t>|[44,57]     |   6| 0.0059583| 0.0000000| 0.0729477|</t>
  </si>
  <si>
    <t>|PreviousApplication |   N|  Percent|       WOE|       IV|</t>
  </si>
  <si>
    <t>|[58,79]     |  12| 0.0119166| 0.0000000| 0.0729477|</t>
  </si>
  <si>
    <t>|:-------------------|---:|--------:|---------:|--------:|</t>
  </si>
  <si>
    <t>|NA                  | 994| 0.995992| 0.0041068| 1.68e-05|</t>
  </si>
  <si>
    <t>|PreviousApplication |   N|   Percent|       WOE|        IV|</t>
  </si>
  <si>
    <t>|[5006606,5006606]   |   1| 0.001002| 0.0000000| 1.68e-05|</t>
  </si>
  <si>
    <t>|[5186655,5186655]   |   1| 0.001002| 0.0000000| 1.68e-05|</t>
  </si>
  <si>
    <t>|NA                  | 997| 0.9900695| 0.0102042| 0.0001036|</t>
  </si>
  <si>
    <t>|[5341441,5341441]   |   1| 0.001002| 0.0000000| 1.68e-05|</t>
  </si>
  <si>
    <t>|[5006606,5006606]   |   1| 0.0009930| 0.0000000| 0.0001036|</t>
  </si>
  <si>
    <t>|[5370465,5370465]   |   1| 0.001002| 0.0000000| 1.68e-05|</t>
  </si>
  <si>
    <t>|[5063102,5063102]   |   2| 0.0019861| 0.0000000| 0.0001036|</t>
  </si>
  <si>
    <t>|[5066865,5066865]   |   2| 0.0019861| 0.0000000| 0.0001036|</t>
  </si>
  <si>
    <t>|PriceGroup    |   N|   Percent|        WOE|        IV|</t>
  </si>
  <si>
    <t>|[5081393,5081393]   |   2| 0.0019861| 0.0000000| 0.0001036|</t>
  </si>
  <si>
    <t>Styr upp matchningen så du har exakt 1000 st..</t>
  </si>
  <si>
    <t>|[5186655,5186655]   |   1| 0.0009930| 0.0000000| 0.0001036|</t>
  </si>
  <si>
    <t>|Price group A |  44| 0.0440882|  0.7478977| 0.0358066|</t>
  </si>
  <si>
    <t>|[5341441,5370465]   |   2| 0.0019861| 0.0000000| 0.0001036|</t>
  </si>
  <si>
    <t>|Price group B |  42| 0.0420842|  0.0788481| 0.0360783|</t>
  </si>
  <si>
    <t>|Price group C |  67| 0.0671343|  0.0000000| 0.0360783|</t>
  </si>
  <si>
    <t>|Price group D | 165| 0.1653307| -0.6081829| 0.0823605|</t>
  </si>
  <si>
    <t>|Price group E | 680| 0.6813627|  0.1288585| 0.0943990|</t>
  </si>
  <si>
    <t>|Price group A |  44| 0.0436941|  0.7570768| 0.0365437|</t>
  </si>
  <si>
    <t>Separate Binned var</t>
  </si>
  <si>
    <t>|Price group B |  45| 0.0446872|  0.0174096| 0.0365574|</t>
  </si>
  <si>
    <t>A</t>
  </si>
  <si>
    <t>|Bank             |   N|   Percent|        WOE|        IV|</t>
  </si>
  <si>
    <t>|Price group C |  67| 0.0665343|  0.0000000| 0.0365574|</t>
  </si>
  <si>
    <t>B,C</t>
  </si>
  <si>
    <t>|Price group D | 168| 0.1668322| -0.6172414| 0.0844669|</t>
  </si>
  <si>
    <t>D,E</t>
  </si>
  <si>
    <t>|NA               |   1| 0.0010020|  0.0000000| 0.0000000|</t>
  </si>
  <si>
    <t>|Price group E | 683| 0.6782522|  0.1335229| 0.0973633|</t>
  </si>
  <si>
    <t>|Danske Bank      |   6| 0.0060120|  0.0000000| 0.0000000|</t>
  </si>
  <si>
    <t>|Forex            |   5| 0.0050100|  0.0000000| 0.0000000|</t>
  </si>
  <si>
    <t>|Handelsbanken    | 123| 0.1232465| -1.0116009| 0.0804683|</t>
  </si>
  <si>
    <t>|ICA Banken       |   9| 0.0090180|  0.0000000| 0.0804683|</t>
  </si>
  <si>
    <t>|NA               |   1| 0.0009930|  0.0000000| 0.0000000|</t>
  </si>
  <si>
    <t>|Ica Banken       |   4| 0.0040080|  0.0000000| 0.0804683|</t>
  </si>
  <si>
    <t>|Danske Bank      |   6| 0.0059583|  0.0000000| 0.0000000|</t>
  </si>
  <si>
    <t>|Länsförsäkringar |  42| 0.0420842|  0.0000000| 0.0804683|</t>
  </si>
  <si>
    <t>|Forex            |   5| 0.0049652|  0.0000000| 0.0000000|</t>
  </si>
  <si>
    <t>|Marginalen       |   1| 0.0010020|  0.0000000| 0.0804683|</t>
  </si>
  <si>
    <t>|Handelsbanken    | 126| 0.1251241| -1.0267145| 0.0836249|</t>
  </si>
  <si>
    <t>|Nordea           | 188| 0.1883768| -0.3293234| 0.0979835|</t>
  </si>
  <si>
    <t>|ICA Banken       |   9| 0.0089374|  0.0000000| 0.0836249|</t>
  </si>
  <si>
    <t>|SEB              |  71| 0.0711423| -0.4560751| 0.1099631|</t>
  </si>
  <si>
    <t>|Ica Banken       |   4| 0.0039722|  0.0000000| 0.0836249|</t>
  </si>
  <si>
    <t>|Seb              |   1| 0.0010020|  0.0000000| 0.1099631|</t>
  </si>
  <si>
    <t>|Länsförsäkringar |  42| 0.0417080|  0.0000000| 0.0836249|</t>
  </si>
  <si>
    <t>|Skandiabanken    |   9| 0.0090180|  0.0000000| 0.1099631|</t>
  </si>
  <si>
    <t>|Marginalen       |   1| 0.0009930|  0.0000000| 0.0836249|</t>
  </si>
  <si>
    <t>|Sparbanken Syd   |   3| 0.0030060|  0.0000000| 0.1099631|</t>
  </si>
  <si>
    <t>|Nordea           | 191| 0.1896723| -0.3362305| 0.1019492|</t>
  </si>
  <si>
    <t>|Swedbank         | 533| 0.5340681|  0.3795267| 0.2025823|</t>
  </si>
  <si>
    <t>|SEB              |  71| 0.0705065| -0.4468961| 0.1133949|</t>
  </si>
  <si>
    <t>|Unknown          |   2| 0.0020040|  0.0000000| 0.2025823|</t>
  </si>
  <si>
    <t>|Seb              |   1| 0.0009930|  0.0000000| 0.1133949|</t>
  </si>
  <si>
    <t>|Skandiabanken    |   9| 0.0089374|  0.0000000| 0.1133949|</t>
  </si>
  <si>
    <t>|KFMBF |   N|   Percent|        WOE|        IV|</t>
  </si>
  <si>
    <t>|Sparbanken Syd   |   3| 0.0029791|  0.0000000| 0.1133949|</t>
  </si>
  <si>
    <t>|:-----|---:|---------:|----------:|---------:|</t>
  </si>
  <si>
    <t>|Swedbank         | 536| 0.5322741|  0.3829086| 0.2075229|</t>
  </si>
  <si>
    <t>|NA    |   1| 0.0010020|  0.0000000| 0.0000000|</t>
  </si>
  <si>
    <t>|Unknown          |   2| 0.0019861|  0.0000000| 0.2075229|</t>
  </si>
  <si>
    <t>|[0,0] | 821| 0.8226453|  0.0497505| 0.0020853|</t>
  </si>
  <si>
    <t>|[1,9] | 176| 0.1763527| -0.2622592| 0.0128092|</t>
  </si>
  <si>
    <t>|Skuldtrend |   N|   Percent|       WOE|        IV|</t>
  </si>
  <si>
    <t>|NA    |   1| 0.0009930|  0.0000000| 0.0000000|</t>
  </si>
  <si>
    <t>|:----------|---:|---------:|---------:|---------:|</t>
  </si>
  <si>
    <t>|[0,0] | 830| 0.8242304|  0.0477701| 0.0019245|</t>
  </si>
  <si>
    <t>|NA         |   1| 0.0010020| 0.0000000| 0.0000000|</t>
  </si>
  <si>
    <t>|[1,9] | 176| 0.1747766| -0.2530801| 0.0118632|</t>
  </si>
  <si>
    <t>|Negativ    | 584| 0.5851703| 0.0099803| 0.0000586|</t>
  </si>
  <si>
    <t>|Neutral    | 315| 0.3156313| 0.2660596| 0.0254849|</t>
  </si>
  <si>
    <t>|Positiv    |  98| 0.0981964| 0.0000000| 0.0254849|</t>
  </si>
  <si>
    <t>|NA         |   1| 0.0009930| 0.0000000| 0.0000000|</t>
  </si>
  <si>
    <t>|Lowriskdebt |   N|   Percent|        WOE|        IV|</t>
  </si>
  <si>
    <t>|Negativ    | 582| 0.5779543| 0.0226681| 0.0003002|</t>
  </si>
  <si>
    <t>|Neutral    | 320| 0.3177756| 0.2590309| 0.0244820|</t>
  </si>
  <si>
    <t>|NA          |   1| 0.0010020|  0.0000000| 0.0000000|</t>
  </si>
  <si>
    <t>|Positiv    |  99| 0.0983118| 0.0000000| 0.0244820|</t>
  </si>
  <si>
    <t>|[0,0]       | 400| 0.4008016|  0.3163214| 0.0467882|</t>
  </si>
  <si>
    <t>|negativ    |   2| 0.0019861| 0.0000000| 0.0244820|</t>
  </si>
  <si>
    <t>|[1,1]       | 597| 0.5981964| -0.2800196| 0.0879200|</t>
  </si>
  <si>
    <t>|neutral    |   1| 0.0009930| 0.0000000| 0.0244820|</t>
  </si>
  <si>
    <t>|positiv    |   2| 0.0019861| 0.0000000| 0.0244820|</t>
  </si>
  <si>
    <t>|DebtsoutsideUC |   N|   Percent|        WOE|        IV|</t>
  </si>
  <si>
    <t>|NA             |   1| 0.0010020|  0.0000000| 0.0000000|</t>
  </si>
  <si>
    <t>|[0,0]          | 134| 0.1342685| -0.3972346| 0.0176121|</t>
  </si>
  <si>
    <t>|NA          |   1| 0.0009930|  0.0000000| 0.0000000|</t>
  </si>
  <si>
    <t>Good</t>
  </si>
  <si>
    <t>|[1,1]          | 180| 0.1803607|  0.4251243| 0.0577645|</t>
  </si>
  <si>
    <t>|[0,0]       | 400| 0.3972195|  0.3255005| 0.0493283|</t>
  </si>
  <si>
    <t>|[2,2]          | 154| 0.1543086|  0.1680792| 0.0624925|</t>
  </si>
  <si>
    <t>|[1,1]       | 606| 0.6017875| -0.2860564| 0.0923885|</t>
  </si>
  <si>
    <t>|[3,3]          | 106| 0.1062124| -0.1588236| 0.0649778|</t>
  </si>
  <si>
    <t>|[4,4]          | 105| 0.1052104| -0.1491617| 0.0671591|</t>
  </si>
  <si>
    <t>|[5,6]          | 118| 0.1182365|  0.4425160| 0.0959293|</t>
  </si>
  <si>
    <t>|[7,8]          |  96| 0.0961924| -0.7614568| 0.1354348|</t>
  </si>
  <si>
    <t>|NA             |   1| 0.0009930|  0.0000000| 0.0000000|</t>
  </si>
  <si>
    <t>|[9,32]         | 104| 0.1042084| -0.8423089| 0.1860392|</t>
  </si>
  <si>
    <t>|[0,0]          | 137| 0.1360477| -0.4105284| 0.0189446|</t>
  </si>
  <si>
    <t>Lite konstig, men kolla lite närmare på denna!</t>
  </si>
  <si>
    <t>|[1,1]          | 183| 0.1817279|  0.4172089| 0.0577583|</t>
  </si>
  <si>
    <t>|DebtsoutsideUCSum |   N|   Percent|        WOE|        IV|</t>
  </si>
  <si>
    <t>|[2,2]          | 154| 0.1529295|  0.1772583| 0.0629934|</t>
  </si>
  <si>
    <t>|[3,3]          | 106| 0.1052632| -0.1496445| 0.0651894|</t>
  </si>
  <si>
    <t>|NA                |   1| 0.0010020|  0.0000000| 0.0000000|</t>
  </si>
  <si>
    <t>|[4,4]          | 105| 0.1042701| -0.1399826| 0.0671015|</t>
  </si>
  <si>
    <t>|[0,10000]         | 198| 0.1983968| -0.3819671| 0.0242287|</t>
  </si>
  <si>
    <t>|[5,6]          | 118| 0.1171797|  0.4516951| 0.0969504|</t>
  </si>
  <si>
    <t>|[11000,24741]     |  93| 0.0931864| -0.0252922| 0.0242876|</t>
  </si>
  <si>
    <t>|[7,8]          |  99| 0.0983118| -0.7833683| 0.1392820|</t>
  </si>
  <si>
    <t>|[25000,39800]     | 106| 0.1062124|  0.7867375| 0.1216772|</t>
  </si>
  <si>
    <t>|[9,32]         | 104| 0.1032771| -0.8331298| 0.1885316|</t>
  </si>
  <si>
    <t>|[40000,49865]     |  71| 0.0711423|  0.2514608| 0.1267598|</t>
  </si>
  <si>
    <t>|[50000,69000]     | 117| 0.1172345|  0.6833592| 0.2036504|</t>
  </si>
  <si>
    <t>|[70000,88705]     |  96| 0.0961924| -0.7614568| 0.2431560|</t>
  </si>
  <si>
    <t>|[90000,119000]    | 110| 0.1102204| -0.8989277| 0.3026882|</t>
  </si>
  <si>
    <t>|NA                |   1| 0.0009930|  0.0000000| 0.0000000|</t>
  </si>
  <si>
    <t>Good!</t>
  </si>
  <si>
    <t>|[120000,175000]   | 105| 0.1052104| -0.1491617| 0.3048694|</t>
  </si>
  <si>
    <t>|[0,9940]          | 177| 0.1757696| -0.6700396| 0.0581299|</t>
  </si>
  <si>
    <t>|[176649,4e+05]    | 101| 0.1012024| -0.8127501| 0.3511998|</t>
  </si>
  <si>
    <t>|[10000,24741]     | 117| 0.1161867|  0.1640130| 0.0615131|</t>
  </si>
  <si>
    <t>|[25000,39800]     | 106| 0.1052632|  0.7959166| 0.1607915|</t>
  </si>
  <si>
    <t>|IncomeConfirmed |   N|   Percent|        WOE|        IV|</t>
  </si>
  <si>
    <t>|[40000,49865]     |  71| 0.0705065|  0.2606399| 0.1662280|</t>
  </si>
  <si>
    <t>|[50000,69000]     | 117| 0.1161867|  0.6925382| 0.2448776|</t>
  </si>
  <si>
    <t>|NA              |   1| 0.0010020|  0.0000000| 0.0000000|</t>
  </si>
  <si>
    <t>|[70000,88705]     |  96| 0.0953327| -0.7522777| 0.2832378|</t>
  </si>
  <si>
    <t>|[2900,22900]    |  80| 0.0801603| -0.5770277| 0.0204776|</t>
  </si>
  <si>
    <t>|[90000,119000]    | 110| 0.1092354| -0.8897487| 0.3412542|</t>
  </si>
  <si>
    <t>|[23000,24909]   | 103| 0.1032064| -0.1295532| 0.0221067|</t>
  </si>
  <si>
    <t>|[120000,179000]   | 107| 0.1062562| -0.1592140| 0.3437522|</t>
  </si>
  <si>
    <t>|[25000,26400]   | 113| 0.1132265|  0.7197268| 0.1060390|</t>
  </si>
  <si>
    <t>|[180000,4e+05]    | 105| 0.1042701| -0.8427917| 0.3944286|</t>
  </si>
  <si>
    <t>|[26500,27700]   | 100| 0.1002004|  0.6143663| 0.1573125|</t>
  </si>
  <si>
    <t>|[27800,28900]   |  93| 0.0931864| -0.7293684| 0.1929114|</t>
  </si>
  <si>
    <t>|[29000,30400]   | 108| 0.1082164|  0.0000000| 0.1929114|</t>
  </si>
  <si>
    <t>|[30462,32900]   | 100| 0.1002004|  0.3163214| 0.2046084|</t>
  </si>
  <si>
    <t>|NA              |   1| 0.0009930|  0.0000000| 0.0000000|</t>
  </si>
  <si>
    <t>|[33000,35000]   | 100| 0.1002004|  0.6143663| 0.2558819|</t>
  </si>
  <si>
    <t>|[2900,22900]    |  80| 0.0794439| -0.5678487| 0.0197319|</t>
  </si>
  <si>
    <t>Kanske. Faktiskt lite bättre än övriga inkomstvariabler.. Borde den inte vara samma som uppgiveninkomst.Kolla</t>
  </si>
  <si>
    <t>|[35200,39800]   |  84| 0.0841683| -0.6264205| 0.2806797|</t>
  </si>
  <si>
    <t>|[23000,24909]   | 103| 0.1022840| -0.1203741| 0.0211317|</t>
  </si>
  <si>
    <t>|[40000,278000]  | 116| 0.1162325| -0.9525120| 0.3496161|</t>
  </si>
  <si>
    <t>|[25000,26400]   | 113| 0.1122145|  0.7289059| 0.1068715|</t>
  </si>
  <si>
    <t>|[26500,27700]   | 100| 0.0993049|  0.6235454| 0.1594714|</t>
  </si>
  <si>
    <t>|IncomeConfirmedCO |   N|   Percent|        WOE|        IV|</t>
  </si>
  <si>
    <t>|[27800,28900]   |  96| 0.0953327| -0.7522777| 0.1978317|</t>
  </si>
  <si>
    <t>|[29000,30300]   | 111| 0.1102284|  0.0000000| 0.1978317|</t>
  </si>
  <si>
    <t>|NA                | 597| 0.5981964|  0.3772852| 0.1024040|</t>
  </si>
  <si>
    <t>|[30332,32710]   | 100| 0.0993049|  0.3255005| 0.2101638|</t>
  </si>
  <si>
    <t>|[0,19200]         |  39| 0.0390782|  0.1548340| 0.1034135|</t>
  </si>
  <si>
    <t>|[32796,34921]   |  70| 0.0695134|  0.6955189| 0.2576979|</t>
  </si>
  <si>
    <t>|[19500,21800]     |  32| 0.0320641|  0.0000000| 0.1034135|</t>
  </si>
  <si>
    <t>|[35000,39800]   | 117| 0.1161867| -0.2501858| 0.2641632|</t>
  </si>
  <si>
    <t>|[22000,23700]     |  39| 0.0390782|  0.1548340| 0.1044231|</t>
  </si>
  <si>
    <t>|[40000,278000]  | 116| 0.1151936| -0.9433329| 0.3314197|</t>
  </si>
  <si>
    <t>|[24000,25800]     |  49| 0.0490982|  0.0000000| 0.1044231|</t>
  </si>
  <si>
    <t>|[26000,26800]     |  24| 0.0240481|  0.0000000| 0.1044231|</t>
  </si>
  <si>
    <t>|[27000,29400]     |  57| 0.0571142| -0.2329316| 0.1072002|</t>
  </si>
  <si>
    <t>|[29500,30800]     |  34| 0.0340681|  0.0000000| 0.1072002|</t>
  </si>
  <si>
    <t>|NA                | 600| 0.5958292|  0.3812874| 0.1043922|</t>
  </si>
  <si>
    <t>|[31000,33000]     |  46| 0.0460922|  0.0000000| 0.1072002|</t>
  </si>
  <si>
    <t>|[0,18965]         |  40| 0.0397219|  0.1380375| 0.1052012|</t>
  </si>
  <si>
    <t>|[33100,37400]     |  39| 0.0390782|  0.0000000| 0.1072002|</t>
  </si>
  <si>
    <t>|[19000,21800]     |  37| 0.0367428|  0.0000000| 0.1052012|</t>
  </si>
  <si>
    <t>Slå ihop och dela på denna!</t>
  </si>
  <si>
    <t>|[38000,68000]     |  42| 0.0420842|  0.0000000| 0.1072002|</t>
  </si>
  <si>
    <t>|[22000,23700]     |  39| 0.0387289|  0.1640130| 0.1063289|</t>
  </si>
  <si>
    <t>|[24000,25500]     |  46| 0.0456802|  0.0000000| 0.1063289|</t>
  </si>
  <si>
    <t>|NumberofEmployers |   N|   Percent|        WOE|        IV|</t>
  </si>
  <si>
    <t>|[25600,26800]     |  27| 0.0268123|  0.0000000| 0.1063289|</t>
  </si>
  <si>
    <t>|[27000,29000]     |  54| 0.0536246| -0.1686927| 0.1077379|</t>
  </si>
  <si>
    <t>|[29300,30800]     |  37| 0.0367428|  0.0000000| 0.1077379|</t>
  </si>
  <si>
    <t>|[1,1]             | 961| 0.9629259| -0.0089373| 0.0000766|</t>
  </si>
  <si>
    <t>|[31000,32800]     |  37| 0.0367428|  0.0000000| 0.1077379|</t>
  </si>
  <si>
    <t>|[2,3]             |  36| 0.0360721|  0.2370721| 0.0023510|</t>
  </si>
  <si>
    <t>|[33000,37400]     |  48| 0.0476663|  0.0000000| 0.1077379|</t>
  </si>
  <si>
    <t>|[38000,68000]     |  42| 0.0417080|  0.0000000| 0.1077379|</t>
  </si>
  <si>
    <t>|Children |   N|   Percent|        WOE|        IV|</t>
  </si>
  <si>
    <t>|:--------|---:|---------:|----------:|---------:|</t>
  </si>
  <si>
    <t>|NA       | 123| 0.1232465|  0.1035407| 0.0013888|</t>
  </si>
  <si>
    <t>|[0,0]    | 544| 0.5450902|  0.2294819| 0.0334726|</t>
  </si>
  <si>
    <t>|[1,1]    | 219| 0.2194389| -0.1919235| 0.0408557|</t>
  </si>
  <si>
    <t>|[1,1]             | 970| 0.9632572| -0.0092872| 0.0000827|</t>
  </si>
  <si>
    <t>|[2,4]    | 112| 0.1122244|  0.0000000| 0.0408557|</t>
  </si>
  <si>
    <t>|[2,3]             |  36| 0.0357498|  0.2462511| 0.0025259|</t>
  </si>
  <si>
    <t>|KALP          |   N|   Percent|        WOE|        IV|</t>
  </si>
  <si>
    <t>|NA            |   1| 0.0010020|  0.0000000| 0.0000000|</t>
  </si>
  <si>
    <t>|NA       | 126| 0.1251241|  0.0880271| 0.0010115|</t>
  </si>
  <si>
    <t>|[887,3027]    |  99| 0.0991984| -0.0891437| 0.0007556|</t>
  </si>
  <si>
    <t>|[0,0]    | 547| 0.5431976|  0.2330059| 0.0340323|</t>
  </si>
  <si>
    <t>Jämför med Civilstånd?</t>
  </si>
  <si>
    <t>|[3028,3716]   |  99| 0.0991984| -0.0891437| 0.0015112|</t>
  </si>
  <si>
    <t>|[1,1]    | 219| 0.2174777| -0.1827445| 0.0406944|</t>
  </si>
  <si>
    <t>|[3720,4388]   | 100| 0.1002004|  0.6143663| 0.0527847|</t>
  </si>
  <si>
    <t>|[2,4]    | 115| 0.1142006|  0.0000000| 0.0406944|</t>
  </si>
  <si>
    <t>|[4395,5055]   | 100| 0.1002004|  0.3163214| 0.0644817|</t>
  </si>
  <si>
    <t>|[5070,5744]   |  99| 0.0991984| -0.7925473| 0.1080364|</t>
  </si>
  <si>
    <t>|[5749,6502]   |  99| 0.0991984| -0.0891437| 0.1087920|</t>
  </si>
  <si>
    <t>|[6512,7607]   | 101| 0.1012024|  0.6040035| 0.1585818|</t>
  </si>
  <si>
    <t>|NA            |   1| 0.0009930|  0.0000000| 0.0000000|</t>
  </si>
  <si>
    <t>Sådär…</t>
  </si>
  <si>
    <t>|[7634,9059]   | 100| 0.1002004|  0.3163214| 0.1702788|</t>
  </si>
  <si>
    <t>|[887,3028]    | 100| 0.0993049| -0.0902211| 0.0007744|</t>
  </si>
  <si>
    <t>Men ta ut graf ändå..</t>
  </si>
  <si>
    <t>|[9168,11749]  |  99| 0.0991984| -0.7925473| 0.2138335|</t>
  </si>
  <si>
    <t>|[3037,3703]   | 100| 0.0993049| -0.0902211| 0.0015488|</t>
  </si>
  <si>
    <t>|[11774,27255] | 101| 0.1012024|  0.0000000| 0.2138335|</t>
  </si>
  <si>
    <t>|[3716,4374]   | 101| 0.1002979|  0.3152440| 0.0131722|</t>
  </si>
  <si>
    <t>|[4381,5022]   | 100| 0.0993049|  0.6235454| 0.0657722|</t>
  </si>
  <si>
    <t>|GamblingFlag |   N|   Percent|       WOE|        IV|</t>
  </si>
  <si>
    <t>|[5051,5725]   | 101| 0.1002979| -0.8035710| 0.1108270|</t>
  </si>
  <si>
    <t>|[5744,6502]   | 100| 0.0993049| -0.0902211| 0.1116014|</t>
  </si>
  <si>
    <t>|NA           |   2| 0.0020040| 0.0000000| 0.0000000|</t>
  </si>
  <si>
    <t>|[6512,7566]   | 101| 0.1002979|  0.6131826| 0.1627047|</t>
  </si>
  <si>
    <t>|[0,0]        | 972| 0.9739479| 0.0270006| 0.0007193|</t>
  </si>
  <si>
    <t>|[7568,9031]   | 101| 0.1002979|  0.3152440| 0.1743281|</t>
  </si>
  <si>
    <t>|[1,1]        |  24| 0.0240481| 0.0000000| 0.0007193|</t>
  </si>
  <si>
    <t>|[9037,11706]  | 100| 0.0993049| -0.7935207| 0.2180139|</t>
  </si>
  <si>
    <t>|[11749,27255] | 102| 0.1012910|  0.0000000| 0.2180139|</t>
  </si>
  <si>
    <t>|CashFlag |   N|  Percent|       WOE|       IV|</t>
  </si>
  <si>
    <t>|:--------|---:|--------:|---------:|--------:|</t>
  </si>
  <si>
    <t>|NA       |   1| 0.001002| 0.0000000| 0.00e+00|</t>
  </si>
  <si>
    <t>|[0,0]    | 992| 0.993988| 0.0061665| 3.79e-05|</t>
  </si>
  <si>
    <t>|NA           |   2| 0.0019861| 0.0000000| 0.0000000|</t>
  </si>
  <si>
    <t>|[1,1]    |   5| 0.005010| 0.0000000| 3.79e-05|</t>
  </si>
  <si>
    <t>|[0,0]        | 981| 0.9741807| 0.0267506| 0.0007061|</t>
  </si>
  <si>
    <t>|[1,1]        |  24| 0.0238332| 0.0000000| 0.0007061|</t>
  </si>
  <si>
    <t>|ForeigntxnFlag |   N|   Percent|        WOE|        IV|</t>
  </si>
  <si>
    <t>|CashFlag |    N|   Percent|     WOE|       IV|</t>
  </si>
  <si>
    <t>|:--------|----:|---------:|-------:|--------:|</t>
  </si>
  <si>
    <t>|[0,0]          | 985| 0.9869739| -0.0341487| 0.0011324|</t>
  </si>
  <si>
    <t>|NA       |    1| 0.0009930| 0.00000| 0.00e+00|</t>
  </si>
  <si>
    <t>|[1,1]          |  12| 0.0120240|  1.3945249| 0.0488029|</t>
  </si>
  <si>
    <t>|[0,0]    | 1001| 0.9940417| 0.00611| 3.72e-05|</t>
  </si>
  <si>
    <t>|[1,1]    |    5| 0.0049652| 0.00000| 3.72e-05|</t>
  </si>
  <si>
    <t>|SwishFlag |   N|  Percent|       WOE|       IV|</t>
  </si>
  <si>
    <t>|:---------|---:|--------:|---------:|--------:|</t>
  </si>
  <si>
    <t>|NA        |   1| 0.001002| 0.0000000| 0.00e+00|</t>
  </si>
  <si>
    <t>|[0,0]     | 989| 0.990982| 0.0092641| 8.54e-05|</t>
  </si>
  <si>
    <t>|[1,1]     |   8| 0.008016| 0.0000000| 8.54e-05|</t>
  </si>
  <si>
    <t>|[0,0]          | 994| 0.9870904| -0.0342625| 0.0011400|</t>
  </si>
  <si>
    <t>|[1,1]          |  12| 0.0119166|  1.4037039| 0.0492688|</t>
  </si>
  <si>
    <t>|Mklimit |   N|  Percent|       WOE|        IV|</t>
  </si>
  <si>
    <t>|:-------|---:|--------:|---------:|---------:|</t>
  </si>
  <si>
    <t>|SwishFlag |   N|   Percent|       WOE|       IV|</t>
  </si>
  <si>
    <t>|NA      | 986| 0.987976| 0.0123713| 0.0001521|</t>
  </si>
  <si>
    <t>|:---------|---:|---------:|---------:|--------:|</t>
  </si>
  <si>
    <t>|[6,6]   |   2| 0.002004| 0.0000000| 0.0001521|</t>
  </si>
  <si>
    <t>|NA        |   1| 0.0009930| 0.0000000| 0.00e+00|</t>
  </si>
  <si>
    <t>|[12,12] |  10| 0.010020| 0.0000000| 0.0001521|</t>
  </si>
  <si>
    <t>|[0,0]     | 998| 0.9910626| 0.0091791| 8.39e-05|</t>
  </si>
  <si>
    <t>|[1,1]     |   8| 0.0079444| 0.0000000| 8.39e-05|</t>
  </si>
  <si>
    <t>Skapa en högrisktransaktion flagga</t>
  </si>
  <si>
    <t>|IncomeVariable |   N|   Percent|        WOE|        IV|</t>
  </si>
  <si>
    <t>|Mklimit |   N|   Percent|       WOE|        IV|</t>
  </si>
  <si>
    <t>|[0,0]          | 583| 0.5841683|  0.2870394| 0.0553438|</t>
  </si>
  <si>
    <t>|NA      | 995| 0.9880834| 0.0122576| 0.0001493|</t>
  </si>
  <si>
    <t>|[1,1700]       | 114| 0.1142285|  0.0000000| 0.0553438|</t>
  </si>
  <si>
    <t>Men graf kan vara snygg?</t>
  </si>
  <si>
    <t>|[6,6]   |   2| 0.0019861| 0.0000000| 0.0001493|</t>
  </si>
  <si>
    <t>|[2000,2600]    |  83| 0.0831663|  0.0911182| 0.0560653|</t>
  </si>
  <si>
    <t>|[12,12] |  10| 0.0099305| 0.0000000| 0.0001493|</t>
  </si>
  <si>
    <t>|[3000,4800]    | 111| 0.1112224| -0.9080602| 0.1171326|</t>
  </si>
  <si>
    <t>|[5000,55000]   | 106| 0.1062124| -0.1588236| 0.1196180|</t>
  </si>
  <si>
    <t>|IncomeVariableType |   N|   Percent|        WOE|        IV|</t>
  </si>
  <si>
    <t>|[0,0]          | 583| 0.5789474|  0.2962185| 0.0586832|</t>
  </si>
  <si>
    <t>|NA                 | 583| 0.5841683|  0.2870394| 0.0553438|</t>
  </si>
  <si>
    <t>Se binned var</t>
  </si>
  <si>
    <t>|[1,1700]       | 114| 0.1132075|  0.0000000| 0.0586832|</t>
  </si>
  <si>
    <t>Saknar</t>
  </si>
  <si>
    <t>|Ansvarstillägg     |   1| 0.0010020|  0.0000000| 0.0553438|</t>
  </si>
  <si>
    <t>|[2000,2600]    |  83| 0.0824230|  0.1002972| 0.0595534|</t>
  </si>
  <si>
    <t>Låg (1-2999)</t>
  </si>
  <si>
    <t>|Bonus              |  11| 0.0110220|  0.0000000| 0.0553438|</t>
  </si>
  <si>
    <t>|[3000,4800]    | 117| 0.1161867| -0.9519910| 0.1283937|</t>
  </si>
  <si>
    <t>Betydande (3000+)</t>
  </si>
  <si>
    <t>|Jour               |   6| 0.0060120|  0.0000000| 0.0553438|</t>
  </si>
  <si>
    <t>|[5000,55000]   | 109| 0.1082423| -0.1780825| 0.1315494|</t>
  </si>
  <si>
    <t>|OB                 | 355| 0.3557114| -0.6820717| 0.1766250|</t>
  </si>
  <si>
    <t>|Provision          |  18| 0.0180361|  0.9592068| 0.2035179|</t>
  </si>
  <si>
    <t>|Traktamente        |  14| 0.0140281|  0.0000000| 0.2035179|</t>
  </si>
  <si>
    <t>|Unknown            |  10| 0.0100200|  0.0000000| 0.2035179|</t>
  </si>
  <si>
    <t>|NA                 | 583| 0.5789474|  0.2962185| 0.0586832|</t>
  </si>
  <si>
    <t>|Ansvarstillägg     |   1| 0.0009930|  0.0000000| 0.0586832|</t>
  </si>
  <si>
    <t>OB</t>
  </si>
  <si>
    <t>|NylanFlag |   N|   Percent|        WOE|        IV|</t>
  </si>
  <si>
    <t>|Bonus              |  11| 0.0109235|  0.0000000| 0.0586832|</t>
  </si>
  <si>
    <t>Other (Ansvarstillägg, Bonus, Jour, Provision, Traktamente, Unknown)</t>
  </si>
  <si>
    <t>|:---------|---:|---------:|----------:|---------:|</t>
  </si>
  <si>
    <t>|Jour               |   6| 0.0059583|  0.0000000| 0.0586832|</t>
  </si>
  <si>
    <t>Inget</t>
  </si>
  <si>
    <t>|NA        |   1| 0.0010020|  0.0000000| 0.0000000|</t>
  </si>
  <si>
    <t>|OB                 | 364| 0.3614697| -0.6982105| 0.1869194|</t>
  </si>
  <si>
    <t>|[0,0]     | 965| 0.9669339| -0.1153835| 0.0121875|</t>
  </si>
  <si>
    <t>|Provision          |  15| 0.0148957|  0.0000000| 0.1869194|</t>
  </si>
  <si>
    <t>|[1,1]     |  32| 0.0320641|  1.5237366| 0.1746948|</t>
  </si>
  <si>
    <t>|Traktamente        |  14| 0.0139027|  0.0000000| 0.1869194|</t>
  </si>
  <si>
    <t>|Unknown            |  10| 0.0099305|  0.0000000| 0.1869194|</t>
  </si>
  <si>
    <t>|PaymentRemark_Highrisk.1 |   N|   Percent|        WOE|        IV|</t>
  </si>
  <si>
    <t>|provision          |   3| 0.0029791|  3.1084520| 0.3219011|</t>
  </si>
  <si>
    <t>|NA                       | 264| 0.2645291|  0.4483812| 0.0662799|</t>
  </si>
  <si>
    <t>|[0,0]                    | 707| 0.7084168| -0.1851025| 0.0885212|</t>
  </si>
  <si>
    <t>|[1,1]                    |  27| 0.0270541|  0.0000000| 0.0885212|</t>
  </si>
  <si>
    <t>|NA        |   1| 0.0009930|  0.0000000| 0.0000000|</t>
  </si>
  <si>
    <t>|[0,0]     | 974| 0.9672294| -0.1156732| 0.0122506|</t>
  </si>
  <si>
    <t>|AllaLoans       |   N|   Percent|        WOE|        IV|</t>
  </si>
  <si>
    <t>|[1,1]     |  32| 0.0317776|  1.5329156| 0.1761530|</t>
  </si>
  <si>
    <t>&gt; out &lt;- capture.output(IV$Tables)</t>
  </si>
  <si>
    <t>&gt; cat("Binning", out, file="C://Users/timbi/OneDrive/binning.txt", sep=";", append=TRUE)</t>
  </si>
  <si>
    <t>|[0,21000]       |  99| 0.0991984| -0.0891437| 0.0007556|</t>
  </si>
  <si>
    <t>&gt; kable(IV$Summary)</t>
  </si>
  <si>
    <t>|[22000,44800]   |  94| 0.0941884|  0.9132217| 0.1250306|</t>
  </si>
  <si>
    <t>|[45000,68073]   | 105| 0.1052104|  0.7966879| 0.2244682|</t>
  </si>
  <si>
    <t>|[68100,90000]   | 100| 0.1002004| -0.0994002| 0.2254126|</t>
  </si>
  <si>
    <t>|   |Variable                    |    IV|</t>
  </si>
  <si>
    <t>|[90396,120400]  |  99| 0.0991984|  0.0000000| 0.2254126|</t>
  </si>
  <si>
    <t>|:--|:---------------------------|-----:|</t>
  </si>
  <si>
    <t>|[120575,164182] | 100| 0.1002004|  0.3163214| 0.2371096|</t>
  </si>
  <si>
    <t>|29 |TaxedIncomeHouse            | 80.97|</t>
  </si>
  <si>
    <t>|[164500,216765] | 100| 0.1002004|  0.0000000| 0.2371096|</t>
  </si>
  <si>
    <t>|4  |ApppliedTenor               | 62.88|</t>
  </si>
  <si>
    <t>|[217128,276859] | 100| 0.1002004|  0.3163214| 0.2488067|</t>
  </si>
  <si>
    <t>|14 |NumberOfCreditors           | 62.40|</t>
  </si>
  <si>
    <t>|[277011,360149] |  99| 0.0991984| -0.0891437| 0.2495623|</t>
  </si>
  <si>
    <t>|7  |CoApplicant_Dummy           | 61.58|</t>
  </si>
  <si>
    <t>|[360757,885935] | 101| 0.1012024|  0.0000000| 0.2495623|</t>
  </si>
  <si>
    <t>|28 |TaxedIncome                 | 48.92|</t>
  </si>
  <si>
    <t>|30 |TaxedIncomeHouse2           | 48.00|</t>
  </si>
  <si>
    <t>|LeftLoans       |   N|   Percent|        WOE|        IV|</t>
  </si>
  <si>
    <t xml:space="preserve">TVEKSAMT. </t>
  </si>
  <si>
    <t>|25 |MonthlyIncomeHouse          | 42.44|</t>
  </si>
  <si>
    <t>|20 |MaritalStatus               | 41.30|</t>
  </si>
  <si>
    <t>|3  |AppliedAmount               | 39.75|</t>
  </si>
  <si>
    <t>|[-4e+05,-90800] |  97| 0.0971944| -0.7719281| 0.0408397|</t>
  </si>
  <si>
    <t>|52 |DebtsoutsideUCSum           | 39.44|</t>
  </si>
  <si>
    <t>|[-90000,-41818] | 101| 0.1012024| -0.1095525| 0.0419928|</t>
  </si>
  <si>
    <t>|18 |Age                         | 38.99|</t>
  </si>
  <si>
    <t>|[-41380,-23939] |  99| 0.0991984|  0.3266842| 0.0544078|</t>
  </si>
  <si>
    <t>|26 |MonthlyIncomeHouse2         | 38.43|</t>
  </si>
  <si>
    <t>|[-23000,-11600] | 101| 0.1012024| -0.1095525| 0.0555608|</t>
  </si>
  <si>
    <t>|5  |BrokerName                  | 33.30|</t>
  </si>
  <si>
    <t>|[-11575,-6882]  |  99| 0.0991984|  0.3266842| 0.0679758|</t>
  </si>
  <si>
    <t>|53 |IncomeConfirmed             | 33.14|</t>
  </si>
  <si>
    <t>|[-6782,-2024]   |  88| 0.0881764|  0.4483812| 0.0900691|</t>
  </si>
  <si>
    <t>|64 |IncomeVariableType          | 32.19|</t>
  </si>
  <si>
    <t>|[-2000,7052]    | 112| 0.1122244|  0.4965833| 0.1254072|</t>
  </si>
  <si>
    <t>|13 |MortgageLoan_Dummy          | 31.35|</t>
  </si>
  <si>
    <t>|[7663,63561]    | 100| 0.1002004| -0.0994002| 0.1263516|</t>
  </si>
  <si>
    <t>|9  |InquiriesNumber             | 29.75|</t>
  </si>
  <si>
    <t>|[63679,139720]  |  99| 0.0991984| -0.0891437| 0.1271072|</t>
  </si>
  <si>
    <t>|16 |NumberOfUnsecuredCredits    | 28.71|</t>
  </si>
  <si>
    <t>|[141388,585840] | 101| 0.1012024|  0.0000000| 0.1271072|</t>
  </si>
  <si>
    <t>|24 |Income                      | 26.63|</t>
  </si>
  <si>
    <t>|12 |ExistingLoansUC             | 26.48|</t>
  </si>
  <si>
    <t>|KvotLoansUtanförUC |   N|   Percent|        WOE|        IV|</t>
  </si>
  <si>
    <t>|40 |PaymentRemarks_Number       | 23.07|</t>
  </si>
  <si>
    <t>Kolla när du även får in DisbursedAmount</t>
  </si>
  <si>
    <t>|57 |KALP                        | 21.80|</t>
  </si>
  <si>
    <t>|NA                 |  49| 0.0490982| -0.0787809| 0.0002935|</t>
  </si>
  <si>
    <t>|15 |NumberOfNewCredits          | 21.53|</t>
  </si>
  <si>
    <t>|[0,0.02]           |  94| 0.0941884| -0.7401794| 0.0371784|</t>
  </si>
  <si>
    <t>|47 |Bank                        | 20.75|</t>
  </si>
  <si>
    <t>|[0.02,0.12]        |  95| 0.0951904| -0.7508746| 0.0753656|</t>
  </si>
  <si>
    <t>|51 |DebtsoutsideUC              | 18.85|</t>
  </si>
  <si>
    <t>|[0.12,0.29]        |  95| 0.0951904|  0.3692438| 0.0909112|</t>
  </si>
  <si>
    <t>|65 |NylanFlag                   | 17.62|</t>
  </si>
  <si>
    <t>|[0.3,0.54]         |  95| 0.0951904| -0.7508746| 0.1290984|</t>
  </si>
  <si>
    <t>|37 |PaymentRemarkA              | 16.75|</t>
  </si>
  <si>
    <t>|[0.54,0.93]        |  82| 0.0821643| -0.6020290| 0.1516969|</t>
  </si>
  <si>
    <t>|10 |CreditCardOverdraft         | 15.27|</t>
  </si>
  <si>
    <t>|[1,1]              | 488| 0.4889780|  0.2702701| 0.1924288|</t>
  </si>
  <si>
    <t>|63 |IncomeVariable              | 13.15|</t>
  </si>
  <si>
    <t>|17 |AgeDifference               | 12.64|</t>
  </si>
  <si>
    <t>|grNumberOfCreditors |   N|   Percent|        WOE|        IV|</t>
  </si>
  <si>
    <t>|54 |IncomeConfirmedCO           | 10.77|</t>
  </si>
  <si>
    <t>|36 |PaymentRemark_UtmatningObet | 10.28|</t>
  </si>
  <si>
    <t>|NA                  | 191| 0.1913828|  0.1761114| 0.0064631|</t>
  </si>
  <si>
    <t>|39 |PaymentRemark_Dummy         | 10.28|</t>
  </si>
  <si>
    <t>|[0,0]               |  49| 0.0490982|  1.8229795| 0.4233236|</t>
  </si>
  <si>
    <t>|1  |ApplicationID               | 10.19|</t>
  </si>
  <si>
    <t>|[1,1]               | 297| 0.2975952| -0.5014581| 0.4826896|</t>
  </si>
  <si>
    <t>|19 |HousingType                 |  9.97|</t>
  </si>
  <si>
    <t>|[3,3]               | 461| 0.4619238| -0.3797669| 0.5385086|</t>
  </si>
  <si>
    <t>|46 |PriceGroup                  |  9.74|</t>
  </si>
  <si>
    <t>|50 |Lowriskdebt                 |  9.24|</t>
  </si>
  <si>
    <t>|grNumberOfCreditors2 |   N|   Percent|        WOE|        IV|</t>
  </si>
  <si>
    <t>|35 |PaymentRemark_Highrisk      |  9.19|</t>
  </si>
  <si>
    <t>|:--------------------|---:|---------:|----------:|---------:|</t>
  </si>
  <si>
    <t>|11 |ExistingLoansUnsecuredUC    |  8.36|</t>
  </si>
  <si>
    <t>|NA                   | 191| 0.1913828|  0.1761114| 0.0064631|</t>
  </si>
  <si>
    <t>|42 |UCScore_avg                 |  8.04|</t>
  </si>
  <si>
    <t>|[0,0]                |  49| 0.0490982|  1.8229795| 0.4233236|</t>
  </si>
  <si>
    <t>|38 |PaymentRemarkE              |  7.61|</t>
  </si>
  <si>
    <t>|[1,1]                | 522| 0.5230461| -0.2506311| 0.4525281|</t>
  </si>
  <si>
    <t>|44 |UCScore_low                 |  7.29|</t>
  </si>
  <si>
    <t>|[5,5]                | 236| 0.2364729| -0.9697538| 0.5968711|</t>
  </si>
  <si>
    <t>|6  |SalesChannel                |  7.03|</t>
  </si>
  <si>
    <t>|43 |UCScore_high                |  6.73|</t>
  </si>
  <si>
    <t>|grage   |   N|   Percent|        WOE|        IV|</t>
  </si>
  <si>
    <t>|41 |UCScore                     |  6.71|</t>
  </si>
  <si>
    <t>|60 |ForeigntxnFlag              |  4.93|</t>
  </si>
  <si>
    <t>|[24,24] |  77| 0.0771543|  1.3214997| 0.2642753|</t>
  </si>
  <si>
    <t>|34 |KFMDebts_Public             |  4.86|</t>
  </si>
  <si>
    <t>|[25,25] | 425| 0.4258517| -0.0410405| 0.2649787|</t>
  </si>
  <si>
    <t>|56 |Children                    |  4.07|</t>
  </si>
  <si>
    <t>|[39,39] | 296| 0.2965932| -0.4980393| 0.3234297|</t>
  </si>
  <si>
    <t>|22 |CapitalDummy                |  3.92|</t>
  </si>
  <si>
    <t>|[50,50] | 200| 0.2004008| -0.3921713| 0.3491093|</t>
  </si>
  <si>
    <t>|31 |KFMDebts_TotalDummy         |  2.62|</t>
  </si>
  <si>
    <t>|49 |Skuldtrend                  |  2.45|</t>
  </si>
  <si>
    <t>|grMaritalStatus |   N|   Percent|        WOE|        IV|</t>
  </si>
  <si>
    <t>|33 |KFMDebts_Private            |  2.43|</t>
  </si>
  <si>
    <t>|48 |KFMBF                       |  1.19|</t>
  </si>
  <si>
    <t>|FEL             |   7| 0.0070140|  0.0000000| 0.0000000|</t>
  </si>
  <si>
    <t>|32 |KFMDebts_Total              |  1.13|</t>
  </si>
  <si>
    <t>|PARNERSHIP      | 480| 0.4809619| -0.7614568| 0.1975277|</t>
  </si>
  <si>
    <t>|2  |HouseOwner_Dummy            |  0.35|</t>
  </si>
  <si>
    <t>|SINGLE          | 511| 0.5120240|  0.4230980| 0.3103170|</t>
  </si>
  <si>
    <t>|55 |NumberofEmployers           |  0.25|</t>
  </si>
  <si>
    <t>|27 |IncomeFromBusiness_Dummy    |  0.14|</t>
  </si>
  <si>
    <t>|grIncome      |   N|   Percent|        WOE|        IV|</t>
  </si>
  <si>
    <t>|58 |GamblingFlag                |  0.07|</t>
  </si>
  <si>
    <t>|8  |NumberOfApplicants          |  0.01|</t>
  </si>
  <si>
    <t>|[25999,25999] | 195| 0.1953908|  0.3424326| 0.0270795|</t>
  </si>
  <si>
    <t>|62 |Mklimit                     |  0.01|</t>
  </si>
  <si>
    <t>|[26000,26000] | 623| 0.6242485|  0.0902955| 0.0323949|</t>
  </si>
  <si>
    <t>|45 |PreviousApplication         |  0.01|</t>
  </si>
  <si>
    <t>|[38000,38000] | 180| 0.1803607| -1.3949657| 0.2248264|</t>
  </si>
  <si>
    <t>|61 |SwishFlag                   |  0.01|</t>
  </si>
  <si>
    <t>|59 |CashFlag                    |  0.00|</t>
  </si>
  <si>
    <t>|AvgMonthlyIncome |   N|   Percent|        WOE|        IV|</t>
  </si>
  <si>
    <t>|21 |EmploymentType              |  0.00|</t>
  </si>
  <si>
    <t>|23 |DeductionsDummy             |  0.00|</t>
  </si>
  <si>
    <t>|[11500,24490]    |  98| 0.0981964| -0.7822908| 0.0421895|</t>
  </si>
  <si>
    <t>|[24500,25950]    |  95| 0.0951904|  1.0955432| 0.2410730|</t>
  </si>
  <si>
    <t>|[26000,27100]    | 105| 0.1052104|  0.2660596| 0.2495485|</t>
  </si>
  <si>
    <t>|[27200,28477]    |  97| 0.0971944| -0.0683096| 0.2499875|</t>
  </si>
  <si>
    <t>|[28500,29900]    |  94| 0.0941884|  0.0000000| 0.2499875|</t>
  </si>
  <si>
    <t>|[30000,30850]    |  96| 0.0961924| -0.0577275| 0.2502994|</t>
  </si>
  <si>
    <t>|[31000,33000]    | 113| 0.1132265|  0.4873666| 0.2844822|</t>
  </si>
  <si>
    <t>|[33003.5,35840]  |  97| 0.0971944| -0.0683096| 0.2849212|</t>
  </si>
  <si>
    <t>|[36000,40300]    |  99| 0.0991984| -0.7925473| 0.3284759|</t>
  </si>
  <si>
    <t>|[40500,87500]    | 104| 0.1042084| -0.8423089| 0.3790804|</t>
  </si>
  <si>
    <t>|AvgMonthlyIncome2 |   N|   Percent|        WOE|        IV|</t>
  </si>
  <si>
    <t>|[9850,15900]      |  98| 0.0981964|  0.0000000| 0.0000000|</t>
  </si>
  <si>
    <t>|[16000,23950]     |  95| 0.0951904| -0.7508746| 0.0381872|</t>
  </si>
  <si>
    <t>|[24000,25825]     | 103| 0.1032064|  1.0094686| 0.2131705|</t>
  </si>
  <si>
    <t>|[25900,27375]     | 102| 0.1022044|  0.2959126| 0.2235065|</t>
  </si>
  <si>
    <t>|[27400,28900]     |  99| 0.0991984| -0.0891437| 0.2242621|</t>
  </si>
  <si>
    <t>|[29000,29900]     |  55| 0.0551102|  0.0000000| 0.2242621|</t>
  </si>
  <si>
    <t>|[30000,32350]     | 146| 0.1462926| -0.0718122| 0.2249912|</t>
  </si>
  <si>
    <t>|[32400,34900]     |  70| 0.0701403|  0.9890598| 0.3379371|</t>
  </si>
  <si>
    <t>|[35000,40000]     | 129| 0.1292585| -0.3586198| 0.3520000|</t>
  </si>
  <si>
    <t>|[40300,87500]     | 101| 0.1012024| -0.8127501| 0.3983304|</t>
  </si>
  <si>
    <t>|grPriceGroup |   N|   Percent|        WOE|        IV|</t>
  </si>
  <si>
    <t>|A            |  44| 0.0440882|  0.7478977| 0.0358066|</t>
  </si>
  <si>
    <t>|B,C          | 109| 0.1092184| -0.8897111| 0.0938168|</t>
  </si>
  <si>
    <t>|D,E          | 845| 0.8466934|  0.0202643| 0.0941679|</t>
  </si>
  <si>
    <t>|grHighriskTxns |   N|   Percent|       WOE|      IV|</t>
  </si>
  <si>
    <t>|:--------------|---:|---------:|---------:|-------:|</t>
  </si>
  <si>
    <t>|NA             |   2| 0.0020040| 0.0000000| 0.0e+00|</t>
  </si>
  <si>
    <t>|[0,0]          | 951| 0.9529058| 0.0017580| 2.9e-06|</t>
  </si>
  <si>
    <t>|[1,1]          |  45| 0.0450902| 0.0082305| 6.0e-06|</t>
  </si>
  <si>
    <t>|grMKLimit |   N|   Percent|        WOE|        IV|</t>
  </si>
  <si>
    <t>|NA        | 387| 0.3877756| -1.4676760| 0.4455250|</t>
  </si>
  <si>
    <t>|[0,0]     | 599| 0.6002004|  0.4268499| 0.5803469|</t>
  </si>
  <si>
    <t>|[2,2]     |  12| 0.0120240|  0.0000000| 0.5803469|</t>
  </si>
  <si>
    <t>|grIncomeVariable |   N|   Percent|        WOE|        IV|</t>
  </si>
  <si>
    <t>Dock väldigt svag. Men kan vara snygg att få med om det går</t>
  </si>
  <si>
    <t>|[0,0]            | 583| 0.5841683|  0.2870394| 0.0553438|</t>
  </si>
  <si>
    <t>|[1,1]            | 264| 0.2645291| -1.0827772| 0.2475731|</t>
  </si>
  <si>
    <t>|[2,2]            | 150| 0.1503006| -0.0994002| 0.2489897|</t>
  </si>
  <si>
    <t>KOLLA IGEN!</t>
  </si>
  <si>
    <t>|grIncomeVariableType |   N|   Percent|        WOE|        IV|</t>
  </si>
  <si>
    <t>|                     | 583| 0.5841683|  0.2870394| 0.0553438|</t>
  </si>
  <si>
    <t>|OB                   | 355| 0.3557114| -0.6820717| 0.1766250|</t>
  </si>
  <si>
    <t>|Other                |  60| 0.0601202| -0.2851173| 0.1809007|</t>
  </si>
  <si>
    <t>|29 |TaxedIncomeHouse            | 81.56|</t>
  </si>
  <si>
    <t>|4  |ApppliedTenor               | 64.05|</t>
  </si>
  <si>
    <t>|14 |NumberOfCreditors           | 61.71|</t>
  </si>
  <si>
    <t>|7  |CoApplicant_Dummy           | 60.81|</t>
  </si>
  <si>
    <t>|71 |grNumberOfCreditors2        | 59.69|</t>
  </si>
  <si>
    <t>|79 |grMKLimit                   | 58.03|</t>
  </si>
  <si>
    <t>|40 |PaymentRemarks_Number       | 55.63|</t>
  </si>
  <si>
    <t>|70 |grNumberOfCreditors         | 53.85|</t>
  </si>
  <si>
    <t>|28 |TaxedIncome                 | 48.82|</t>
  </si>
  <si>
    <t>|30 |TaxedIncomeHouse2           | 47.96|</t>
  </si>
  <si>
    <t>Credit report</t>
  </si>
  <si>
    <t>|25 |MonthlyIncomeHouse          | 41.41|</t>
  </si>
  <si>
    <t>ApplicationData</t>
  </si>
  <si>
    <t>|20 |MaritalStatus               | 40.08|</t>
  </si>
  <si>
    <t>|76 |AvgMonthlyIncome2           | 39.83|</t>
  </si>
  <si>
    <t>|44 |UCScore_low                 | 39.19|</t>
  </si>
  <si>
    <t>|3  |AppliedAmount               | 38.29|</t>
  </si>
  <si>
    <t>Manual</t>
  </si>
  <si>
    <t>|75 |AvgMonthlyIncome            | 37.91|</t>
  </si>
  <si>
    <t>|26 |MonthlyIncomeHouse2         | 37.49|</t>
  </si>
  <si>
    <t>|42 |UCScore_avg                 | 35.28|</t>
  </si>
  <si>
    <t>|52 |DebtsoutsideUCSum           | 35.12|</t>
  </si>
  <si>
    <t>|53 |IncomeConfirmed             | 34.96|</t>
  </si>
  <si>
    <t>|72 |grage                       | 34.91|</t>
  </si>
  <si>
    <t>|18 |Age                         | 33.91|</t>
  </si>
  <si>
    <t>|5  |BrokerName                  | 32.07|</t>
  </si>
  <si>
    <t>|13 |MortgageLoan_Dummy          | 31.56|</t>
  </si>
  <si>
    <t>|73 |grMaritalStatus             | 31.03|</t>
  </si>
  <si>
    <t>|9  |InquiriesNumber             | 29.99|</t>
  </si>
  <si>
    <t>|16 |NumberOfUnsecuredCredits    | 28.41|</t>
  </si>
  <si>
    <t>|12 |ExistingLoansUC             | 27.18|</t>
  </si>
  <si>
    <t>|41 |UCScore                     | 26.67|</t>
  </si>
  <si>
    <t>|24 |Income                      | 26.47|</t>
  </si>
  <si>
    <t>|67 |AllaLoans                   | 24.96|</t>
  </si>
  <si>
    <t>|80 |grIncomeVariable            | 24.90|</t>
  </si>
  <si>
    <t>|43 |UCScore_high                | 23.88|</t>
  </si>
  <si>
    <t>|74 |grIncome                    | 22.48|</t>
  </si>
  <si>
    <t>|15 |NumberOfNewCredits          | 22.13|</t>
  </si>
  <si>
    <t>|57 |KALP                        | 21.38|</t>
  </si>
  <si>
    <t>|64 |IncomeVariableType          | 20.35|</t>
  </si>
  <si>
    <t>|47 |Bank                        | 20.26|</t>
  </si>
  <si>
    <t>|69 |KvotLoansUtanförUC          | 19.24|</t>
  </si>
  <si>
    <t>|51 |DebtsoutsideUC              | 18.60|</t>
  </si>
  <si>
    <t>|81 |grIncomeVariableType        | 18.09|</t>
  </si>
  <si>
    <t>|65 |NylanFlag                   | 17.47|</t>
  </si>
  <si>
    <t>|37 |PaymentRemarkA              | 16.70|</t>
  </si>
  <si>
    <t>|10 |CreditCardOverdraft         | 15.06|</t>
  </si>
  <si>
    <t>|68 |LeftLoans                   | 12.71|</t>
  </si>
  <si>
    <t>|17 |AgeDifference               | 12.25|</t>
  </si>
  <si>
    <t>|63 |IncomeVariable              | 11.96|</t>
  </si>
  <si>
    <t>|54 |IncomeConfirmedCO           | 10.72|</t>
  </si>
  <si>
    <t>|1  |ApplicationID               | 10.16|</t>
  </si>
  <si>
    <t>|19 |HousingType                 | 10.01|</t>
  </si>
  <si>
    <t>|36 |PaymentRemark_UtmatningObet |  9.94|</t>
  </si>
  <si>
    <t>|39 |PaymentRemark_Dummy         |  9.93|</t>
  </si>
  <si>
    <t>|46 |PriceGroup                  |  9.44|</t>
  </si>
  <si>
    <t>|77 |grPriceGroup                |  9.42|</t>
  </si>
  <si>
    <t>|35 |PaymentRemark_Highrisk      |  8.85|</t>
  </si>
  <si>
    <t>|66 |PaymentRemark_Highrisk.1    |  8.85|</t>
  </si>
  <si>
    <t>|50 |Lowriskdebt                 |  8.79|</t>
  </si>
  <si>
    <t>|11 |ExistingLoansUnsecuredUC    |  8.34|</t>
  </si>
  <si>
    <t>|38 |PaymentRemarkE              |  7.30|</t>
  </si>
  <si>
    <t>|6  |SalesChannel                |  6.54|</t>
  </si>
  <si>
    <t>|60 |ForeigntxnFlag              |  4.88|</t>
  </si>
  <si>
    <t>|34 |KFMDebts_Public             |  4.78|</t>
  </si>
  <si>
    <t>|56 |Children                    |  4.09|</t>
  </si>
  <si>
    <t>|22 |CapitalDummy                |  3.81|</t>
  </si>
  <si>
    <t>|31 |KFMDebts_TotalDummy         |  2.56|</t>
  </si>
  <si>
    <t>|49 |Skuldtrend                  |  2.55|</t>
  </si>
  <si>
    <t>|33 |KFMDebts_Private            |  2.37|</t>
  </si>
  <si>
    <t>|48 |KFMBF                       |  1.28|</t>
  </si>
  <si>
    <t>|2  |HouseOwner_Dummy            |  0.28|</t>
  </si>
  <si>
    <t>|55 |NumberofEmployers           |  0.24|</t>
  </si>
  <si>
    <t>|62 |Mklimit                     |  0.02|</t>
  </si>
  <si>
    <t>|45 |PreviousApplication         |  0.00|</t>
  </si>
  <si>
    <t>|8  |NumberOfApplicants          |  0.00|</t>
  </si>
  <si>
    <t>|78 |grHighriskTxns              |  0.00|</t>
  </si>
  <si>
    <t>HouseOwner_Dummy</t>
  </si>
  <si>
    <t>Bad</t>
  </si>
  <si>
    <t>Total</t>
  </si>
  <si>
    <t>Distribution</t>
  </si>
  <si>
    <t>% Bad</t>
  </si>
  <si>
    <t>Kommentar</t>
  </si>
  <si>
    <t>Advisa</t>
  </si>
  <si>
    <t>Axo</t>
  </si>
  <si>
    <t>Consector</t>
  </si>
  <si>
    <t>Direkto</t>
  </si>
  <si>
    <t>Enklare</t>
  </si>
  <si>
    <t>Låna Bra</t>
  </si>
  <si>
    <t>Zensum</t>
  </si>
  <si>
    <t>WEB</t>
  </si>
  <si>
    <t>Distribution 2</t>
  </si>
  <si>
    <t>% Bad 2</t>
  </si>
  <si>
    <t>Works, but should not be used in model as this is likely to frequently change with new brokers etc. But it is a valid statistic to follow, and possible to use to adjust prices etc according to channel. There are obvious credit risk differences between brokers</t>
  </si>
  <si>
    <t>1-4</t>
  </si>
  <si>
    <t>5-9</t>
  </si>
  <si>
    <t>10+</t>
  </si>
  <si>
    <t>No credit card</t>
  </si>
  <si>
    <t>Creditcard, no overdraft</t>
  </si>
  <si>
    <t>Creditcard, overdraft</t>
  </si>
  <si>
    <t>It is worse not to have a credit card than to have it overdraftet. Difficult to explan. 
Bad % not stable over time. 
Discard</t>
  </si>
  <si>
    <t>Good for period 1, but not overall. 
Not stable over time, and should be discarded. 
Possibly run some more tests if we cannot get the model to pick up other (similar looking) vars like HouseType</t>
  </si>
  <si>
    <t>HOUSE</t>
  </si>
  <si>
    <t>LIVE-IN</t>
  </si>
  <si>
    <t>OWNED</t>
  </si>
  <si>
    <t>RENTED</t>
  </si>
  <si>
    <t>Hus</t>
  </si>
  <si>
    <t>Inneboende</t>
  </si>
  <si>
    <t>BRF</t>
  </si>
  <si>
    <t>Hyresrätt</t>
  </si>
  <si>
    <t>DIVORCED</t>
  </si>
  <si>
    <t>MARRIED</t>
  </si>
  <si>
    <t>PARTNER</t>
  </si>
  <si>
    <t>SINGLE</t>
  </si>
  <si>
    <t>Skild</t>
  </si>
  <si>
    <t>Gift</t>
  </si>
  <si>
    <t>Partnerskap</t>
  </si>
  <si>
    <t>Singel</t>
  </si>
  <si>
    <t>MARRIED/PARTNERSHIP</t>
  </si>
  <si>
    <t>SINGLE/DIVORCED</t>
  </si>
  <si>
    <t>&lt;26K</t>
  </si>
  <si>
    <t>26-37K</t>
  </si>
  <si>
    <t>38K+</t>
  </si>
  <si>
    <t>Small sample</t>
  </si>
  <si>
    <t>Large sample</t>
  </si>
  <si>
    <t>Price group A</t>
  </si>
  <si>
    <t>Price group B</t>
  </si>
  <si>
    <t>Price group C</t>
  </si>
  <si>
    <t>Price group D</t>
  </si>
  <si>
    <t>Price group E</t>
  </si>
  <si>
    <t>Large sample not possible. 
Poor variable, does not seem to separate risk. For really high risk transactions, customers are rejected anyway. Also, we knew it was difficult to find good data on this manually in retrospect. 
Discard</t>
  </si>
  <si>
    <t>wrong pattern from expected</t>
  </si>
  <si>
    <t>Variable moves in strange pattern. Not stable. 
Discard</t>
  </si>
  <si>
    <t>But make graphs as well for discussion about which UC Score to use..</t>
  </si>
  <si>
    <t>0,1 - 9,9</t>
  </si>
  <si>
    <t>10,0 - 29,9</t>
  </si>
  <si>
    <t>30,0-49,9</t>
  </si>
  <si>
    <t>50,0+</t>
  </si>
  <si>
    <t>Not particularly good for either time period. 
Discard</t>
  </si>
  <si>
    <t>Sämre än genomsnittlig score
Discard</t>
  </si>
  <si>
    <t>Negativ</t>
  </si>
  <si>
    <t>Neutral</t>
  </si>
  <si>
    <t>Positiv</t>
  </si>
  <si>
    <t>KANSKE</t>
  </si>
  <si>
    <t>(moves in all kind of directions)</t>
  </si>
  <si>
    <t>MAYBE</t>
  </si>
  <si>
    <t>NEJ. Orimlig. Kanske om man har mer än 1 skulle funka, men även då täcker vi endast in 3,6% av populationen. 
Discard</t>
  </si>
  <si>
    <t>Svajig..</t>
  </si>
  <si>
    <t>9000+</t>
  </si>
  <si>
    <t>1-4999</t>
  </si>
  <si>
    <t>5000-8999</t>
  </si>
  <si>
    <t>OK men svajig. Kanske
Discard</t>
  </si>
  <si>
    <t>Bra! 
Men vi beviljar inte nylån längre, så den faller bort av den anledningen
Discard</t>
  </si>
  <si>
    <t>SVAJIG</t>
  </si>
  <si>
    <t>SVAJIG. NO</t>
  </si>
  <si>
    <t>&lt;50</t>
  </si>
  <si>
    <t>50-99</t>
  </si>
  <si>
    <t>100-199</t>
  </si>
  <si>
    <t>200-299</t>
  </si>
  <si>
    <t>300+</t>
  </si>
  <si>
    <t>Svajig och i fel riktning
Discard</t>
  </si>
  <si>
    <t>Good! Use! Quite stable over time! 
Possibly a variable that can fluctuate over time though, so in monitoring we need to pay close attention to any shifts. 
Betyg: 2</t>
  </si>
  <si>
    <t>Good! Use!
Stable ovre time!
Betyg: 5</t>
  </si>
  <si>
    <t>Good and stable over time. Use!
Betyg: 2</t>
  </si>
  <si>
    <t>Hus/BRF</t>
  </si>
  <si>
    <t>Totalt</t>
  </si>
  <si>
    <r>
      <t xml:space="preserve">Use, but rebin to combine Married and Partner to the same. Also difficult to explain why Divorced shows lowest risk. This should probably be combined with Single, even though it sort of distorts the variable somehow. But that would follow the expected pattern. 
</t>
    </r>
    <r>
      <rPr>
        <sz val="11"/>
        <color rgb="FFFF0000"/>
        <rFont val="Calibri"/>
        <family val="2"/>
        <scheme val="minor"/>
      </rPr>
      <t>Some missing values. Check before use!</t>
    </r>
    <r>
      <rPr>
        <sz val="11"/>
        <color theme="1"/>
        <rFont val="Calibri"/>
        <family val="2"/>
        <scheme val="minor"/>
      </rPr>
      <t xml:space="preserve">
Betyg: 4</t>
    </r>
  </si>
  <si>
    <t>Much better than only MainApplicant score. Actually possible to use if we bin all &lt; 30 together. 
Possible
Betyg: 2. Men, UC Score Low ser bättre ut, använd hellre denna</t>
  </si>
  <si>
    <t>Faktiskt helt ok, bäst av UC Score variablerna. Säkerligen till viss del korrelerad med MK
Testa
Betyg: 3</t>
  </si>
  <si>
    <t>OK, men ändå svår att göra något med (den faktor som betyder något är positiv, men där har vi endast 10% och inga dåliga). 
Kanske
Betyg: 1</t>
  </si>
  <si>
    <t>Helt ok. 
Kanske
Betyg 2</t>
  </si>
  <si>
    <t>Bra och tydlig
Betyg: 2</t>
  </si>
  <si>
    <t>x</t>
  </si>
  <si>
    <t xml:space="preserve"> </t>
  </si>
  <si>
    <t>Intercept</t>
  </si>
  <si>
    <t xml:space="preserve">X </t>
  </si>
  <si>
    <t>Beta</t>
  </si>
  <si>
    <t>Variable</t>
  </si>
  <si>
    <t>PD</t>
  </si>
  <si>
    <t>UC Score (om 2 sök, lägst)</t>
  </si>
  <si>
    <t>a. &lt;10%</t>
  </si>
  <si>
    <t>b. 10-29,9%</t>
  </si>
  <si>
    <t>c. 30,0-49,9%</t>
  </si>
  <si>
    <t>d. 50,0%+</t>
  </si>
  <si>
    <t>Civilstånd (anges i ansökan)</t>
  </si>
  <si>
    <t>GIFT / PARTNER</t>
  </si>
  <si>
    <t>SKILD / SINGEL</t>
  </si>
  <si>
    <t>Ålder (HK)</t>
  </si>
  <si>
    <t>&lt; 25 år</t>
  </si>
  <si>
    <t>25-38 år</t>
  </si>
  <si>
    <t>39 år +</t>
  </si>
  <si>
    <t>Larger sample</t>
  </si>
  <si>
    <t>60 dpd</t>
  </si>
  <si>
    <t>90 dpd</t>
  </si>
  <si>
    <t>Good var, even though there are only about 10% that owns a house. Possible. 
Betyg: 2</t>
  </si>
  <si>
    <t>Lendify</t>
  </si>
  <si>
    <t>Låna Bra</t>
  </si>
  <si>
    <t>Actually quite decent. 
Problably need to bin 1 and 5 together for small sample, which then would mean we only look at 0, 1-9, and 10+, i e inactives, low to high credit activity, and very high credit activity
Else, let's try to use as is..
Betyg: 3</t>
  </si>
  <si>
    <t>Faktiskt rätt så stabil trotsallt! Använd, men slå troligtvis ihop Hus och BRF
Dock, då fångar den egentligen endast upp inneboende (se nedan).
Tveksam 
Betyg: 1</t>
  </si>
  <si>
    <t>Looks good for score period, but not for extended period. Discard</t>
  </si>
  <si>
    <t>Möjlig. Ersätta UC Scoret. Isf. mycket bra och lättförklarligt i användningscaset. Kolla</t>
  </si>
  <si>
    <t>PriceGroup C</t>
  </si>
  <si>
    <t>PriceGroup DE</t>
  </si>
  <si>
    <t>PriceGroup AB</t>
  </si>
  <si>
    <t xml:space="preserve">Nykundscore </t>
  </si>
  <si>
    <t xml:space="preserve">Kort historik gör att variabeln inte tillför något. </t>
  </si>
  <si>
    <t>Ansökan</t>
  </si>
  <si>
    <t>Övrigt</t>
  </si>
  <si>
    <t>PreviousApplication</t>
  </si>
  <si>
    <t>Tidigare ansökan finns</t>
  </si>
  <si>
    <t xml:space="preserve">Försäljningskanal relativt stark, och dessutom stabil över tid även om marknadsstrategi mm riskerar att påverka variabelns stabilitet. Föll bort pga. dålig signifikans i slutmodellen. </t>
  </si>
  <si>
    <t>SalesChannel</t>
  </si>
  <si>
    <t>Försäljningskanal, WEB eller 
låneförmedlare</t>
  </si>
  <si>
    <t xml:space="preserve">Låg förklaringsgrad. </t>
  </si>
  <si>
    <t>Bank</t>
  </si>
  <si>
    <t>Kunds kontoförande bank</t>
  </si>
  <si>
    <t xml:space="preserve">Var aldrig tänkt att inkluderas i modellen i om att nya låneförmedlare tillkommer och faller bort löpande. </t>
  </si>
  <si>
    <t>BrokerName</t>
  </si>
  <si>
    <t>Låneförmedlare</t>
  </si>
  <si>
    <t>Bra, men UCScore_low presterar bättre och väljs istället</t>
  </si>
  <si>
    <t>Kreditupplysning</t>
  </si>
  <si>
    <t>UC Score</t>
  </si>
  <si>
    <t>UCScore_high</t>
  </si>
  <si>
    <t>UC Score, högsta av HK/MK</t>
  </si>
  <si>
    <t xml:space="preserve">UCScore </t>
  </si>
  <si>
    <t>UC Score HK</t>
  </si>
  <si>
    <t>UCScore_avg</t>
  </si>
  <si>
    <t>UC Score, genomsnitt HK/MK</t>
  </si>
  <si>
    <t>Bra. Inkluderas i modellen</t>
  </si>
  <si>
    <t>UCScore_low</t>
  </si>
  <si>
    <t>UC Score, lägsta av HK/MK</t>
  </si>
  <si>
    <t>Se HighRiskTxnFlag</t>
  </si>
  <si>
    <t>Kontoutdrag</t>
  </si>
  <si>
    <t>Transaktionshistorik</t>
  </si>
  <si>
    <t>SwishFlag</t>
  </si>
  <si>
    <t>Swish flagga</t>
  </si>
  <si>
    <t>GamblingFlag</t>
  </si>
  <si>
    <t>Speltransaktioner</t>
  </si>
  <si>
    <t>CashFlag</t>
  </si>
  <si>
    <t>Stora kontantuttag</t>
  </si>
  <si>
    <t>ForigntxnFlag</t>
  </si>
  <si>
    <t>Utlandstransaktioner</t>
  </si>
  <si>
    <t xml:space="preserve">Summeringen av övriga transaktionsflaggor fångade upp flest, men det var inte tillräckligt för att motivera att vi skulle gå på det mindre urvalet. De ansökningar där vi identifierat transaktioner med högst risk har redan avslagits just av den orsaken, så det är inte förvånande att det finns relativt lite kvar i dessa variabler. </t>
  </si>
  <si>
    <t>.</t>
  </si>
  <si>
    <t>HighRiskTxnFlag</t>
  </si>
  <si>
    <t>Högrisktransaktion</t>
  </si>
  <si>
    <t xml:space="preserve">En tredje sökande tillförde inget, var för få i antal. </t>
  </si>
  <si>
    <t>Säkerhet</t>
  </si>
  <si>
    <t>NumberOfApplicants</t>
  </si>
  <si>
    <t>Antal sökande</t>
  </si>
  <si>
    <t xml:space="preserve">Bra! Stabil över tiden. I slutändan visade den sig vara lite sämre än MaritalStatus som den korrelerade starkt med, och valet föll därför på den starkare variabeln. </t>
  </si>
  <si>
    <t>CoApplicantDummy</t>
  </si>
  <si>
    <t>Medsökandeflagga</t>
  </si>
  <si>
    <t>Skuldsättning</t>
  </si>
  <si>
    <t>Skuldtrend</t>
  </si>
  <si>
    <t>Skuldtrend (negativ/postitiv)</t>
  </si>
  <si>
    <t>EsistingLoansUnsecuredUC</t>
  </si>
  <si>
    <t>Blancolån i kreditupplysningen</t>
  </si>
  <si>
    <t>Fanns viss signifikans, men inte tillräckligt för att motivera ett mindre utvecklingsurval</t>
  </si>
  <si>
    <t>Lowriskdebt</t>
  </si>
  <si>
    <t>Lågriskkrediter finns</t>
  </si>
  <si>
    <t>LeftLoans</t>
  </si>
  <si>
    <t>Lämnade krediter</t>
  </si>
  <si>
    <t>IV</t>
  </si>
  <si>
    <t>Large
Sample</t>
  </si>
  <si>
    <t>Small
Sample</t>
  </si>
  <si>
    <t>Källa</t>
  </si>
  <si>
    <t>Kategori</t>
  </si>
  <si>
    <t>VariableName</t>
  </si>
  <si>
    <t>Beskrivning</t>
  </si>
  <si>
    <t xml:space="preserve">Övertrassering av kreditkort/kontokrediter i UC hade ganska låg förklaringsgrad, där det t.ex. var högre risk att inte ha ett kreditkort än att det var övertrasserat. Påverkas säkerligen av att vi inte har med avslagna krediter i utvecklingen. </t>
  </si>
  <si>
    <t>CreditCardOverdraft</t>
  </si>
  <si>
    <t>Övertrassering på kreditkort</t>
  </si>
  <si>
    <t xml:space="preserve">Fanns viss signifikans, men Nystart beviljar inte längre några nylån vilket gör att variabeln inte tillför något i praktiken. </t>
  </si>
  <si>
    <t>NylanFlag</t>
  </si>
  <si>
    <t>Nylån flagga</t>
  </si>
  <si>
    <t>KvotLoansUtanförUC</t>
  </si>
  <si>
    <t>Andel krediter utanför kreditupplysning</t>
  </si>
  <si>
    <t>DebtsoutsideUC</t>
  </si>
  <si>
    <t>Skulder som ej syns i kreditupplysningen</t>
  </si>
  <si>
    <t>NumberOfNewCredits</t>
  </si>
  <si>
    <t>Antal nya krediter</t>
  </si>
  <si>
    <t xml:space="preserve">Lägre IV än rena UC variabler, och tillför ingenting extra. </t>
  </si>
  <si>
    <t>Ansökan +
Kreditupplysning</t>
  </si>
  <si>
    <t>AllaLoans</t>
  </si>
  <si>
    <t>Summa lån (inkl utanför UC)</t>
  </si>
  <si>
    <t>EsistingLoansUC</t>
  </si>
  <si>
    <t>Krediter i kreditupplysningen</t>
  </si>
  <si>
    <t>NumberOfUnsecuredCredits</t>
  </si>
  <si>
    <t>Antal blancolån UC</t>
  </si>
  <si>
    <t xml:space="preserve">Inte stabil över tid, och valdes därför bort. </t>
  </si>
  <si>
    <t>MortgageLoan_Dummy</t>
  </si>
  <si>
    <t>Bolån flagga</t>
  </si>
  <si>
    <t>DebtsoutsideUCSum</t>
  </si>
  <si>
    <t>Skuld som ej syns i kreditupplysingen</t>
  </si>
  <si>
    <t>AppliedAmount</t>
  </si>
  <si>
    <t>Ansökt kredit</t>
  </si>
  <si>
    <t>NumberOfCreditors</t>
  </si>
  <si>
    <t>Antal kreditgivare</t>
  </si>
  <si>
    <t>AppliedTenor</t>
  </si>
  <si>
    <t>Ansökt löptid</t>
  </si>
  <si>
    <t>Bra! Stark och tydlig variabel. Korrelerade mot UC Score, och i det valet valde vi den starkare variabeln (UCScore_low)</t>
  </si>
  <si>
    <t>Kreditaktivitet</t>
  </si>
  <si>
    <t>InquiriesNumber</t>
  </si>
  <si>
    <t>Antal omfrågningar hos UC 12M</t>
  </si>
  <si>
    <t>Inkomst</t>
  </si>
  <si>
    <t>NumberofEmployers</t>
  </si>
  <si>
    <t>Antal arbetsgivare</t>
  </si>
  <si>
    <t>IncomeFromBusiness_Dummy</t>
  </si>
  <si>
    <t>Näringsinkomst</t>
  </si>
  <si>
    <t>CapitalDummy</t>
  </si>
  <si>
    <t>Underskott/Överskott av kapital</t>
  </si>
  <si>
    <t>Tillförde ingenting utöver vanliga inkomstvariabler</t>
  </si>
  <si>
    <t>IncomeConfirmedCO</t>
  </si>
  <si>
    <t>Bekräftad månadsinkomst MK</t>
  </si>
  <si>
    <t xml:space="preserve">IncomeVariable </t>
  </si>
  <si>
    <t>Fluktuerande inkomst flagga</t>
  </si>
  <si>
    <t>IncomeVariableType</t>
  </si>
  <si>
    <t>Typ av fluktuerande inkomst</t>
  </si>
  <si>
    <t>Fanns viss signifikans, men inte tillräckligt för att motivera ett mindre utvecklingsurval. Lagra på bättre sätt för framtida användning!</t>
  </si>
  <si>
    <t>KALP</t>
  </si>
  <si>
    <t>KALP-värde</t>
  </si>
  <si>
    <t xml:space="preserve">Helt ok, men var inte så stabil som man kan önska. </t>
  </si>
  <si>
    <t xml:space="preserve">Income </t>
  </si>
  <si>
    <t>Uppgiven månadsinkomst HK</t>
  </si>
  <si>
    <t>IncomeConfirmed</t>
  </si>
  <si>
    <t>Bekräftad månadsinkomst HK</t>
  </si>
  <si>
    <t>Bra initialt, men variabeln följde inte ett förväntat mönster och valdes därför bort</t>
  </si>
  <si>
    <t>MontlyIncomeHouse</t>
  </si>
  <si>
    <t>Månatlig inkomst hushåll</t>
  </si>
  <si>
    <t>AvgMonthlyIncome</t>
  </si>
  <si>
    <t>Uppgiven månadsinkomst. 
Om två sökande visas medelvärde</t>
  </si>
  <si>
    <t xml:space="preserve">TaxedIncome </t>
  </si>
  <si>
    <t>Taxerad årsinkomst</t>
  </si>
  <si>
    <t>TaxedIncomeHouse</t>
  </si>
  <si>
    <t>Taxerad årsinkomst hushåll</t>
  </si>
  <si>
    <t>OK variabel, men det är relativt få som äger sitt boende. Testades i modellen men var inte signifikant.</t>
  </si>
  <si>
    <t>Demografi</t>
  </si>
  <si>
    <t>HouseOwner</t>
  </si>
  <si>
    <t>Husägareflagga</t>
  </si>
  <si>
    <t>Låg förklaringsgrad. Alla är tillsvidareanställda</t>
  </si>
  <si>
    <t>EmploymentType</t>
  </si>
  <si>
    <t>Anställningsform</t>
  </si>
  <si>
    <t>Children</t>
  </si>
  <si>
    <t>Antal barn</t>
  </si>
  <si>
    <t xml:space="preserve">Intuitivt inte helt perfekt förklarbarhet, där det t.ex. är högre risk att äga en BRF än att vara inneboende eller bo i hyresrätt. Valdes därför bort. </t>
  </si>
  <si>
    <t>HousingType</t>
  </si>
  <si>
    <t>Boendeform</t>
  </si>
  <si>
    <t>Låg förklaringsgrad</t>
  </si>
  <si>
    <t>AgeDifference</t>
  </si>
  <si>
    <t>Åldersskillnad HK/MK</t>
  </si>
  <si>
    <t xml:space="preserve">Bra! Stabil över tiden. Ganska grova grupper behövdes, men den tillför i modellen, är significant, och inkluderas därför. </t>
  </si>
  <si>
    <t>Age</t>
  </si>
  <si>
    <t>Ålder HK</t>
  </si>
  <si>
    <t>Bra! Inkluderas i modellen!</t>
  </si>
  <si>
    <t>MaritalStatus</t>
  </si>
  <si>
    <t>Civilstånd</t>
  </si>
  <si>
    <t>Låg förklaringsgrad. Följde inte ett väntat mönster</t>
  </si>
  <si>
    <t>Betalningsanmärkning</t>
  </si>
  <si>
    <t xml:space="preserve">KFMDebts_Total </t>
  </si>
  <si>
    <t>Skulder hos KFM, A+E-mål</t>
  </si>
  <si>
    <t>Kronofogden</t>
  </si>
  <si>
    <t>KFMBF</t>
  </si>
  <si>
    <t>Betalningsföreläggande</t>
  </si>
  <si>
    <t>KFM_Debts_Private</t>
  </si>
  <si>
    <t>Skulder hos KFM, E-mål</t>
  </si>
  <si>
    <t>KFMDebts_TotalDummy</t>
  </si>
  <si>
    <t>Skulder hos KFM flagga</t>
  </si>
  <si>
    <t>KFMDebts_Public</t>
  </si>
  <si>
    <t>Skulder hos KFM, A-mål</t>
  </si>
  <si>
    <t>PaymentRemarkE</t>
  </si>
  <si>
    <t>Betalningsanmärkning E-mål</t>
  </si>
  <si>
    <t>Dålig förklaringsgrad. Dessutom få som träffades, de allvarligaste har redan blivit avslagna.</t>
  </si>
  <si>
    <t>PaymentRemark_Highrisk</t>
  </si>
  <si>
    <t>Betalningsanmärkning, 
högriskflagga</t>
  </si>
  <si>
    <t>PaymentRemark_UtmatningObet</t>
  </si>
  <si>
    <t>Betalningsanmärkning, 
utmätning skuld obetald flagga</t>
  </si>
  <si>
    <t>PaymentRemark_Dummy</t>
  </si>
  <si>
    <t>Betalningsanmärkning flagga</t>
  </si>
  <si>
    <t>PaymentRemarkA</t>
  </si>
  <si>
    <t>Betalningsanmärkning A-mål</t>
  </si>
  <si>
    <t>PaymentRemarks_Number</t>
  </si>
  <si>
    <t>Antal betalningsanmärkningar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</si>
</sst>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34998626667073579"/>
      <name val="Calibri"/>
      <family val="2"/>
      <scheme val="minor"/>
    </font>
    <font>
      <sz val="11"/>
      <color theme="0" tint="-0.249977111117893"/>
      <name val="Calibri"/>
      <family val="2"/>
      <scheme val="minor"/>
    </font>
    <font>
      <sz val="10"/>
      <color rgb="FF000000"/>
      <name val="Lucida Console"/>
      <family val="3"/>
    </font>
    <font>
      <sz val="10"/>
      <color theme="0"/>
      <name val="Arial"/>
      <family val="2"/>
    </font>
    <font>
      <b/>
      <sz val="10"/>
      <name val="Arial"/>
      <family val="2"/>
    </font>
    <font>
      <b/>
      <sz val="14"/>
      <name val="Arial"/>
      <family val="2"/>
    </font>
    <font>
      <sz val="14"/>
      <name val="Arial"/>
      <family val="2"/>
    </font>
    <font>
      <b/>
      <sz val="14"/>
      <color rgb="FF30C694"/>
      <name val="Arial"/>
      <family val="2"/>
    </font>
    <font>
      <sz val="8"/>
      <color theme="1"/>
      <name val="Calibri"/>
      <family val="2"/>
      <scheme val="minor"/>
    </font>
    <font>
      <b/>
      <sz val="8"/>
      <color theme="0"/>
      <name val="Calibri"/>
      <family val="2"/>
      <scheme val="minor"/>
    </font>
    <font>
      <sz val="12"/>
      <color rgb="FF000000"/>
      <name val="Menlo"/>
      <family val="2"/>
    </font>
    <font>
      <sz val="12"/>
      <color rgb="FF098658"/>
      <name val="Menlo"/>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9DE7CE"/>
        <bgColor indexed="64"/>
      </patternFill>
    </fill>
    <fill>
      <patternFill patternType="solid">
        <fgColor theme="0"/>
        <bgColor indexed="64"/>
      </patternFill>
    </fill>
    <fill>
      <patternFill patternType="solid">
        <fgColor rgb="FFD0BBA8"/>
        <bgColor indexed="64"/>
      </patternFill>
    </fill>
    <fill>
      <patternFill patternType="solid">
        <fgColor rgb="FFF3EEEA"/>
        <bgColor indexed="64"/>
      </patternFill>
    </fill>
    <fill>
      <patternFill patternType="solid">
        <fgColor rgb="FF30C694"/>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bottom/>
      <diagonal/>
    </border>
    <border>
      <left style="medium">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16" fontId="0" fillId="0" borderId="0" xfId="0" applyNumberFormat="1"/>
    <xf numFmtId="164" fontId="0" fillId="0" borderId="0" xfId="1" applyNumberFormat="1" applyFont="1"/>
    <xf numFmtId="0" fontId="16" fillId="0" borderId="0" xfId="0" applyFont="1"/>
    <xf numFmtId="9" fontId="0" fillId="0" borderId="0" xfId="1" applyFont="1"/>
    <xf numFmtId="164" fontId="0" fillId="0" borderId="0" xfId="0" applyNumberFormat="1"/>
    <xf numFmtId="9" fontId="18" fillId="0" borderId="0" xfId="0" applyNumberFormat="1" applyFont="1"/>
    <xf numFmtId="0" fontId="18" fillId="0" borderId="0" xfId="0" applyFont="1"/>
    <xf numFmtId="164" fontId="18" fillId="0" borderId="0" xfId="0" applyNumberFormat="1" applyFont="1"/>
    <xf numFmtId="0" fontId="0" fillId="0" borderId="0" xfId="0" quotePrefix="1"/>
    <xf numFmtId="164" fontId="19" fillId="0" borderId="0" xfId="1" applyNumberFormat="1" applyFont="1"/>
    <xf numFmtId="0" fontId="0" fillId="0" borderId="0" xfId="0" applyAlignment="1">
      <alignment horizontal="center"/>
    </xf>
    <xf numFmtId="0" fontId="0" fillId="33" borderId="0" xfId="0" applyFill="1"/>
    <xf numFmtId="0" fontId="20" fillId="0" borderId="0" xfId="0" applyFont="1" applyAlignment="1">
      <alignment vertical="center"/>
    </xf>
    <xf numFmtId="0" fontId="23" fillId="0" borderId="0" xfId="0" applyFont="1"/>
    <xf numFmtId="0" fontId="0" fillId="35" borderId="20" xfId="0" applyFill="1" applyBorder="1"/>
    <xf numFmtId="0" fontId="16" fillId="35" borderId="22" xfId="0" applyFont="1" applyFill="1" applyBorder="1"/>
    <xf numFmtId="0" fontId="16" fillId="35" borderId="18" xfId="0" applyFont="1" applyFill="1" applyBorder="1"/>
    <xf numFmtId="0" fontId="16" fillId="35" borderId="20" xfId="0" applyFont="1" applyFill="1" applyBorder="1"/>
    <xf numFmtId="0" fontId="0" fillId="35" borderId="22" xfId="0" applyFill="1" applyBorder="1"/>
    <xf numFmtId="3" fontId="0" fillId="35" borderId="18" xfId="0" applyNumberFormat="1" applyFill="1" applyBorder="1"/>
    <xf numFmtId="0" fontId="0" fillId="35" borderId="24" xfId="0" applyFill="1" applyBorder="1"/>
    <xf numFmtId="0" fontId="0" fillId="35" borderId="23" xfId="0" applyFill="1" applyBorder="1"/>
    <xf numFmtId="164" fontId="18" fillId="35" borderId="25" xfId="1" applyNumberFormat="1" applyFont="1" applyFill="1" applyBorder="1"/>
    <xf numFmtId="164" fontId="18" fillId="35" borderId="10" xfId="1" applyNumberFormat="1" applyFont="1" applyFill="1" applyBorder="1"/>
    <xf numFmtId="0" fontId="0" fillId="34" borderId="21" xfId="0" applyFill="1" applyBorder="1" applyAlignment="1">
      <alignment horizontal="center"/>
    </xf>
    <xf numFmtId="0" fontId="0" fillId="34" borderId="17" xfId="0" applyFill="1" applyBorder="1" applyAlignment="1">
      <alignment horizontal="center"/>
    </xf>
    <xf numFmtId="0" fontId="0" fillId="34" borderId="15" xfId="0" applyFill="1" applyBorder="1" applyAlignment="1">
      <alignment horizontal="center"/>
    </xf>
    <xf numFmtId="0" fontId="0" fillId="34" borderId="11" xfId="0" applyFill="1" applyBorder="1" applyAlignment="1">
      <alignment horizontal="center"/>
    </xf>
    <xf numFmtId="0" fontId="0" fillId="35" borderId="0" xfId="0" applyFill="1"/>
    <xf numFmtId="0" fontId="24" fillId="35" borderId="20" xfId="0" applyFont="1" applyFill="1" applyBorder="1" applyAlignment="1">
      <alignment horizontal="center"/>
    </xf>
    <xf numFmtId="10" fontId="25" fillId="35" borderId="18" xfId="1" applyNumberFormat="1" applyFont="1" applyFill="1" applyBorder="1"/>
    <xf numFmtId="0" fontId="0" fillId="35" borderId="0" xfId="0" applyFill="1" applyAlignment="1">
      <alignment horizontal="center"/>
    </xf>
    <xf numFmtId="0" fontId="22" fillId="35" borderId="20" xfId="0" applyFont="1" applyFill="1" applyBorder="1"/>
    <xf numFmtId="0" fontId="22" fillId="35" borderId="19" xfId="0" applyFont="1" applyFill="1" applyBorder="1"/>
    <xf numFmtId="0" fontId="22" fillId="35" borderId="21" xfId="0" applyFont="1" applyFill="1" applyBorder="1" applyAlignment="1">
      <alignment horizontal="center"/>
    </xf>
    <xf numFmtId="0" fontId="22" fillId="35" borderId="18" xfId="0" applyFont="1" applyFill="1" applyBorder="1"/>
    <xf numFmtId="0" fontId="22" fillId="35" borderId="20" xfId="0" applyFont="1" applyFill="1" applyBorder="1" applyAlignment="1">
      <alignment horizontal="left"/>
    </xf>
    <xf numFmtId="0" fontId="20" fillId="35" borderId="19" xfId="0" applyFont="1" applyFill="1" applyBorder="1" applyAlignment="1">
      <alignment vertical="center"/>
    </xf>
    <xf numFmtId="0" fontId="21" fillId="35" borderId="18" xfId="0" applyFont="1" applyFill="1" applyBorder="1"/>
    <xf numFmtId="0" fontId="0" fillId="35" borderId="0" xfId="0" applyFill="1" applyAlignment="1">
      <alignment horizontal="left"/>
    </xf>
    <xf numFmtId="0" fontId="21" fillId="35" borderId="0" xfId="0" applyFont="1" applyFill="1"/>
    <xf numFmtId="0" fontId="0" fillId="35" borderId="19" xfId="0" applyFill="1" applyBorder="1"/>
    <xf numFmtId="0" fontId="0" fillId="35" borderId="19" xfId="0" applyFill="1" applyBorder="1" applyAlignment="1">
      <alignment horizontal="center"/>
    </xf>
    <xf numFmtId="0" fontId="0" fillId="35" borderId="16" xfId="0" quotePrefix="1" applyFill="1" applyBorder="1" applyAlignment="1">
      <alignment horizontal="left"/>
    </xf>
    <xf numFmtId="0" fontId="21" fillId="35" borderId="14" xfId="0" applyFont="1" applyFill="1" applyBorder="1"/>
    <xf numFmtId="16" fontId="0" fillId="35" borderId="16" xfId="0" quotePrefix="1" applyNumberFormat="1" applyFill="1" applyBorder="1" applyAlignment="1">
      <alignment horizontal="left"/>
    </xf>
    <xf numFmtId="0" fontId="0" fillId="35" borderId="13" xfId="0" quotePrefix="1" applyFill="1" applyBorder="1" applyAlignment="1">
      <alignment horizontal="left"/>
    </xf>
    <xf numFmtId="0" fontId="0" fillId="35" borderId="12" xfId="0" applyFill="1" applyBorder="1"/>
    <xf numFmtId="0" fontId="21" fillId="35" borderId="10" xfId="0" applyFont="1" applyFill="1" applyBorder="1"/>
    <xf numFmtId="0" fontId="0" fillId="35" borderId="13" xfId="0" applyFill="1" applyBorder="1" applyAlignment="1">
      <alignment horizontal="left"/>
    </xf>
    <xf numFmtId="0" fontId="26" fillId="0" borderId="26" xfId="0" applyFont="1" applyBorder="1" applyAlignment="1">
      <alignment wrapText="1"/>
    </xf>
    <xf numFmtId="0" fontId="26" fillId="0" borderId="27" xfId="0" applyFont="1" applyBorder="1"/>
    <xf numFmtId="0" fontId="26" fillId="0" borderId="27" xfId="0" applyFont="1" applyBorder="1" applyAlignment="1">
      <alignment horizontal="center"/>
    </xf>
    <xf numFmtId="0" fontId="26" fillId="0" borderId="27" xfId="0" applyFont="1" applyBorder="1" applyAlignment="1">
      <alignment wrapText="1"/>
    </xf>
    <xf numFmtId="0" fontId="26" fillId="0" borderId="28" xfId="0" applyFont="1" applyBorder="1" applyAlignment="1">
      <alignment wrapText="1"/>
    </xf>
    <xf numFmtId="0" fontId="26" fillId="0" borderId="29" xfId="0" applyFont="1" applyBorder="1" applyAlignment="1">
      <alignment wrapText="1"/>
    </xf>
    <xf numFmtId="0" fontId="26" fillId="0" borderId="30" xfId="0" applyFont="1" applyBorder="1"/>
    <xf numFmtId="0" fontId="26" fillId="0" borderId="30" xfId="0" applyFont="1" applyBorder="1" applyAlignment="1">
      <alignment horizontal="center"/>
    </xf>
    <xf numFmtId="0" fontId="26" fillId="36" borderId="30" xfId="0" applyFont="1" applyFill="1" applyBorder="1" applyAlignment="1">
      <alignment wrapText="1"/>
    </xf>
    <xf numFmtId="0" fontId="26" fillId="0" borderId="31" xfId="0" applyFont="1" applyBorder="1" applyAlignment="1">
      <alignment wrapText="1"/>
    </xf>
    <xf numFmtId="0" fontId="26" fillId="0" borderId="30" xfId="0" applyFont="1" applyBorder="1" applyAlignment="1">
      <alignment wrapText="1"/>
    </xf>
    <xf numFmtId="0" fontId="26" fillId="37" borderId="29" xfId="0" applyFont="1" applyFill="1" applyBorder="1" applyAlignment="1">
      <alignment wrapText="1"/>
    </xf>
    <xf numFmtId="0" fontId="26" fillId="37" borderId="30" xfId="0" applyFont="1" applyFill="1" applyBorder="1"/>
    <xf numFmtId="0" fontId="26" fillId="37" borderId="30" xfId="0" applyFont="1" applyFill="1" applyBorder="1" applyAlignment="1">
      <alignment horizontal="center"/>
    </xf>
    <xf numFmtId="0" fontId="26" fillId="37" borderId="31" xfId="0" applyFont="1" applyFill="1" applyBorder="1" applyAlignment="1">
      <alignment wrapText="1"/>
    </xf>
    <xf numFmtId="0" fontId="26" fillId="0" borderId="30" xfId="0" applyFont="1" applyBorder="1" applyAlignment="1">
      <alignment horizontal="right"/>
    </xf>
    <xf numFmtId="0" fontId="27" fillId="38" borderId="32" xfId="0" applyFont="1" applyFill="1" applyBorder="1"/>
    <xf numFmtId="0" fontId="27" fillId="38" borderId="33" xfId="0" applyFont="1" applyFill="1" applyBorder="1"/>
    <xf numFmtId="0" fontId="27" fillId="38" borderId="33" xfId="0" applyFont="1" applyFill="1" applyBorder="1" applyAlignment="1">
      <alignment horizontal="center" wrapText="1"/>
    </xf>
    <xf numFmtId="0" fontId="27" fillId="38" borderId="34" xfId="0" applyFont="1" applyFill="1" applyBorder="1"/>
    <xf numFmtId="0" fontId="16" fillId="35" borderId="24" xfId="0" applyFont="1" applyFill="1" applyBorder="1" applyAlignment="1">
      <alignment horizontal="left" vertical="top"/>
    </xf>
    <xf numFmtId="0" fontId="16" fillId="35" borderId="25" xfId="0" applyFont="1" applyFill="1" applyBorder="1" applyAlignment="1">
      <alignment horizontal="left" vertical="top"/>
    </xf>
    <xf numFmtId="0" fontId="0" fillId="0" borderId="0" xfId="0" applyAlignment="1">
      <alignment horizontal="left" vertical="top" wrapText="1"/>
    </xf>
    <xf numFmtId="0" fontId="28" fillId="0" borderId="0" xfId="0" applyFont="1"/>
    <xf numFmtId="0" fontId="29" fillId="0" borderId="0" xfId="0" applyFont="1"/>
  </cellXfs>
  <cellStyles count="43">
    <cellStyle name="20 % - Dekorfärg1" xfId="20" builtinId="30" customBuiltin="1"/>
    <cellStyle name="20 % - Dekorfärg2" xfId="24" builtinId="34" customBuiltin="1"/>
    <cellStyle name="20 % - Dekorfärg3" xfId="28" builtinId="38" customBuiltin="1"/>
    <cellStyle name="20 % - Dekorfärg4" xfId="32" builtinId="42" customBuiltin="1"/>
    <cellStyle name="20 % - Dekorfärg5" xfId="36" builtinId="46" customBuiltin="1"/>
    <cellStyle name="20 % - Dekorfärg6" xfId="40" builtinId="50" customBuiltin="1"/>
    <cellStyle name="40 % - Dekorfärg1" xfId="21" builtinId="31" customBuiltin="1"/>
    <cellStyle name="40 % - Dekorfärg2" xfId="25" builtinId="35" customBuiltin="1"/>
    <cellStyle name="40 % - Dekorfärg3" xfId="29" builtinId="39" customBuiltin="1"/>
    <cellStyle name="40 % - Dekorfärg4" xfId="33" builtinId="43" customBuiltin="1"/>
    <cellStyle name="40 % - Dekorfärg5" xfId="37" builtinId="47" customBuiltin="1"/>
    <cellStyle name="40 % - Dekorfärg6" xfId="41" builtinId="51" customBuiltin="1"/>
    <cellStyle name="60 % - Dekorfärg1" xfId="22" builtinId="32" customBuiltin="1"/>
    <cellStyle name="60 % - Dekorfärg2" xfId="26" builtinId="36" customBuiltin="1"/>
    <cellStyle name="60 % - Dekorfärg3" xfId="30" builtinId="40" customBuiltin="1"/>
    <cellStyle name="60 % - Dekorfärg4" xfId="34" builtinId="44" customBuiltin="1"/>
    <cellStyle name="60 % - Dekorfärg5" xfId="38" builtinId="48" customBuiltin="1"/>
    <cellStyle name="60 % - Dekorfärg6" xfId="42" builtinId="52" customBuiltin="1"/>
    <cellStyle name="Anteckning" xfId="16" builtinId="10" customBuiltin="1"/>
    <cellStyle name="Beräkning" xfId="12" builtinId="22" customBuiltin="1"/>
    <cellStyle name="Bra" xfId="7" builtinId="26" customBuiltin="1"/>
    <cellStyle name="Dekorfärg1" xfId="19" builtinId="29" customBuiltin="1"/>
    <cellStyle name="Dekorfärg2" xfId="23" builtinId="33" customBuiltin="1"/>
    <cellStyle name="Dekorfärg3" xfId="27" builtinId="37" customBuiltin="1"/>
    <cellStyle name="Dekorfärg4" xfId="31" builtinId="41" customBuiltin="1"/>
    <cellStyle name="Dekorfärg5" xfId="35" builtinId="45" customBuiltin="1"/>
    <cellStyle name="Dekorfärg6" xfId="39" builtinId="49" customBuiltin="1"/>
    <cellStyle name="Dålig" xfId="8" builtinId="27" customBuiltin="1"/>
    <cellStyle name="Förklarande text" xfId="17" builtinId="53" customBuiltin="1"/>
    <cellStyle name="Indata" xfId="10" builtinId="20" customBuiltin="1"/>
    <cellStyle name="Kontrollcell" xfId="14" builtinId="23" customBuiltin="1"/>
    <cellStyle name="Länkad cell" xfId="13" builtinId="24" customBuiltin="1"/>
    <cellStyle name="Neutral" xfId="9" builtinId="28" customBuiltin="1"/>
    <cellStyle name="Normal" xfId="0" builtinId="0"/>
    <cellStyle name="Procent" xfId="1" builtinId="5"/>
    <cellStyle name="Rubrik" xfId="2" builtinId="15" customBuiltin="1"/>
    <cellStyle name="Rubrik 1" xfId="3" builtinId="16" customBuiltin="1"/>
    <cellStyle name="Rubrik 2" xfId="4" builtinId="17" customBuiltin="1"/>
    <cellStyle name="Rubrik 3" xfId="5" builtinId="18" customBuiltin="1"/>
    <cellStyle name="Rubrik 4" xfId="6" builtinId="19" customBuiltin="1"/>
    <cellStyle name="Summa" xfId="18" builtinId="25" customBuiltin="1"/>
    <cellStyle name="Utdata" xfId="11" builtinId="21" customBuiltin="1"/>
    <cellStyle name="Varningstext" xfId="15" builtinId="11" customBuiltin="1"/>
  </cellStyles>
  <dxfs count="1">
    <dxf>
      <font>
        <color rgb="FFFEDEDF"/>
      </font>
      <fill>
        <patternFill>
          <bgColor rgb="FFFEDEDF"/>
        </patternFill>
      </fill>
    </dxf>
  </dxfs>
  <tableStyles count="0" defaultTableStyle="TableStyleMedium2" defaultPivotStyle="PivotStyleLight16"/>
  <colors>
    <mruColors>
      <color rgb="FFF3EEEA"/>
      <color rgb="FF9DE7CE"/>
      <color rgb="FFFEDEDF"/>
      <color rgb="FF30C6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Husägare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HouseOwner!$F$3</c:f>
              <c:strCache>
                <c:ptCount val="1"/>
                <c:pt idx="0">
                  <c:v>Distribution</c:v>
                </c:pt>
              </c:strCache>
            </c:strRef>
          </c:tx>
          <c:spPr>
            <a:solidFill>
              <a:srgbClr val="40C694"/>
            </a:solidFill>
            <a:ln>
              <a:noFill/>
            </a:ln>
            <a:effectLst/>
          </c:spPr>
          <c:invertIfNegative val="0"/>
          <c:cat>
            <c:strRef>
              <c:f>HouseOwner!$A$4:$A$5</c:f>
              <c:strCache>
                <c:ptCount val="2"/>
                <c:pt idx="0">
                  <c:v>NO</c:v>
                </c:pt>
                <c:pt idx="1">
                  <c:v>YES</c:v>
                </c:pt>
              </c:strCache>
            </c:strRef>
          </c:cat>
          <c:val>
            <c:numRef>
              <c:f>HouseOwner!$F$4:$F$5</c:f>
              <c:numCache>
                <c:formatCode>0.0%</c:formatCode>
                <c:ptCount val="2"/>
                <c:pt idx="0">
                  <c:v>0.89378757515030061</c:v>
                </c:pt>
                <c:pt idx="1">
                  <c:v>0.10621242484969939</c:v>
                </c:pt>
              </c:numCache>
            </c:numRef>
          </c:val>
          <c:extLst>
            <c:ext xmlns:c16="http://schemas.microsoft.com/office/drawing/2014/chart" uri="{C3380CC4-5D6E-409C-BE32-E72D297353CC}">
              <c16:uniqueId val="{00000000-FAD9-4B0E-A86D-C56C3C647ADF}"/>
            </c:ext>
          </c:extLst>
        </c:ser>
        <c:ser>
          <c:idx val="2"/>
          <c:order val="2"/>
          <c:tx>
            <c:strRef>
              <c:f>HouseOwner!$H$3</c:f>
              <c:strCache>
                <c:ptCount val="1"/>
                <c:pt idx="0">
                  <c:v>Distribution 2</c:v>
                </c:pt>
              </c:strCache>
            </c:strRef>
          </c:tx>
          <c:spPr>
            <a:pattFill prst="ltHorz">
              <a:fgClr>
                <a:srgbClr val="30C694"/>
              </a:fgClr>
              <a:bgClr>
                <a:sysClr val="window" lastClr="FFFFFF"/>
              </a:bgClr>
            </a:pattFill>
            <a:ln>
              <a:noFill/>
            </a:ln>
            <a:effectLst/>
          </c:spPr>
          <c:invertIfNegative val="0"/>
          <c:cat>
            <c:strRef>
              <c:f>HouseOwner!$A$4:$A$5</c:f>
              <c:strCache>
                <c:ptCount val="2"/>
                <c:pt idx="0">
                  <c:v>NO</c:v>
                </c:pt>
                <c:pt idx="1">
                  <c:v>YES</c:v>
                </c:pt>
              </c:strCache>
            </c:strRef>
          </c:cat>
          <c:val>
            <c:numRef>
              <c:f>HouseOwner!$H$4:$H$5</c:f>
              <c:numCache>
                <c:formatCode>0.0%</c:formatCode>
                <c:ptCount val="2"/>
                <c:pt idx="0">
                  <c:v>0.89977134146341464</c:v>
                </c:pt>
                <c:pt idx="1">
                  <c:v>0.10022865853658537</c:v>
                </c:pt>
              </c:numCache>
            </c:numRef>
          </c:val>
          <c:extLst>
            <c:ext xmlns:c16="http://schemas.microsoft.com/office/drawing/2014/chart" uri="{C3380CC4-5D6E-409C-BE32-E72D297353CC}">
              <c16:uniqueId val="{00000005-86FD-4088-A31F-7D3A57E1FB12}"/>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HouseOwner!$G$3</c:f>
              <c:strCache>
                <c:ptCount val="1"/>
                <c:pt idx="0">
                  <c:v>% Bad</c:v>
                </c:pt>
              </c:strCache>
            </c:strRef>
          </c:tx>
          <c:spPr>
            <a:ln w="50800" cap="rnd">
              <a:solidFill>
                <a:srgbClr val="FF0000"/>
              </a:solidFill>
              <a:round/>
            </a:ln>
            <a:effectLst/>
          </c:spPr>
          <c:marker>
            <c:symbol val="none"/>
          </c:marker>
          <c:cat>
            <c:strRef>
              <c:f>HouseOwner!$A$4:$A$5</c:f>
              <c:strCache>
                <c:ptCount val="2"/>
                <c:pt idx="0">
                  <c:v>NO</c:v>
                </c:pt>
                <c:pt idx="1">
                  <c:v>YES</c:v>
                </c:pt>
              </c:strCache>
            </c:strRef>
          </c:cat>
          <c:val>
            <c:numRef>
              <c:f>HouseOwner!$G$4:$G$5</c:f>
              <c:numCache>
                <c:formatCode>0.0%</c:formatCode>
                <c:ptCount val="2"/>
                <c:pt idx="0">
                  <c:v>2.2421524663677129E-2</c:v>
                </c:pt>
                <c:pt idx="1">
                  <c:v>1.8867924528301886E-2</c:v>
                </c:pt>
              </c:numCache>
            </c:numRef>
          </c:val>
          <c:smooth val="0"/>
          <c:extLst>
            <c:ext xmlns:c16="http://schemas.microsoft.com/office/drawing/2014/chart" uri="{C3380CC4-5D6E-409C-BE32-E72D297353CC}">
              <c16:uniqueId val="{00000001-FAD9-4B0E-A86D-C56C3C647ADF}"/>
            </c:ext>
          </c:extLst>
        </c:ser>
        <c:ser>
          <c:idx val="3"/>
          <c:order val="3"/>
          <c:tx>
            <c:strRef>
              <c:f>HouseOwner!$I$3</c:f>
              <c:strCache>
                <c:ptCount val="1"/>
                <c:pt idx="0">
                  <c:v>% Bad 2</c:v>
                </c:pt>
              </c:strCache>
            </c:strRef>
          </c:tx>
          <c:spPr>
            <a:ln w="12700" cap="rnd">
              <a:solidFill>
                <a:srgbClr val="FF0000"/>
              </a:solidFill>
              <a:prstDash val="dash"/>
              <a:round/>
            </a:ln>
            <a:effectLst/>
          </c:spPr>
          <c:marker>
            <c:symbol val="none"/>
          </c:marker>
          <c:cat>
            <c:strRef>
              <c:f>HouseOwner!$A$4:$A$5</c:f>
              <c:strCache>
                <c:ptCount val="2"/>
                <c:pt idx="0">
                  <c:v>NO</c:v>
                </c:pt>
                <c:pt idx="1">
                  <c:v>YES</c:v>
                </c:pt>
              </c:strCache>
            </c:strRef>
          </c:cat>
          <c:val>
            <c:numRef>
              <c:f>HouseOwner!$I$4:$I$5</c:f>
              <c:numCache>
                <c:formatCode>0.0%</c:formatCode>
                <c:ptCount val="2"/>
                <c:pt idx="0">
                  <c:v>2.9224904701397714E-2</c:v>
                </c:pt>
                <c:pt idx="1">
                  <c:v>1.5209125475285171E-2</c:v>
                </c:pt>
              </c:numCache>
            </c:numRef>
          </c:val>
          <c:smooth val="0"/>
          <c:extLst>
            <c:ext xmlns:c16="http://schemas.microsoft.com/office/drawing/2014/chart" uri="{C3380CC4-5D6E-409C-BE32-E72D297353CC}">
              <c16:uniqueId val="{00000006-86FD-4088-A31F-7D3A57E1FB12}"/>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House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HousingType!$F$31</c:f>
              <c:strCache>
                <c:ptCount val="1"/>
                <c:pt idx="0">
                  <c:v>Distribution</c:v>
                </c:pt>
              </c:strCache>
            </c:strRef>
          </c:tx>
          <c:spPr>
            <a:solidFill>
              <a:srgbClr val="40C694"/>
            </a:solidFill>
            <a:ln>
              <a:noFill/>
            </a:ln>
            <a:effectLst/>
          </c:spPr>
          <c:invertIfNegative val="0"/>
          <c:cat>
            <c:strRef>
              <c:f>HousingType!$A$32:$A$34</c:f>
              <c:strCache>
                <c:ptCount val="3"/>
                <c:pt idx="0">
                  <c:v>Hus/BRF</c:v>
                </c:pt>
                <c:pt idx="1">
                  <c:v>Hyresrätt</c:v>
                </c:pt>
                <c:pt idx="2">
                  <c:v>Inneboende</c:v>
                </c:pt>
              </c:strCache>
            </c:strRef>
          </c:cat>
          <c:val>
            <c:numRef>
              <c:f>HousingType!$F$32:$F$34</c:f>
              <c:numCache>
                <c:formatCode>0%</c:formatCode>
                <c:ptCount val="3"/>
                <c:pt idx="0">
                  <c:v>0.21242484969939879</c:v>
                </c:pt>
                <c:pt idx="1">
                  <c:v>0.72745490981963923</c:v>
                </c:pt>
                <c:pt idx="2">
                  <c:v>6.0120240480961921E-2</c:v>
                </c:pt>
              </c:numCache>
            </c:numRef>
          </c:val>
          <c:extLst>
            <c:ext xmlns:c16="http://schemas.microsoft.com/office/drawing/2014/chart" uri="{C3380CC4-5D6E-409C-BE32-E72D297353CC}">
              <c16:uniqueId val="{00000000-40EC-482D-B0E4-328AE7B44990}"/>
            </c:ext>
          </c:extLst>
        </c:ser>
        <c:ser>
          <c:idx val="2"/>
          <c:order val="2"/>
          <c:tx>
            <c:strRef>
              <c:f>HousingType!$H$31</c:f>
              <c:strCache>
                <c:ptCount val="1"/>
                <c:pt idx="0">
                  <c:v>Distribution 2</c:v>
                </c:pt>
              </c:strCache>
            </c:strRef>
          </c:tx>
          <c:spPr>
            <a:pattFill prst="ltHorz">
              <a:fgClr>
                <a:srgbClr val="30C694"/>
              </a:fgClr>
              <a:bgClr>
                <a:sysClr val="window" lastClr="FFFFFF"/>
              </a:bgClr>
            </a:pattFill>
            <a:ln>
              <a:noFill/>
            </a:ln>
            <a:effectLst/>
          </c:spPr>
          <c:invertIfNegative val="0"/>
          <c:cat>
            <c:strRef>
              <c:f>HousingType!$A$32:$A$34</c:f>
              <c:strCache>
                <c:ptCount val="3"/>
                <c:pt idx="0">
                  <c:v>Hus/BRF</c:v>
                </c:pt>
                <c:pt idx="1">
                  <c:v>Hyresrätt</c:v>
                </c:pt>
                <c:pt idx="2">
                  <c:v>Inneboende</c:v>
                </c:pt>
              </c:strCache>
            </c:strRef>
          </c:cat>
          <c:val>
            <c:numRef>
              <c:f>HousingType!$H$32:$H$34</c:f>
              <c:numCache>
                <c:formatCode>0%</c:formatCode>
                <c:ptCount val="3"/>
                <c:pt idx="0">
                  <c:v>0.20742441637964026</c:v>
                </c:pt>
                <c:pt idx="1">
                  <c:v>0.7317259854573287</c:v>
                </c:pt>
                <c:pt idx="2">
                  <c:v>6.0849598163030996E-2</c:v>
                </c:pt>
              </c:numCache>
            </c:numRef>
          </c:val>
          <c:extLst>
            <c:ext xmlns:c16="http://schemas.microsoft.com/office/drawing/2014/chart" uri="{C3380CC4-5D6E-409C-BE32-E72D297353CC}">
              <c16:uniqueId val="{00000001-40EC-482D-B0E4-328AE7B4499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HousingType!$G$31</c:f>
              <c:strCache>
                <c:ptCount val="1"/>
                <c:pt idx="0">
                  <c:v>% Bad</c:v>
                </c:pt>
              </c:strCache>
            </c:strRef>
          </c:tx>
          <c:spPr>
            <a:ln w="50800" cap="rnd">
              <a:solidFill>
                <a:srgbClr val="FF0000"/>
              </a:solidFill>
              <a:round/>
            </a:ln>
            <a:effectLst/>
          </c:spPr>
          <c:marker>
            <c:symbol val="none"/>
          </c:marker>
          <c:cat>
            <c:strRef>
              <c:f>HousingType!$A$32:$A$34</c:f>
              <c:strCache>
                <c:ptCount val="3"/>
                <c:pt idx="0">
                  <c:v>Hus/BRF</c:v>
                </c:pt>
                <c:pt idx="1">
                  <c:v>Hyresrätt</c:v>
                </c:pt>
                <c:pt idx="2">
                  <c:v>Inneboende</c:v>
                </c:pt>
              </c:strCache>
            </c:strRef>
          </c:cat>
          <c:val>
            <c:numRef>
              <c:f>HousingType!$G$32:$G$34</c:f>
              <c:numCache>
                <c:formatCode>0.0%</c:formatCode>
                <c:ptCount val="3"/>
                <c:pt idx="0">
                  <c:v>2.358490566037736E-2</c:v>
                </c:pt>
                <c:pt idx="1">
                  <c:v>1.928374655647383E-2</c:v>
                </c:pt>
                <c:pt idx="2">
                  <c:v>0.05</c:v>
                </c:pt>
              </c:numCache>
            </c:numRef>
          </c:val>
          <c:smooth val="0"/>
          <c:extLst>
            <c:ext xmlns:c16="http://schemas.microsoft.com/office/drawing/2014/chart" uri="{C3380CC4-5D6E-409C-BE32-E72D297353CC}">
              <c16:uniqueId val="{00000002-40EC-482D-B0E4-328AE7B44990}"/>
            </c:ext>
          </c:extLst>
        </c:ser>
        <c:ser>
          <c:idx val="3"/>
          <c:order val="3"/>
          <c:tx>
            <c:strRef>
              <c:f>HousingType!$I$31</c:f>
              <c:strCache>
                <c:ptCount val="1"/>
                <c:pt idx="0">
                  <c:v>% Bad 2</c:v>
                </c:pt>
              </c:strCache>
            </c:strRef>
          </c:tx>
          <c:spPr>
            <a:ln w="12700" cap="rnd">
              <a:solidFill>
                <a:srgbClr val="FF0000"/>
              </a:solidFill>
              <a:prstDash val="dash"/>
              <a:round/>
            </a:ln>
            <a:effectLst/>
          </c:spPr>
          <c:marker>
            <c:symbol val="none"/>
          </c:marker>
          <c:cat>
            <c:strRef>
              <c:f>HousingType!$A$32:$A$34</c:f>
              <c:strCache>
                <c:ptCount val="3"/>
                <c:pt idx="0">
                  <c:v>Hus/BRF</c:v>
                </c:pt>
                <c:pt idx="1">
                  <c:v>Hyresrätt</c:v>
                </c:pt>
                <c:pt idx="2">
                  <c:v>Inneboende</c:v>
                </c:pt>
              </c:strCache>
            </c:strRef>
          </c:cat>
          <c:val>
            <c:numRef>
              <c:f>HousingType!$I$32:$I$34</c:f>
              <c:numCache>
                <c:formatCode>0.0%</c:formatCode>
                <c:ptCount val="3"/>
                <c:pt idx="0">
                  <c:v>2.7675276752767528E-2</c:v>
                </c:pt>
                <c:pt idx="1">
                  <c:v>2.6673640167364017E-2</c:v>
                </c:pt>
                <c:pt idx="2">
                  <c:v>4.40251572327044E-2</c:v>
                </c:pt>
              </c:numCache>
            </c:numRef>
          </c:val>
          <c:smooth val="0"/>
          <c:extLst>
            <c:ext xmlns:c16="http://schemas.microsoft.com/office/drawing/2014/chart" uri="{C3380CC4-5D6E-409C-BE32-E72D297353CC}">
              <c16:uniqueId val="{00000008-AA7A-4D3D-9270-4C9EA3F6D5B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MaritalStatus!$F$4</c:f>
              <c:strCache>
                <c:ptCount val="1"/>
                <c:pt idx="0">
                  <c:v>Distribution</c:v>
                </c:pt>
              </c:strCache>
            </c:strRef>
          </c:tx>
          <c:spPr>
            <a:solidFill>
              <a:srgbClr val="40C694"/>
            </a:solidFill>
            <a:ln>
              <a:noFill/>
            </a:ln>
            <a:effectLst/>
          </c:spPr>
          <c:invertIfNegative val="0"/>
          <c:cat>
            <c:strRef>
              <c:f>MaritalStatus!$B$5:$B$8</c:f>
              <c:strCache>
                <c:ptCount val="4"/>
                <c:pt idx="0">
                  <c:v>DIVORCED</c:v>
                </c:pt>
                <c:pt idx="1">
                  <c:v>MARRIED</c:v>
                </c:pt>
                <c:pt idx="2">
                  <c:v>PARTNER</c:v>
                </c:pt>
                <c:pt idx="3">
                  <c:v>SINGLE</c:v>
                </c:pt>
              </c:strCache>
            </c:strRef>
          </c:cat>
          <c:val>
            <c:numRef>
              <c:f>MaritalStatus!$F$5:$F$8</c:f>
              <c:numCache>
                <c:formatCode>0%</c:formatCode>
                <c:ptCount val="4"/>
                <c:pt idx="0">
                  <c:v>3.4308779011099896E-2</c:v>
                </c:pt>
                <c:pt idx="1">
                  <c:v>0.19778002018163471</c:v>
                </c:pt>
                <c:pt idx="2">
                  <c:v>0.28657921291624622</c:v>
                </c:pt>
                <c:pt idx="3">
                  <c:v>0.48133198789101916</c:v>
                </c:pt>
              </c:numCache>
            </c:numRef>
          </c:val>
          <c:extLst>
            <c:ext xmlns:c16="http://schemas.microsoft.com/office/drawing/2014/chart" uri="{C3380CC4-5D6E-409C-BE32-E72D297353CC}">
              <c16:uniqueId val="{00000000-40EC-482D-B0E4-328AE7B44990}"/>
            </c:ext>
          </c:extLst>
        </c:ser>
        <c:ser>
          <c:idx val="2"/>
          <c:order val="2"/>
          <c:tx>
            <c:strRef>
              <c:f>MaritalStatus!$H$4</c:f>
              <c:strCache>
                <c:ptCount val="1"/>
                <c:pt idx="0">
                  <c:v>Distribution 2</c:v>
                </c:pt>
              </c:strCache>
            </c:strRef>
          </c:tx>
          <c:spPr>
            <a:pattFill prst="ltHorz">
              <a:fgClr>
                <a:srgbClr val="30C694"/>
              </a:fgClr>
              <a:bgClr>
                <a:sysClr val="window" lastClr="FFFFFF"/>
              </a:bgClr>
            </a:pattFill>
            <a:ln>
              <a:noFill/>
            </a:ln>
            <a:effectLst/>
          </c:spPr>
          <c:invertIfNegative val="0"/>
          <c:cat>
            <c:strRef>
              <c:f>MaritalStatus!$B$5:$B$8</c:f>
              <c:strCache>
                <c:ptCount val="4"/>
                <c:pt idx="0">
                  <c:v>DIVORCED</c:v>
                </c:pt>
                <c:pt idx="1">
                  <c:v>MARRIED</c:v>
                </c:pt>
                <c:pt idx="2">
                  <c:v>PARTNER</c:v>
                </c:pt>
                <c:pt idx="3">
                  <c:v>SINGLE</c:v>
                </c:pt>
              </c:strCache>
            </c:strRef>
          </c:cat>
          <c:val>
            <c:numRef>
              <c:f>MaritalStatus!$H$5:$H$8</c:f>
              <c:numCache>
                <c:formatCode>0%</c:formatCode>
                <c:ptCount val="4"/>
                <c:pt idx="0">
                  <c:v>3.1951312286040319E-2</c:v>
                </c:pt>
                <c:pt idx="1">
                  <c:v>0.20768352985926208</c:v>
                </c:pt>
                <c:pt idx="2">
                  <c:v>0.30049448459490302</c:v>
                </c:pt>
                <c:pt idx="3">
                  <c:v>0.45987067325979458</c:v>
                </c:pt>
              </c:numCache>
            </c:numRef>
          </c:val>
          <c:extLst>
            <c:ext xmlns:c16="http://schemas.microsoft.com/office/drawing/2014/chart" uri="{C3380CC4-5D6E-409C-BE32-E72D297353CC}">
              <c16:uniqueId val="{00000001-40EC-482D-B0E4-328AE7B4499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MaritalStatus!$G$4</c:f>
              <c:strCache>
                <c:ptCount val="1"/>
                <c:pt idx="0">
                  <c:v>% Bad</c:v>
                </c:pt>
              </c:strCache>
            </c:strRef>
          </c:tx>
          <c:spPr>
            <a:ln w="50800" cap="rnd">
              <a:solidFill>
                <a:srgbClr val="FF0000"/>
              </a:solidFill>
              <a:round/>
            </a:ln>
            <a:effectLst/>
          </c:spPr>
          <c:marker>
            <c:symbol val="none"/>
          </c:marker>
          <c:cat>
            <c:strRef>
              <c:f>MaritalStatus!$B$5:$B$8</c:f>
              <c:strCache>
                <c:ptCount val="4"/>
                <c:pt idx="0">
                  <c:v>DIVORCED</c:v>
                </c:pt>
                <c:pt idx="1">
                  <c:v>MARRIED</c:v>
                </c:pt>
                <c:pt idx="2">
                  <c:v>PARTNER</c:v>
                </c:pt>
                <c:pt idx="3">
                  <c:v>SINGLE</c:v>
                </c:pt>
              </c:strCache>
            </c:strRef>
          </c:cat>
          <c:val>
            <c:numRef>
              <c:f>MaritalStatus!$G$5:$G$8</c:f>
              <c:numCache>
                <c:formatCode>0.0%</c:formatCode>
                <c:ptCount val="4"/>
                <c:pt idx="0">
                  <c:v>0</c:v>
                </c:pt>
                <c:pt idx="1">
                  <c:v>1.5306122448979591E-2</c:v>
                </c:pt>
                <c:pt idx="2">
                  <c:v>7.0422535211267607E-3</c:v>
                </c:pt>
                <c:pt idx="3">
                  <c:v>3.5639412997903561E-2</c:v>
                </c:pt>
              </c:numCache>
            </c:numRef>
          </c:val>
          <c:smooth val="0"/>
          <c:extLst>
            <c:ext xmlns:c16="http://schemas.microsoft.com/office/drawing/2014/chart" uri="{C3380CC4-5D6E-409C-BE32-E72D297353CC}">
              <c16:uniqueId val="{00000002-40EC-482D-B0E4-328AE7B44990}"/>
            </c:ext>
          </c:extLst>
        </c:ser>
        <c:ser>
          <c:idx val="3"/>
          <c:order val="3"/>
          <c:tx>
            <c:strRef>
              <c:f>MaritalStatus!$I$4</c:f>
              <c:strCache>
                <c:ptCount val="1"/>
                <c:pt idx="0">
                  <c:v>% Bad 2</c:v>
                </c:pt>
              </c:strCache>
            </c:strRef>
          </c:tx>
          <c:spPr>
            <a:ln w="12700" cap="rnd">
              <a:solidFill>
                <a:srgbClr val="FF0000"/>
              </a:solidFill>
              <a:prstDash val="dash"/>
              <a:round/>
            </a:ln>
            <a:effectLst/>
          </c:spPr>
          <c:marker>
            <c:symbol val="none"/>
          </c:marker>
          <c:cat>
            <c:strRef>
              <c:f>MaritalStatus!$B$5:$B$8</c:f>
              <c:strCache>
                <c:ptCount val="4"/>
                <c:pt idx="0">
                  <c:v>DIVORCED</c:v>
                </c:pt>
                <c:pt idx="1">
                  <c:v>MARRIED</c:v>
                </c:pt>
                <c:pt idx="2">
                  <c:v>PARTNER</c:v>
                </c:pt>
                <c:pt idx="3">
                  <c:v>SINGLE</c:v>
                </c:pt>
              </c:strCache>
            </c:strRef>
          </c:cat>
          <c:val>
            <c:numRef>
              <c:f>MaritalStatus!$I$5:$I$8</c:f>
              <c:numCache>
                <c:formatCode>0%</c:formatCode>
                <c:ptCount val="4"/>
                <c:pt idx="0">
                  <c:v>1.1904761904761904E-2</c:v>
                </c:pt>
                <c:pt idx="1">
                  <c:v>2.0146520146520148E-2</c:v>
                </c:pt>
                <c:pt idx="2">
                  <c:v>2.0253164556962026E-2</c:v>
                </c:pt>
                <c:pt idx="3">
                  <c:v>3.7220843672456573E-2</c:v>
                </c:pt>
              </c:numCache>
            </c:numRef>
          </c:val>
          <c:smooth val="0"/>
          <c:extLst>
            <c:ext xmlns:c16="http://schemas.microsoft.com/office/drawing/2014/chart" uri="{C3380CC4-5D6E-409C-BE32-E72D297353CC}">
              <c16:uniqueId val="{00000003-40EC-482D-B0E4-328AE7B4499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MaritalStatus2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MaritalStatus!$F$32</c:f>
              <c:strCache>
                <c:ptCount val="1"/>
                <c:pt idx="0">
                  <c:v>Distribution</c:v>
                </c:pt>
              </c:strCache>
            </c:strRef>
          </c:tx>
          <c:spPr>
            <a:solidFill>
              <a:srgbClr val="40C694"/>
            </a:solidFill>
            <a:ln>
              <a:noFill/>
            </a:ln>
            <a:effectLst/>
          </c:spPr>
          <c:invertIfNegative val="0"/>
          <c:cat>
            <c:strRef>
              <c:f>MaritalStatus!$A$33:$A$34</c:f>
              <c:strCache>
                <c:ptCount val="2"/>
                <c:pt idx="0">
                  <c:v>MARRIED/PARTNERSHIP</c:v>
                </c:pt>
                <c:pt idx="1">
                  <c:v>SINGLE/DIVORCED</c:v>
                </c:pt>
              </c:strCache>
            </c:strRef>
          </c:cat>
          <c:val>
            <c:numRef>
              <c:f>MaritalStatus!$F$33:$F$34</c:f>
              <c:numCache>
                <c:formatCode>0.0%</c:formatCode>
                <c:ptCount val="2"/>
                <c:pt idx="0">
                  <c:v>0.48435923309788093</c:v>
                </c:pt>
                <c:pt idx="1">
                  <c:v>0.51564076690211902</c:v>
                </c:pt>
              </c:numCache>
            </c:numRef>
          </c:val>
          <c:extLst>
            <c:ext xmlns:c16="http://schemas.microsoft.com/office/drawing/2014/chart" uri="{C3380CC4-5D6E-409C-BE32-E72D297353CC}">
              <c16:uniqueId val="{00000000-40EC-482D-B0E4-328AE7B44990}"/>
            </c:ext>
          </c:extLst>
        </c:ser>
        <c:ser>
          <c:idx val="2"/>
          <c:order val="2"/>
          <c:tx>
            <c:strRef>
              <c:f>MaritalStatus!$H$32</c:f>
              <c:strCache>
                <c:ptCount val="1"/>
                <c:pt idx="0">
                  <c:v>Distribution 2</c:v>
                </c:pt>
              </c:strCache>
            </c:strRef>
          </c:tx>
          <c:spPr>
            <a:pattFill prst="ltHorz">
              <a:fgClr>
                <a:srgbClr val="30C694"/>
              </a:fgClr>
              <a:bgClr>
                <a:sysClr val="window" lastClr="FFFFFF"/>
              </a:bgClr>
            </a:pattFill>
            <a:ln>
              <a:noFill/>
            </a:ln>
            <a:effectLst/>
          </c:spPr>
          <c:invertIfNegative val="0"/>
          <c:cat>
            <c:strRef>
              <c:f>MaritalStatus!$A$33:$A$34</c:f>
              <c:strCache>
                <c:ptCount val="2"/>
                <c:pt idx="0">
                  <c:v>MARRIED/PARTNERSHIP</c:v>
                </c:pt>
                <c:pt idx="1">
                  <c:v>SINGLE/DIVORCED</c:v>
                </c:pt>
              </c:strCache>
            </c:strRef>
          </c:cat>
          <c:val>
            <c:numRef>
              <c:f>MaritalStatus!$H$33:$H$34</c:f>
              <c:numCache>
                <c:formatCode>0.0%</c:formatCode>
                <c:ptCount val="2"/>
                <c:pt idx="0">
                  <c:v>0.50724085365853655</c:v>
                </c:pt>
                <c:pt idx="1">
                  <c:v>0.49275914634146339</c:v>
                </c:pt>
              </c:numCache>
            </c:numRef>
          </c:val>
          <c:extLst>
            <c:ext xmlns:c16="http://schemas.microsoft.com/office/drawing/2014/chart" uri="{C3380CC4-5D6E-409C-BE32-E72D297353CC}">
              <c16:uniqueId val="{00000007-8D66-40F4-8984-1AD5CA4DC1FD}"/>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MaritalStatus!$G$32</c:f>
              <c:strCache>
                <c:ptCount val="1"/>
                <c:pt idx="0">
                  <c:v>% Bad</c:v>
                </c:pt>
              </c:strCache>
            </c:strRef>
          </c:tx>
          <c:spPr>
            <a:ln w="50800" cap="rnd">
              <a:solidFill>
                <a:srgbClr val="FF0000"/>
              </a:solidFill>
              <a:round/>
            </a:ln>
            <a:effectLst/>
          </c:spPr>
          <c:marker>
            <c:symbol val="none"/>
          </c:marker>
          <c:cat>
            <c:strRef>
              <c:f>MaritalStatus!$A$33:$A$34</c:f>
              <c:strCache>
                <c:ptCount val="2"/>
                <c:pt idx="0">
                  <c:v>MARRIED/PARTNERSHIP</c:v>
                </c:pt>
                <c:pt idx="1">
                  <c:v>SINGLE/DIVORCED</c:v>
                </c:pt>
              </c:strCache>
            </c:strRef>
          </c:cat>
          <c:val>
            <c:numRef>
              <c:f>MaritalStatus!$G$33:$G$34</c:f>
              <c:numCache>
                <c:formatCode>0.0%</c:formatCode>
                <c:ptCount val="2"/>
                <c:pt idx="0">
                  <c:v>1.0416666666666666E-2</c:v>
                </c:pt>
                <c:pt idx="1">
                  <c:v>3.3268101761252444E-2</c:v>
                </c:pt>
              </c:numCache>
            </c:numRef>
          </c:val>
          <c:smooth val="0"/>
          <c:extLst>
            <c:ext xmlns:c16="http://schemas.microsoft.com/office/drawing/2014/chart" uri="{C3380CC4-5D6E-409C-BE32-E72D297353CC}">
              <c16:uniqueId val="{00000002-40EC-482D-B0E4-328AE7B44990}"/>
            </c:ext>
          </c:extLst>
        </c:ser>
        <c:ser>
          <c:idx val="3"/>
          <c:order val="3"/>
          <c:tx>
            <c:strRef>
              <c:f>MaritalStatus!$I$32</c:f>
              <c:strCache>
                <c:ptCount val="1"/>
                <c:pt idx="0">
                  <c:v>% Bad</c:v>
                </c:pt>
              </c:strCache>
            </c:strRef>
          </c:tx>
          <c:spPr>
            <a:ln w="12700" cap="rnd">
              <a:solidFill>
                <a:srgbClr val="FF0000"/>
              </a:solidFill>
              <a:prstDash val="dash"/>
              <a:round/>
            </a:ln>
            <a:effectLst/>
          </c:spPr>
          <c:marker>
            <c:symbol val="none"/>
          </c:marker>
          <c:cat>
            <c:strRef>
              <c:f>MaritalStatus!$A$33:$A$34</c:f>
              <c:strCache>
                <c:ptCount val="2"/>
                <c:pt idx="0">
                  <c:v>MARRIED/PARTNERSHIP</c:v>
                </c:pt>
                <c:pt idx="1">
                  <c:v>SINGLE/DIVORCED</c:v>
                </c:pt>
              </c:strCache>
            </c:strRef>
          </c:cat>
          <c:val>
            <c:numRef>
              <c:f>MaritalStatus!$I$33:$I$34</c:f>
              <c:numCache>
                <c:formatCode>0.0%</c:formatCode>
                <c:ptCount val="2"/>
                <c:pt idx="0">
                  <c:v>2.02854996243426E-2</c:v>
                </c:pt>
                <c:pt idx="1">
                  <c:v>3.5576179427687551E-2</c:v>
                </c:pt>
              </c:numCache>
            </c:numRef>
          </c:val>
          <c:smooth val="0"/>
          <c:extLst>
            <c:ext xmlns:c16="http://schemas.microsoft.com/office/drawing/2014/chart" uri="{C3380CC4-5D6E-409C-BE32-E72D297353CC}">
              <c16:uniqueId val="{00000008-8D66-40F4-8984-1AD5CA4DC1FD}"/>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Income!$F$4</c:f>
              <c:strCache>
                <c:ptCount val="1"/>
                <c:pt idx="0">
                  <c:v>Distribution</c:v>
                </c:pt>
              </c:strCache>
            </c:strRef>
          </c:tx>
          <c:spPr>
            <a:solidFill>
              <a:srgbClr val="40C694"/>
            </a:solidFill>
            <a:ln>
              <a:noFill/>
            </a:ln>
            <a:effectLst/>
          </c:spPr>
          <c:invertIfNegative val="0"/>
          <c:cat>
            <c:strRef>
              <c:f>Income!$A$5:$A$7</c:f>
              <c:strCache>
                <c:ptCount val="3"/>
                <c:pt idx="0">
                  <c:v>&lt;26K</c:v>
                </c:pt>
                <c:pt idx="1">
                  <c:v>26-37K</c:v>
                </c:pt>
                <c:pt idx="2">
                  <c:v>38K+</c:v>
                </c:pt>
              </c:strCache>
            </c:strRef>
          </c:cat>
          <c:val>
            <c:numRef>
              <c:f>Income!$F$5:$F$7</c:f>
              <c:numCache>
                <c:formatCode>0%</c:formatCode>
                <c:ptCount val="3"/>
                <c:pt idx="0">
                  <c:v>0.19539078156312625</c:v>
                </c:pt>
                <c:pt idx="1">
                  <c:v>0.62424849699398799</c:v>
                </c:pt>
                <c:pt idx="2">
                  <c:v>0.18036072144288579</c:v>
                </c:pt>
              </c:numCache>
            </c:numRef>
          </c:val>
          <c:extLst>
            <c:ext xmlns:c16="http://schemas.microsoft.com/office/drawing/2014/chart" uri="{C3380CC4-5D6E-409C-BE32-E72D297353CC}">
              <c16:uniqueId val="{00000000-D246-4EBA-B382-A3418C3405F0}"/>
            </c:ext>
          </c:extLst>
        </c:ser>
        <c:ser>
          <c:idx val="2"/>
          <c:order val="2"/>
          <c:tx>
            <c:strRef>
              <c:f>Income!$H$4</c:f>
              <c:strCache>
                <c:ptCount val="1"/>
                <c:pt idx="0">
                  <c:v>Distribution 2</c:v>
                </c:pt>
              </c:strCache>
            </c:strRef>
          </c:tx>
          <c:spPr>
            <a:pattFill prst="ltHorz">
              <a:fgClr>
                <a:srgbClr val="30C694"/>
              </a:fgClr>
              <a:bgClr>
                <a:sysClr val="window" lastClr="FFFFFF"/>
              </a:bgClr>
            </a:pattFill>
            <a:ln>
              <a:noFill/>
            </a:ln>
            <a:effectLst/>
          </c:spPr>
          <c:invertIfNegative val="0"/>
          <c:cat>
            <c:strRef>
              <c:f>Income!$A$5:$A$7</c:f>
              <c:strCache>
                <c:ptCount val="3"/>
                <c:pt idx="0">
                  <c:v>&lt;26K</c:v>
                </c:pt>
                <c:pt idx="1">
                  <c:v>26-37K</c:v>
                </c:pt>
                <c:pt idx="2">
                  <c:v>38K+</c:v>
                </c:pt>
              </c:strCache>
            </c:strRef>
          </c:cat>
          <c:val>
            <c:numRef>
              <c:f>Income!$H$5:$H$7</c:f>
              <c:numCache>
                <c:formatCode>0%</c:formatCode>
                <c:ptCount val="3"/>
                <c:pt idx="0">
                  <c:v>0.22560975609756098</c:v>
                </c:pt>
                <c:pt idx="1">
                  <c:v>0.61585365853658536</c:v>
                </c:pt>
                <c:pt idx="2">
                  <c:v>0.15853658536585366</c:v>
                </c:pt>
              </c:numCache>
            </c:numRef>
          </c:val>
          <c:extLst>
            <c:ext xmlns:c16="http://schemas.microsoft.com/office/drawing/2014/chart" uri="{C3380CC4-5D6E-409C-BE32-E72D297353CC}">
              <c16:uniqueId val="{00000001-D246-4EBA-B382-A3418C3405F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Income!$G$4</c:f>
              <c:strCache>
                <c:ptCount val="1"/>
                <c:pt idx="0">
                  <c:v>% Bad</c:v>
                </c:pt>
              </c:strCache>
            </c:strRef>
          </c:tx>
          <c:spPr>
            <a:ln w="50800" cap="rnd">
              <a:solidFill>
                <a:srgbClr val="FF0000"/>
              </a:solidFill>
              <a:round/>
            </a:ln>
            <a:effectLst/>
          </c:spPr>
          <c:marker>
            <c:symbol val="none"/>
          </c:marker>
          <c:cat>
            <c:numRef>
              <c:f>Income!$B$5:$B$7</c:f>
              <c:numCache>
                <c:formatCode>General</c:formatCode>
                <c:ptCount val="3"/>
                <c:pt idx="0">
                  <c:v>25999</c:v>
                </c:pt>
                <c:pt idx="1">
                  <c:v>26000</c:v>
                </c:pt>
                <c:pt idx="2">
                  <c:v>38000</c:v>
                </c:pt>
              </c:numCache>
            </c:numRef>
          </c:cat>
          <c:val>
            <c:numRef>
              <c:f>Income!$G$5:$G$7</c:f>
              <c:numCache>
                <c:formatCode>0.0%</c:formatCode>
                <c:ptCount val="3"/>
                <c:pt idx="0">
                  <c:v>3.0769230769230771E-2</c:v>
                </c:pt>
                <c:pt idx="1">
                  <c:v>2.4077046548956663E-2</c:v>
                </c:pt>
                <c:pt idx="2">
                  <c:v>5.5555555555555558E-3</c:v>
                </c:pt>
              </c:numCache>
            </c:numRef>
          </c:val>
          <c:smooth val="0"/>
          <c:extLst>
            <c:ext xmlns:c16="http://schemas.microsoft.com/office/drawing/2014/chart" uri="{C3380CC4-5D6E-409C-BE32-E72D297353CC}">
              <c16:uniqueId val="{00000002-D246-4EBA-B382-A3418C3405F0}"/>
            </c:ext>
          </c:extLst>
        </c:ser>
        <c:ser>
          <c:idx val="3"/>
          <c:order val="3"/>
          <c:tx>
            <c:strRef>
              <c:f>Income!$I$4</c:f>
              <c:strCache>
                <c:ptCount val="1"/>
                <c:pt idx="0">
                  <c:v>% Bad 2</c:v>
                </c:pt>
              </c:strCache>
            </c:strRef>
          </c:tx>
          <c:spPr>
            <a:ln w="12700" cap="rnd">
              <a:solidFill>
                <a:srgbClr val="FF0000"/>
              </a:solidFill>
              <a:prstDash val="dash"/>
              <a:round/>
            </a:ln>
            <a:effectLst/>
          </c:spPr>
          <c:marker>
            <c:symbol val="none"/>
          </c:marker>
          <c:cat>
            <c:numRef>
              <c:f>Income!$B$5:$B$7</c:f>
              <c:numCache>
                <c:formatCode>General</c:formatCode>
                <c:ptCount val="3"/>
                <c:pt idx="0">
                  <c:v>25999</c:v>
                </c:pt>
                <c:pt idx="1">
                  <c:v>26000</c:v>
                </c:pt>
                <c:pt idx="2">
                  <c:v>38000</c:v>
                </c:pt>
              </c:numCache>
            </c:numRef>
          </c:cat>
          <c:val>
            <c:numRef>
              <c:f>Income!$I$5:$I$7</c:f>
              <c:numCache>
                <c:formatCode>0%</c:formatCode>
                <c:ptCount val="3"/>
                <c:pt idx="0">
                  <c:v>2.8716216216216218E-2</c:v>
                </c:pt>
                <c:pt idx="1">
                  <c:v>2.6608910891089108E-2</c:v>
                </c:pt>
                <c:pt idx="2">
                  <c:v>3.125E-2</c:v>
                </c:pt>
              </c:numCache>
            </c:numRef>
          </c:val>
          <c:smooth val="0"/>
          <c:extLst>
            <c:ext xmlns:c16="http://schemas.microsoft.com/office/drawing/2014/chart" uri="{C3380CC4-5D6E-409C-BE32-E72D297353CC}">
              <c16:uniqueId val="{00000003-D246-4EBA-B382-A3418C3405F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PriceGroup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PriceGroup!$E$5</c:f>
              <c:strCache>
                <c:ptCount val="1"/>
                <c:pt idx="0">
                  <c:v>Distribution</c:v>
                </c:pt>
              </c:strCache>
            </c:strRef>
          </c:tx>
          <c:spPr>
            <a:solidFill>
              <a:srgbClr val="40C694"/>
            </a:solidFill>
            <a:ln>
              <a:noFill/>
            </a:ln>
            <a:effectLst/>
          </c:spPr>
          <c:invertIfNegative val="0"/>
          <c:cat>
            <c:strRef>
              <c:f>PriceGroup!$A$6:$A$10</c:f>
              <c:strCache>
                <c:ptCount val="5"/>
                <c:pt idx="0">
                  <c:v>Price group A</c:v>
                </c:pt>
                <c:pt idx="1">
                  <c:v>Price group B</c:v>
                </c:pt>
                <c:pt idx="2">
                  <c:v>Price group C</c:v>
                </c:pt>
                <c:pt idx="3">
                  <c:v>Price group D</c:v>
                </c:pt>
                <c:pt idx="4">
                  <c:v>Price group E</c:v>
                </c:pt>
              </c:strCache>
            </c:strRef>
          </c:cat>
          <c:val>
            <c:numRef>
              <c:f>PriceGroup!$E$5:$E$10</c:f>
              <c:numCache>
                <c:formatCode>0.0%</c:formatCode>
                <c:ptCount val="6"/>
                <c:pt idx="0" formatCode="General">
                  <c:v>0</c:v>
                </c:pt>
                <c:pt idx="1">
                  <c:v>4.4088176352705413E-2</c:v>
                </c:pt>
                <c:pt idx="2">
                  <c:v>4.2084168336673347E-2</c:v>
                </c:pt>
                <c:pt idx="3">
                  <c:v>6.7134268537074146E-2</c:v>
                </c:pt>
                <c:pt idx="4">
                  <c:v>0.16533066132264529</c:v>
                </c:pt>
                <c:pt idx="5">
                  <c:v>0.68136272545090182</c:v>
                </c:pt>
              </c:numCache>
            </c:numRef>
          </c:val>
          <c:extLst>
            <c:ext xmlns:c16="http://schemas.microsoft.com/office/drawing/2014/chart" uri="{C3380CC4-5D6E-409C-BE32-E72D297353CC}">
              <c16:uniqueId val="{00000000-40EC-482D-B0E4-328AE7B44990}"/>
            </c:ext>
          </c:extLst>
        </c:ser>
        <c:ser>
          <c:idx val="2"/>
          <c:order val="2"/>
          <c:tx>
            <c:strRef>
              <c:f>PriceGroup!$G$5</c:f>
              <c:strCache>
                <c:ptCount val="1"/>
                <c:pt idx="0">
                  <c:v>Distribution 2</c:v>
                </c:pt>
              </c:strCache>
            </c:strRef>
          </c:tx>
          <c:spPr>
            <a:pattFill prst="ltHorz">
              <a:fgClr>
                <a:srgbClr val="30C694"/>
              </a:fgClr>
              <a:bgClr>
                <a:sysClr val="window" lastClr="FFFFFF"/>
              </a:bgClr>
            </a:pattFill>
            <a:ln>
              <a:noFill/>
            </a:ln>
            <a:effectLst/>
          </c:spPr>
          <c:invertIfNegative val="0"/>
          <c:cat>
            <c:strRef>
              <c:f>PriceGroup!$A$6:$A$10</c:f>
              <c:strCache>
                <c:ptCount val="5"/>
                <c:pt idx="0">
                  <c:v>Price group A</c:v>
                </c:pt>
                <c:pt idx="1">
                  <c:v>Price group B</c:v>
                </c:pt>
                <c:pt idx="2">
                  <c:v>Price group C</c:v>
                </c:pt>
                <c:pt idx="3">
                  <c:v>Price group D</c:v>
                </c:pt>
                <c:pt idx="4">
                  <c:v>Price group E</c:v>
                </c:pt>
              </c:strCache>
            </c:strRef>
          </c:cat>
          <c:val>
            <c:numRef>
              <c:f>PriceGroup!$G$5:$G$10</c:f>
              <c:numCache>
                <c:formatCode>0.0%</c:formatCode>
                <c:ptCount val="6"/>
                <c:pt idx="0" formatCode="General">
                  <c:v>0</c:v>
                </c:pt>
                <c:pt idx="1">
                  <c:v>4.496951219512195E-2</c:v>
                </c:pt>
                <c:pt idx="2">
                  <c:v>4.496951219512195E-2</c:v>
                </c:pt>
                <c:pt idx="3">
                  <c:v>6.7454268292682931E-2</c:v>
                </c:pt>
                <c:pt idx="4">
                  <c:v>0.1638719512195122</c:v>
                </c:pt>
                <c:pt idx="5">
                  <c:v>0.67873475609756095</c:v>
                </c:pt>
              </c:numCache>
            </c:numRef>
          </c:val>
          <c:extLst>
            <c:ext xmlns:c16="http://schemas.microsoft.com/office/drawing/2014/chart" uri="{C3380CC4-5D6E-409C-BE32-E72D297353CC}">
              <c16:uniqueId val="{00000001-40EC-482D-B0E4-328AE7B4499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PriceGroup!$F$5</c:f>
              <c:strCache>
                <c:ptCount val="1"/>
                <c:pt idx="0">
                  <c:v>% Bad</c:v>
                </c:pt>
              </c:strCache>
            </c:strRef>
          </c:tx>
          <c:spPr>
            <a:ln w="50800" cap="rnd">
              <a:solidFill>
                <a:srgbClr val="FF0000"/>
              </a:solidFill>
              <a:round/>
            </a:ln>
            <a:effectLst/>
          </c:spPr>
          <c:marker>
            <c:symbol val="none"/>
          </c:marker>
          <c:cat>
            <c:strRef>
              <c:f>PriceGroup!$A$5:$A$10</c:f>
              <c:strCache>
                <c:ptCount val="6"/>
                <c:pt idx="0">
                  <c:v>Small sample</c:v>
                </c:pt>
                <c:pt idx="1">
                  <c:v>Price group A</c:v>
                </c:pt>
                <c:pt idx="2">
                  <c:v>Price group B</c:v>
                </c:pt>
                <c:pt idx="3">
                  <c:v>Price group C</c:v>
                </c:pt>
                <c:pt idx="4">
                  <c:v>Price group D</c:v>
                </c:pt>
                <c:pt idx="5">
                  <c:v>Price group E</c:v>
                </c:pt>
              </c:strCache>
            </c:strRef>
          </c:cat>
          <c:val>
            <c:numRef>
              <c:f>PriceGroup!$F$5:$F$10</c:f>
              <c:numCache>
                <c:formatCode>0.0%</c:formatCode>
                <c:ptCount val="6"/>
                <c:pt idx="0" formatCode="General">
                  <c:v>0</c:v>
                </c:pt>
                <c:pt idx="1">
                  <c:v>4.5454545454545456E-2</c:v>
                </c:pt>
                <c:pt idx="2">
                  <c:v>2.3809523809523808E-2</c:v>
                </c:pt>
                <c:pt idx="3">
                  <c:v>0</c:v>
                </c:pt>
                <c:pt idx="4">
                  <c:v>1.2121212121212121E-2</c:v>
                </c:pt>
                <c:pt idx="5">
                  <c:v>2.5000000000000001E-2</c:v>
                </c:pt>
              </c:numCache>
            </c:numRef>
          </c:val>
          <c:smooth val="0"/>
          <c:extLst>
            <c:ext xmlns:c16="http://schemas.microsoft.com/office/drawing/2014/chart" uri="{C3380CC4-5D6E-409C-BE32-E72D297353CC}">
              <c16:uniqueId val="{00000002-40EC-482D-B0E4-328AE7B44990}"/>
            </c:ext>
          </c:extLst>
        </c:ser>
        <c:ser>
          <c:idx val="3"/>
          <c:order val="3"/>
          <c:tx>
            <c:strRef>
              <c:f>PriceGroup!$H$5</c:f>
              <c:strCache>
                <c:ptCount val="1"/>
                <c:pt idx="0">
                  <c:v>% Bad</c:v>
                </c:pt>
              </c:strCache>
            </c:strRef>
          </c:tx>
          <c:spPr>
            <a:ln w="12700" cap="rnd">
              <a:solidFill>
                <a:srgbClr val="FF0000"/>
              </a:solidFill>
              <a:prstDash val="dash"/>
              <a:round/>
            </a:ln>
            <a:effectLst/>
          </c:spPr>
          <c:marker>
            <c:symbol val="none"/>
          </c:marker>
          <c:cat>
            <c:strRef>
              <c:f>PriceGroup!$A$5:$A$10</c:f>
              <c:strCache>
                <c:ptCount val="6"/>
                <c:pt idx="0">
                  <c:v>Small sample</c:v>
                </c:pt>
                <c:pt idx="1">
                  <c:v>Price group A</c:v>
                </c:pt>
                <c:pt idx="2">
                  <c:v>Price group B</c:v>
                </c:pt>
                <c:pt idx="3">
                  <c:v>Price group C</c:v>
                </c:pt>
                <c:pt idx="4">
                  <c:v>Price group D</c:v>
                </c:pt>
                <c:pt idx="5">
                  <c:v>Price group E</c:v>
                </c:pt>
              </c:strCache>
            </c:strRef>
          </c:cat>
          <c:val>
            <c:numRef>
              <c:f>PriceGroup!$H$5:$H$10</c:f>
              <c:numCache>
                <c:formatCode>0.0%</c:formatCode>
                <c:ptCount val="6"/>
                <c:pt idx="0">
                  <c:v>0</c:v>
                </c:pt>
                <c:pt idx="1">
                  <c:v>1.6949152542372881E-2</c:v>
                </c:pt>
                <c:pt idx="2">
                  <c:v>1.6949152542372881E-2</c:v>
                </c:pt>
                <c:pt idx="3">
                  <c:v>2.8248587570621469E-2</c:v>
                </c:pt>
                <c:pt idx="4">
                  <c:v>3.0232558139534883E-2</c:v>
                </c:pt>
                <c:pt idx="5">
                  <c:v>2.8635597978663673E-2</c:v>
                </c:pt>
              </c:numCache>
            </c:numRef>
          </c:val>
          <c:smooth val="0"/>
          <c:extLst>
            <c:ext xmlns:c16="http://schemas.microsoft.com/office/drawing/2014/chart" uri="{C3380CC4-5D6E-409C-BE32-E72D297353CC}">
              <c16:uniqueId val="{00000003-40EC-482D-B0E4-328AE7B4499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High Risk Transaction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HighRiskTxn!$F$3</c:f>
              <c:strCache>
                <c:ptCount val="1"/>
                <c:pt idx="0">
                  <c:v>Distribution</c:v>
                </c:pt>
              </c:strCache>
            </c:strRef>
          </c:tx>
          <c:spPr>
            <a:solidFill>
              <a:srgbClr val="40C694"/>
            </a:solidFill>
            <a:ln>
              <a:noFill/>
            </a:ln>
            <a:effectLst/>
          </c:spPr>
          <c:invertIfNegative val="0"/>
          <c:cat>
            <c:strRef>
              <c:f>HighRiskTxn!$A$4:$A$5</c:f>
              <c:strCache>
                <c:ptCount val="2"/>
                <c:pt idx="0">
                  <c:v>NO</c:v>
                </c:pt>
                <c:pt idx="1">
                  <c:v>YES</c:v>
                </c:pt>
              </c:strCache>
            </c:strRef>
          </c:cat>
          <c:val>
            <c:numRef>
              <c:f>HighRiskTxn!$F$4:$F$5</c:f>
              <c:numCache>
                <c:formatCode>0.0%</c:formatCode>
                <c:ptCount val="2"/>
                <c:pt idx="0">
                  <c:v>0.95481927710843373</c:v>
                </c:pt>
                <c:pt idx="1">
                  <c:v>4.5180722891566265E-2</c:v>
                </c:pt>
              </c:numCache>
            </c:numRef>
          </c:val>
          <c:extLst>
            <c:ext xmlns:c16="http://schemas.microsoft.com/office/drawing/2014/chart" uri="{C3380CC4-5D6E-409C-BE32-E72D297353CC}">
              <c16:uniqueId val="{00000000-3471-40D6-ABD1-B650BC1DC105}"/>
            </c:ext>
          </c:extLst>
        </c:ser>
        <c:ser>
          <c:idx val="2"/>
          <c:order val="2"/>
          <c:tx>
            <c:strRef>
              <c:f>HighRiskTxn!$H$3</c:f>
              <c:strCache>
                <c:ptCount val="1"/>
                <c:pt idx="0">
                  <c:v>Distribution 2</c:v>
                </c:pt>
              </c:strCache>
            </c:strRef>
          </c:tx>
          <c:spPr>
            <a:pattFill prst="ltHorz">
              <a:fgClr>
                <a:srgbClr val="30C694"/>
              </a:fgClr>
              <a:bgClr>
                <a:sysClr val="window" lastClr="FFFFFF"/>
              </a:bgClr>
            </a:pattFill>
            <a:ln>
              <a:noFill/>
            </a:ln>
            <a:effectLst/>
          </c:spPr>
          <c:invertIfNegative val="0"/>
          <c:cat>
            <c:strRef>
              <c:f>HighRiskTxn!$A$4:$A$5</c:f>
              <c:strCache>
                <c:ptCount val="2"/>
                <c:pt idx="0">
                  <c:v>NO</c:v>
                </c:pt>
                <c:pt idx="1">
                  <c:v>YES</c:v>
                </c:pt>
              </c:strCache>
            </c:strRef>
          </c:cat>
          <c:val>
            <c:numRef>
              <c:f>HighRiskTxn!$H$4:$H$5</c:f>
              <c:numCache>
                <c:formatCode>0.0%</c:formatCode>
                <c:ptCount val="2"/>
                <c:pt idx="0">
                  <c:v>0</c:v>
                </c:pt>
                <c:pt idx="1">
                  <c:v>0</c:v>
                </c:pt>
              </c:numCache>
            </c:numRef>
          </c:val>
          <c:extLst>
            <c:ext xmlns:c16="http://schemas.microsoft.com/office/drawing/2014/chart" uri="{C3380CC4-5D6E-409C-BE32-E72D297353CC}">
              <c16:uniqueId val="{00000001-3471-40D6-ABD1-B650BC1DC105}"/>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HighRiskTxn!$G$3</c:f>
              <c:strCache>
                <c:ptCount val="1"/>
                <c:pt idx="0">
                  <c:v>% Bad</c:v>
                </c:pt>
              </c:strCache>
            </c:strRef>
          </c:tx>
          <c:spPr>
            <a:ln w="50800" cap="rnd">
              <a:solidFill>
                <a:srgbClr val="FF0000"/>
              </a:solidFill>
              <a:round/>
            </a:ln>
            <a:effectLst/>
          </c:spPr>
          <c:marker>
            <c:symbol val="none"/>
          </c:marker>
          <c:cat>
            <c:strRef>
              <c:f>HighRiskTxn!$A$4:$A$5</c:f>
              <c:strCache>
                <c:ptCount val="2"/>
                <c:pt idx="0">
                  <c:v>NO</c:v>
                </c:pt>
                <c:pt idx="1">
                  <c:v>YES</c:v>
                </c:pt>
              </c:strCache>
            </c:strRef>
          </c:cat>
          <c:val>
            <c:numRef>
              <c:f>HighRiskTxn!$G$4:$G$5</c:f>
              <c:numCache>
                <c:formatCode>0.0%</c:formatCode>
                <c:ptCount val="2"/>
                <c:pt idx="0">
                  <c:v>2.2082018927444796E-2</c:v>
                </c:pt>
                <c:pt idx="1">
                  <c:v>2.2222222222222223E-2</c:v>
                </c:pt>
              </c:numCache>
            </c:numRef>
          </c:val>
          <c:smooth val="0"/>
          <c:extLst>
            <c:ext xmlns:c16="http://schemas.microsoft.com/office/drawing/2014/chart" uri="{C3380CC4-5D6E-409C-BE32-E72D297353CC}">
              <c16:uniqueId val="{00000002-3471-40D6-ABD1-B650BC1DC105}"/>
            </c:ext>
          </c:extLst>
        </c:ser>
        <c:ser>
          <c:idx val="3"/>
          <c:order val="3"/>
          <c:tx>
            <c:strRef>
              <c:f>HighRiskTxn!$I$3</c:f>
              <c:strCache>
                <c:ptCount val="1"/>
                <c:pt idx="0">
                  <c:v>% Bad 2</c:v>
                </c:pt>
              </c:strCache>
            </c:strRef>
          </c:tx>
          <c:spPr>
            <a:ln w="12700" cap="rnd">
              <a:solidFill>
                <a:srgbClr val="FF0000"/>
              </a:solidFill>
              <a:prstDash val="dash"/>
              <a:round/>
            </a:ln>
            <a:effectLst/>
          </c:spPr>
          <c:marker>
            <c:symbol val="none"/>
          </c:marker>
          <c:cat>
            <c:strRef>
              <c:f>HighRiskTxn!$A$4:$A$5</c:f>
              <c:strCache>
                <c:ptCount val="2"/>
                <c:pt idx="0">
                  <c:v>NO</c:v>
                </c:pt>
                <c:pt idx="1">
                  <c:v>YES</c:v>
                </c:pt>
              </c:strCache>
            </c:strRef>
          </c:cat>
          <c:val>
            <c:numRef>
              <c:f>HighRiskTxn!$I$4:$I$5</c:f>
              <c:numCache>
                <c:formatCode>0.0%</c:formatCode>
                <c:ptCount val="2"/>
                <c:pt idx="0">
                  <c:v>0</c:v>
                </c:pt>
                <c:pt idx="1">
                  <c:v>0</c:v>
                </c:pt>
              </c:numCache>
            </c:numRef>
          </c:val>
          <c:smooth val="0"/>
          <c:extLst>
            <c:ext xmlns:c16="http://schemas.microsoft.com/office/drawing/2014/chart" uri="{C3380CC4-5D6E-409C-BE32-E72D297353CC}">
              <c16:uniqueId val="{00000003-3471-40D6-ABD1-B650BC1DC105}"/>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High Risk payment remark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PaytRemarkHighRisk!$F$3</c:f>
              <c:strCache>
                <c:ptCount val="1"/>
                <c:pt idx="0">
                  <c:v>Distribution</c:v>
                </c:pt>
              </c:strCache>
            </c:strRef>
          </c:tx>
          <c:spPr>
            <a:solidFill>
              <a:srgbClr val="40C694"/>
            </a:solidFill>
            <a:ln>
              <a:noFill/>
            </a:ln>
            <a:effectLst/>
          </c:spPr>
          <c:invertIfNegative val="0"/>
          <c:cat>
            <c:strRef>
              <c:f>PaytRemarkHighRisk!$A$4:$A$5</c:f>
              <c:strCache>
                <c:ptCount val="2"/>
                <c:pt idx="0">
                  <c:v>NO</c:v>
                </c:pt>
                <c:pt idx="1">
                  <c:v>YES</c:v>
                </c:pt>
              </c:strCache>
            </c:strRef>
          </c:cat>
          <c:val>
            <c:numRef>
              <c:f>PaytRemarkHighRisk!$F$4:$F$5</c:f>
              <c:numCache>
                <c:formatCode>0.0%</c:formatCode>
                <c:ptCount val="2"/>
                <c:pt idx="0">
                  <c:v>0.96321525885558579</c:v>
                </c:pt>
                <c:pt idx="1">
                  <c:v>3.6784741144414171E-2</c:v>
                </c:pt>
              </c:numCache>
            </c:numRef>
          </c:val>
          <c:extLst>
            <c:ext xmlns:c16="http://schemas.microsoft.com/office/drawing/2014/chart" uri="{C3380CC4-5D6E-409C-BE32-E72D297353CC}">
              <c16:uniqueId val="{00000000-1FB3-4932-8681-584B804D89F2}"/>
            </c:ext>
          </c:extLst>
        </c:ser>
        <c:ser>
          <c:idx val="2"/>
          <c:order val="2"/>
          <c:tx>
            <c:strRef>
              <c:f>PaytRemarkHighRisk!$H$3</c:f>
              <c:strCache>
                <c:ptCount val="1"/>
                <c:pt idx="0">
                  <c:v>Distribution 2</c:v>
                </c:pt>
              </c:strCache>
            </c:strRef>
          </c:tx>
          <c:spPr>
            <a:pattFill prst="ltHorz">
              <a:fgClr>
                <a:srgbClr val="30C694"/>
              </a:fgClr>
              <a:bgClr>
                <a:sysClr val="window" lastClr="FFFFFF"/>
              </a:bgClr>
            </a:pattFill>
            <a:ln>
              <a:noFill/>
            </a:ln>
            <a:effectLst/>
          </c:spPr>
          <c:invertIfNegative val="0"/>
          <c:cat>
            <c:strRef>
              <c:f>PaytRemarkHighRisk!$A$4:$A$5</c:f>
              <c:strCache>
                <c:ptCount val="2"/>
                <c:pt idx="0">
                  <c:v>NO</c:v>
                </c:pt>
                <c:pt idx="1">
                  <c:v>YES</c:v>
                </c:pt>
              </c:strCache>
            </c:strRef>
          </c:cat>
          <c:val>
            <c:numRef>
              <c:f>PaytRemarkHighRisk!$H$4:$H$5</c:f>
              <c:numCache>
                <c:formatCode>0.0%</c:formatCode>
                <c:ptCount val="2"/>
                <c:pt idx="0">
                  <c:v>0.97030438010393472</c:v>
                </c:pt>
                <c:pt idx="1">
                  <c:v>2.9695619896065329E-2</c:v>
                </c:pt>
              </c:numCache>
            </c:numRef>
          </c:val>
          <c:extLst>
            <c:ext xmlns:c16="http://schemas.microsoft.com/office/drawing/2014/chart" uri="{C3380CC4-5D6E-409C-BE32-E72D297353CC}">
              <c16:uniqueId val="{00000001-1FB3-4932-8681-584B804D89F2}"/>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PaytRemarkHighRisk!$G$3</c:f>
              <c:strCache>
                <c:ptCount val="1"/>
                <c:pt idx="0">
                  <c:v>% Bad</c:v>
                </c:pt>
              </c:strCache>
            </c:strRef>
          </c:tx>
          <c:spPr>
            <a:ln w="50800" cap="rnd">
              <a:solidFill>
                <a:srgbClr val="FF0000"/>
              </a:solidFill>
              <a:round/>
            </a:ln>
            <a:effectLst/>
          </c:spPr>
          <c:marker>
            <c:symbol val="none"/>
          </c:marker>
          <c:cat>
            <c:strRef>
              <c:f>PaytRemarkHighRisk!$A$4:$A$5</c:f>
              <c:strCache>
                <c:ptCount val="2"/>
                <c:pt idx="0">
                  <c:v>NO</c:v>
                </c:pt>
                <c:pt idx="1">
                  <c:v>YES</c:v>
                </c:pt>
              </c:strCache>
            </c:strRef>
          </c:cat>
          <c:val>
            <c:numRef>
              <c:f>PaytRemarkHighRisk!$G$4:$G$5</c:f>
              <c:numCache>
                <c:formatCode>0.0%</c:formatCode>
                <c:ptCount val="2"/>
                <c:pt idx="0">
                  <c:v>1.8387553041018388E-2</c:v>
                </c:pt>
                <c:pt idx="1">
                  <c:v>0</c:v>
                </c:pt>
              </c:numCache>
            </c:numRef>
          </c:val>
          <c:smooth val="0"/>
          <c:extLst>
            <c:ext xmlns:c16="http://schemas.microsoft.com/office/drawing/2014/chart" uri="{C3380CC4-5D6E-409C-BE32-E72D297353CC}">
              <c16:uniqueId val="{00000002-1FB3-4932-8681-584B804D89F2}"/>
            </c:ext>
          </c:extLst>
        </c:ser>
        <c:ser>
          <c:idx val="3"/>
          <c:order val="3"/>
          <c:tx>
            <c:strRef>
              <c:f>PaytRemarkHighRisk!$I$3</c:f>
              <c:strCache>
                <c:ptCount val="1"/>
                <c:pt idx="0">
                  <c:v>% Bad 2</c:v>
                </c:pt>
              </c:strCache>
            </c:strRef>
          </c:tx>
          <c:spPr>
            <a:ln w="12700" cap="rnd">
              <a:solidFill>
                <a:srgbClr val="FF0000"/>
              </a:solidFill>
              <a:prstDash val="dash"/>
              <a:round/>
            </a:ln>
            <a:effectLst/>
          </c:spPr>
          <c:marker>
            <c:symbol val="none"/>
          </c:marker>
          <c:cat>
            <c:strRef>
              <c:f>PaytRemarkHighRisk!$A$4:$A$5</c:f>
              <c:strCache>
                <c:ptCount val="2"/>
                <c:pt idx="0">
                  <c:v>NO</c:v>
                </c:pt>
                <c:pt idx="1">
                  <c:v>YES</c:v>
                </c:pt>
              </c:strCache>
            </c:strRef>
          </c:cat>
          <c:val>
            <c:numRef>
              <c:f>PaytRemarkHighRisk!$I$4:$I$5</c:f>
              <c:numCache>
                <c:formatCode>0.0%</c:formatCode>
                <c:ptCount val="2"/>
                <c:pt idx="0">
                  <c:v>2.2188217291507269E-2</c:v>
                </c:pt>
                <c:pt idx="1">
                  <c:v>2.5000000000000001E-2</c:v>
                </c:pt>
              </c:numCache>
            </c:numRef>
          </c:val>
          <c:smooth val="0"/>
          <c:extLst>
            <c:ext xmlns:c16="http://schemas.microsoft.com/office/drawing/2014/chart" uri="{C3380CC4-5D6E-409C-BE32-E72D297353CC}">
              <c16:uniqueId val="{00000003-1FB3-4932-8681-584B804D89F2}"/>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UC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UCScore!$F$4</c:f>
              <c:strCache>
                <c:ptCount val="1"/>
                <c:pt idx="0">
                  <c:v>Distribution</c:v>
                </c:pt>
              </c:strCache>
            </c:strRef>
          </c:tx>
          <c:spPr>
            <a:solidFill>
              <a:srgbClr val="40C694"/>
            </a:solidFill>
            <a:ln>
              <a:noFill/>
            </a:ln>
            <a:effectLst/>
          </c:spPr>
          <c:invertIfNegative val="0"/>
          <c:cat>
            <c:numRef>
              <c:f>UCScore!$B$5:$B$8</c:f>
              <c:numCache>
                <c:formatCode>General</c:formatCode>
                <c:ptCount val="4"/>
                <c:pt idx="0">
                  <c:v>9</c:v>
                </c:pt>
                <c:pt idx="1">
                  <c:v>10</c:v>
                </c:pt>
                <c:pt idx="2">
                  <c:v>30</c:v>
                </c:pt>
                <c:pt idx="3">
                  <c:v>50</c:v>
                </c:pt>
              </c:numCache>
            </c:numRef>
          </c:cat>
          <c:val>
            <c:numRef>
              <c:f>UCScore!$F$5:$F$8</c:f>
              <c:numCache>
                <c:formatCode>0%</c:formatCode>
                <c:ptCount val="4"/>
                <c:pt idx="0">
                  <c:v>0.13226452905811623</c:v>
                </c:pt>
                <c:pt idx="1">
                  <c:v>0.32565130260521041</c:v>
                </c:pt>
                <c:pt idx="2">
                  <c:v>0.22945891783567135</c:v>
                </c:pt>
                <c:pt idx="3">
                  <c:v>0.31262525050100198</c:v>
                </c:pt>
              </c:numCache>
            </c:numRef>
          </c:val>
          <c:extLst>
            <c:ext xmlns:c16="http://schemas.microsoft.com/office/drawing/2014/chart" uri="{C3380CC4-5D6E-409C-BE32-E72D297353CC}">
              <c16:uniqueId val="{00000000-1507-4C81-B83D-03C29615E706}"/>
            </c:ext>
          </c:extLst>
        </c:ser>
        <c:ser>
          <c:idx val="2"/>
          <c:order val="2"/>
          <c:tx>
            <c:strRef>
              <c:f>UCScore!$H$4</c:f>
              <c:strCache>
                <c:ptCount val="1"/>
                <c:pt idx="0">
                  <c:v>Distribution 2</c:v>
                </c:pt>
              </c:strCache>
            </c:strRef>
          </c:tx>
          <c:spPr>
            <a:pattFill prst="ltHorz">
              <a:fgClr>
                <a:srgbClr val="30C694"/>
              </a:fgClr>
              <a:bgClr>
                <a:sysClr val="window" lastClr="FFFFFF"/>
              </a:bgClr>
            </a:pattFill>
            <a:ln>
              <a:noFill/>
            </a:ln>
            <a:effectLst/>
          </c:spPr>
          <c:invertIfNegative val="0"/>
          <c:cat>
            <c:numRef>
              <c:f>UCScore!$B$5:$B$8</c:f>
              <c:numCache>
                <c:formatCode>General</c:formatCode>
                <c:ptCount val="4"/>
                <c:pt idx="0">
                  <c:v>9</c:v>
                </c:pt>
                <c:pt idx="1">
                  <c:v>10</c:v>
                </c:pt>
                <c:pt idx="2">
                  <c:v>30</c:v>
                </c:pt>
                <c:pt idx="3">
                  <c:v>50</c:v>
                </c:pt>
              </c:numCache>
            </c:numRef>
          </c:cat>
          <c:val>
            <c:numRef>
              <c:f>UCScore!$H$5:$H$8</c:f>
              <c:numCache>
                <c:formatCode>0%</c:formatCode>
                <c:ptCount val="4"/>
                <c:pt idx="0">
                  <c:v>0.13605182926829268</c:v>
                </c:pt>
                <c:pt idx="1">
                  <c:v>0.34222560975609756</c:v>
                </c:pt>
                <c:pt idx="2">
                  <c:v>0.20960365853658536</c:v>
                </c:pt>
                <c:pt idx="3">
                  <c:v>0.3121189024390244</c:v>
                </c:pt>
              </c:numCache>
            </c:numRef>
          </c:val>
          <c:extLst>
            <c:ext xmlns:c16="http://schemas.microsoft.com/office/drawing/2014/chart" uri="{C3380CC4-5D6E-409C-BE32-E72D297353CC}">
              <c16:uniqueId val="{00000001-1507-4C81-B83D-03C29615E706}"/>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UCScore!$G$4</c:f>
              <c:strCache>
                <c:ptCount val="1"/>
                <c:pt idx="0">
                  <c:v>% Bad</c:v>
                </c:pt>
              </c:strCache>
            </c:strRef>
          </c:tx>
          <c:spPr>
            <a:ln w="50800" cap="rnd">
              <a:solidFill>
                <a:srgbClr val="FF0000"/>
              </a:solidFill>
              <a:round/>
            </a:ln>
            <a:effectLst/>
          </c:spPr>
          <c:marker>
            <c:symbol val="none"/>
          </c:marker>
          <c:cat>
            <c:numRef>
              <c:f>UCScore!$B$5:$B$8</c:f>
              <c:numCache>
                <c:formatCode>General</c:formatCode>
                <c:ptCount val="4"/>
                <c:pt idx="0">
                  <c:v>9</c:v>
                </c:pt>
                <c:pt idx="1">
                  <c:v>10</c:v>
                </c:pt>
                <c:pt idx="2">
                  <c:v>30</c:v>
                </c:pt>
                <c:pt idx="3">
                  <c:v>50</c:v>
                </c:pt>
              </c:numCache>
            </c:numRef>
          </c:cat>
          <c:val>
            <c:numRef>
              <c:f>UCScore!$G$5:$G$8</c:f>
              <c:numCache>
                <c:formatCode>0.0%</c:formatCode>
                <c:ptCount val="4"/>
                <c:pt idx="0">
                  <c:v>2.2727272727272728E-2</c:v>
                </c:pt>
                <c:pt idx="1">
                  <c:v>1.2307692307692308E-2</c:v>
                </c:pt>
                <c:pt idx="2">
                  <c:v>2.6200873362445413E-2</c:v>
                </c:pt>
                <c:pt idx="3">
                  <c:v>2.8846153846153848E-2</c:v>
                </c:pt>
              </c:numCache>
            </c:numRef>
          </c:val>
          <c:smooth val="0"/>
          <c:extLst>
            <c:ext xmlns:c16="http://schemas.microsoft.com/office/drawing/2014/chart" uri="{C3380CC4-5D6E-409C-BE32-E72D297353CC}">
              <c16:uniqueId val="{00000002-1507-4C81-B83D-03C29615E706}"/>
            </c:ext>
          </c:extLst>
        </c:ser>
        <c:ser>
          <c:idx val="3"/>
          <c:order val="3"/>
          <c:tx>
            <c:strRef>
              <c:f>UCScore!$I$4</c:f>
              <c:strCache>
                <c:ptCount val="1"/>
                <c:pt idx="0">
                  <c:v>% Bad 2</c:v>
                </c:pt>
              </c:strCache>
            </c:strRef>
          </c:tx>
          <c:spPr>
            <a:ln w="12700" cap="rnd">
              <a:solidFill>
                <a:srgbClr val="FF0000"/>
              </a:solidFill>
              <a:prstDash val="dash"/>
              <a:round/>
            </a:ln>
            <a:effectLst/>
          </c:spPr>
          <c:marker>
            <c:symbol val="none"/>
          </c:marker>
          <c:cat>
            <c:numRef>
              <c:f>UCScore!$B$5:$B$8</c:f>
              <c:numCache>
                <c:formatCode>General</c:formatCode>
                <c:ptCount val="4"/>
                <c:pt idx="0">
                  <c:v>9</c:v>
                </c:pt>
                <c:pt idx="1">
                  <c:v>10</c:v>
                </c:pt>
                <c:pt idx="2">
                  <c:v>30</c:v>
                </c:pt>
                <c:pt idx="3">
                  <c:v>50</c:v>
                </c:pt>
              </c:numCache>
            </c:numRef>
          </c:cat>
          <c:val>
            <c:numRef>
              <c:f>UCScore!$I$5:$I$8</c:f>
              <c:numCache>
                <c:formatCode>0%</c:formatCode>
                <c:ptCount val="4"/>
                <c:pt idx="0">
                  <c:v>1.4005602240896359E-2</c:v>
                </c:pt>
                <c:pt idx="1">
                  <c:v>2.8953229398663696E-2</c:v>
                </c:pt>
                <c:pt idx="2">
                  <c:v>3.090909090909091E-2</c:v>
                </c:pt>
                <c:pt idx="3">
                  <c:v>3.0525030525030524E-2</c:v>
                </c:pt>
              </c:numCache>
            </c:numRef>
          </c:val>
          <c:smooth val="0"/>
          <c:extLst>
            <c:ext xmlns:c16="http://schemas.microsoft.com/office/drawing/2014/chart" uri="{C3380CC4-5D6E-409C-BE32-E72D297353CC}">
              <c16:uniqueId val="{00000003-1507-4C81-B83D-03C29615E70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UC Score - genomsnittlig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UCScoreAvg!$F$4</c:f>
              <c:strCache>
                <c:ptCount val="1"/>
                <c:pt idx="0">
                  <c:v>Distribution</c:v>
                </c:pt>
              </c:strCache>
            </c:strRef>
          </c:tx>
          <c:spPr>
            <a:solidFill>
              <a:srgbClr val="40C694"/>
            </a:solidFill>
            <a:ln>
              <a:noFill/>
            </a:ln>
            <a:effectLst/>
          </c:spPr>
          <c:invertIfNegative val="0"/>
          <c:cat>
            <c:numRef>
              <c:f>UCScoreAvg!$B$5:$B$8</c:f>
              <c:numCache>
                <c:formatCode>General</c:formatCode>
                <c:ptCount val="4"/>
                <c:pt idx="0">
                  <c:v>9</c:v>
                </c:pt>
                <c:pt idx="1">
                  <c:v>10</c:v>
                </c:pt>
                <c:pt idx="2">
                  <c:v>30</c:v>
                </c:pt>
                <c:pt idx="3">
                  <c:v>50</c:v>
                </c:pt>
              </c:numCache>
            </c:numRef>
          </c:cat>
          <c:val>
            <c:numRef>
              <c:f>UCScoreAvg!$F$5:$F$8</c:f>
              <c:numCache>
                <c:formatCode>0%</c:formatCode>
                <c:ptCount val="4"/>
                <c:pt idx="0">
                  <c:v>0.15191146881287726</c:v>
                </c:pt>
                <c:pt idx="1">
                  <c:v>0.36820925553319922</c:v>
                </c:pt>
                <c:pt idx="2">
                  <c:v>0.30784708249496984</c:v>
                </c:pt>
                <c:pt idx="3">
                  <c:v>0.17203219315895371</c:v>
                </c:pt>
              </c:numCache>
            </c:numRef>
          </c:val>
          <c:extLst>
            <c:ext xmlns:c16="http://schemas.microsoft.com/office/drawing/2014/chart" uri="{C3380CC4-5D6E-409C-BE32-E72D297353CC}">
              <c16:uniqueId val="{00000000-DB4C-4A90-B2D8-738882E91F71}"/>
            </c:ext>
          </c:extLst>
        </c:ser>
        <c:ser>
          <c:idx val="2"/>
          <c:order val="2"/>
          <c:tx>
            <c:strRef>
              <c:f>UCScoreAvg!$H$4</c:f>
              <c:strCache>
                <c:ptCount val="1"/>
                <c:pt idx="0">
                  <c:v>Distribution 2</c:v>
                </c:pt>
              </c:strCache>
            </c:strRef>
          </c:tx>
          <c:spPr>
            <a:pattFill prst="ltHorz">
              <a:fgClr>
                <a:srgbClr val="30C694"/>
              </a:fgClr>
              <a:bgClr>
                <a:sysClr val="window" lastClr="FFFFFF"/>
              </a:bgClr>
            </a:pattFill>
            <a:ln>
              <a:noFill/>
            </a:ln>
            <a:effectLst/>
          </c:spPr>
          <c:invertIfNegative val="0"/>
          <c:cat>
            <c:numRef>
              <c:f>UCScoreAvg!$B$5:$B$8</c:f>
              <c:numCache>
                <c:formatCode>General</c:formatCode>
                <c:ptCount val="4"/>
                <c:pt idx="0">
                  <c:v>9</c:v>
                </c:pt>
                <c:pt idx="1">
                  <c:v>10</c:v>
                </c:pt>
                <c:pt idx="2">
                  <c:v>30</c:v>
                </c:pt>
                <c:pt idx="3">
                  <c:v>50</c:v>
                </c:pt>
              </c:numCache>
            </c:numRef>
          </c:cat>
          <c:val>
            <c:numRef>
              <c:f>UCScoreAvg!$H$5:$H$8</c:f>
              <c:numCache>
                <c:formatCode>0%</c:formatCode>
                <c:ptCount val="4"/>
                <c:pt idx="0">
                  <c:v>0.14865900383141761</c:v>
                </c:pt>
                <c:pt idx="1">
                  <c:v>0.39042145593869731</c:v>
                </c:pt>
                <c:pt idx="2">
                  <c:v>0.30191570881226054</c:v>
                </c:pt>
                <c:pt idx="3">
                  <c:v>0.15900383141762453</c:v>
                </c:pt>
              </c:numCache>
            </c:numRef>
          </c:val>
          <c:extLst>
            <c:ext xmlns:c16="http://schemas.microsoft.com/office/drawing/2014/chart" uri="{C3380CC4-5D6E-409C-BE32-E72D297353CC}">
              <c16:uniqueId val="{00000001-DB4C-4A90-B2D8-738882E91F71}"/>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UCScoreAvg!$G$4</c:f>
              <c:strCache>
                <c:ptCount val="1"/>
                <c:pt idx="0">
                  <c:v>% Bad</c:v>
                </c:pt>
              </c:strCache>
            </c:strRef>
          </c:tx>
          <c:spPr>
            <a:ln w="50800" cap="rnd">
              <a:solidFill>
                <a:srgbClr val="FF0000"/>
              </a:solidFill>
              <a:round/>
            </a:ln>
            <a:effectLst/>
          </c:spPr>
          <c:marker>
            <c:symbol val="none"/>
          </c:marker>
          <c:cat>
            <c:numRef>
              <c:f>UCScoreAvg!$B$5:$B$8</c:f>
              <c:numCache>
                <c:formatCode>General</c:formatCode>
                <c:ptCount val="4"/>
                <c:pt idx="0">
                  <c:v>9</c:v>
                </c:pt>
                <c:pt idx="1">
                  <c:v>10</c:v>
                </c:pt>
                <c:pt idx="2">
                  <c:v>30</c:v>
                </c:pt>
                <c:pt idx="3">
                  <c:v>50</c:v>
                </c:pt>
              </c:numCache>
            </c:numRef>
          </c:cat>
          <c:val>
            <c:numRef>
              <c:f>UCScoreAvg!$G$5:$G$8</c:f>
              <c:numCache>
                <c:formatCode>0.0%</c:formatCode>
                <c:ptCount val="4"/>
                <c:pt idx="0">
                  <c:v>1.9867549668874173E-2</c:v>
                </c:pt>
                <c:pt idx="1">
                  <c:v>1.092896174863388E-2</c:v>
                </c:pt>
                <c:pt idx="2">
                  <c:v>2.2875816993464051E-2</c:v>
                </c:pt>
                <c:pt idx="3">
                  <c:v>4.6783625730994149E-2</c:v>
                </c:pt>
              </c:numCache>
            </c:numRef>
          </c:val>
          <c:smooth val="0"/>
          <c:extLst>
            <c:ext xmlns:c16="http://schemas.microsoft.com/office/drawing/2014/chart" uri="{C3380CC4-5D6E-409C-BE32-E72D297353CC}">
              <c16:uniqueId val="{00000002-DB4C-4A90-B2D8-738882E91F71}"/>
            </c:ext>
          </c:extLst>
        </c:ser>
        <c:ser>
          <c:idx val="3"/>
          <c:order val="3"/>
          <c:tx>
            <c:strRef>
              <c:f>UCScoreAvg!$I$4</c:f>
              <c:strCache>
                <c:ptCount val="1"/>
                <c:pt idx="0">
                  <c:v>% Bad 2</c:v>
                </c:pt>
              </c:strCache>
            </c:strRef>
          </c:tx>
          <c:spPr>
            <a:ln w="12700" cap="rnd">
              <a:solidFill>
                <a:srgbClr val="FF0000"/>
              </a:solidFill>
              <a:prstDash val="dash"/>
              <a:round/>
            </a:ln>
            <a:effectLst/>
          </c:spPr>
          <c:marker>
            <c:symbol val="none"/>
          </c:marker>
          <c:cat>
            <c:numRef>
              <c:f>UCScoreAvg!$B$5:$B$8</c:f>
              <c:numCache>
                <c:formatCode>General</c:formatCode>
                <c:ptCount val="4"/>
                <c:pt idx="0">
                  <c:v>9</c:v>
                </c:pt>
                <c:pt idx="1">
                  <c:v>10</c:v>
                </c:pt>
                <c:pt idx="2">
                  <c:v>30</c:v>
                </c:pt>
                <c:pt idx="3">
                  <c:v>50</c:v>
                </c:pt>
              </c:numCache>
            </c:numRef>
          </c:cat>
          <c:val>
            <c:numRef>
              <c:f>UCScoreAvg!$I$5:$I$8</c:f>
              <c:numCache>
                <c:formatCode>0%</c:formatCode>
                <c:ptCount val="4"/>
                <c:pt idx="0">
                  <c:v>1.2886597938144329E-2</c:v>
                </c:pt>
                <c:pt idx="1">
                  <c:v>2.5515210991167811E-2</c:v>
                </c:pt>
                <c:pt idx="2">
                  <c:v>2.6649746192893401E-2</c:v>
                </c:pt>
                <c:pt idx="3">
                  <c:v>4.8192771084337352E-2</c:v>
                </c:pt>
              </c:numCache>
            </c:numRef>
          </c:val>
          <c:smooth val="0"/>
          <c:extLst>
            <c:ext xmlns:c16="http://schemas.microsoft.com/office/drawing/2014/chart" uri="{C3380CC4-5D6E-409C-BE32-E72D297353CC}">
              <c16:uniqueId val="{00000003-DB4C-4A90-B2D8-738882E91F71}"/>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UC Score - högsta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UCScoreHigh!$F$4</c:f>
              <c:strCache>
                <c:ptCount val="1"/>
                <c:pt idx="0">
                  <c:v>Distribution</c:v>
                </c:pt>
              </c:strCache>
            </c:strRef>
          </c:tx>
          <c:spPr>
            <a:solidFill>
              <a:srgbClr val="40C694"/>
            </a:solidFill>
            <a:ln>
              <a:noFill/>
            </a:ln>
            <a:effectLst/>
          </c:spPr>
          <c:invertIfNegative val="0"/>
          <c:cat>
            <c:numRef>
              <c:f>UCScoreHigh!$B$5:$B$8</c:f>
              <c:numCache>
                <c:formatCode>General</c:formatCode>
                <c:ptCount val="4"/>
                <c:pt idx="0">
                  <c:v>9</c:v>
                </c:pt>
                <c:pt idx="1">
                  <c:v>10</c:v>
                </c:pt>
                <c:pt idx="2">
                  <c:v>30</c:v>
                </c:pt>
                <c:pt idx="3">
                  <c:v>50</c:v>
                </c:pt>
              </c:numCache>
            </c:numRef>
          </c:cat>
          <c:val>
            <c:numRef>
              <c:f>UCScoreHigh!$F$5:$F$8</c:f>
              <c:numCache>
                <c:formatCode>0%</c:formatCode>
                <c:ptCount val="4"/>
                <c:pt idx="0">
                  <c:v>0.12224448897795591</c:v>
                </c:pt>
                <c:pt idx="1">
                  <c:v>0.30761523046092182</c:v>
                </c:pt>
                <c:pt idx="2">
                  <c:v>0.23947895791583165</c:v>
                </c:pt>
                <c:pt idx="3">
                  <c:v>0.33066132264529058</c:v>
                </c:pt>
              </c:numCache>
            </c:numRef>
          </c:val>
          <c:extLst>
            <c:ext xmlns:c16="http://schemas.microsoft.com/office/drawing/2014/chart" uri="{C3380CC4-5D6E-409C-BE32-E72D297353CC}">
              <c16:uniqueId val="{00000000-AE17-4A1A-A549-86BCB66BC850}"/>
            </c:ext>
          </c:extLst>
        </c:ser>
        <c:ser>
          <c:idx val="2"/>
          <c:order val="2"/>
          <c:tx>
            <c:strRef>
              <c:f>UCScoreHigh!$H$4</c:f>
              <c:strCache>
                <c:ptCount val="1"/>
                <c:pt idx="0">
                  <c:v>Distribution 2</c:v>
                </c:pt>
              </c:strCache>
            </c:strRef>
          </c:tx>
          <c:spPr>
            <a:pattFill prst="ltHorz">
              <a:fgClr>
                <a:srgbClr val="30C694"/>
              </a:fgClr>
              <a:bgClr>
                <a:sysClr val="window" lastClr="FFFFFF"/>
              </a:bgClr>
            </a:pattFill>
            <a:ln>
              <a:noFill/>
            </a:ln>
            <a:effectLst/>
          </c:spPr>
          <c:invertIfNegative val="0"/>
          <c:cat>
            <c:numRef>
              <c:f>UCScoreHigh!$B$5:$B$8</c:f>
              <c:numCache>
                <c:formatCode>General</c:formatCode>
                <c:ptCount val="4"/>
                <c:pt idx="0">
                  <c:v>9</c:v>
                </c:pt>
                <c:pt idx="1">
                  <c:v>10</c:v>
                </c:pt>
                <c:pt idx="2">
                  <c:v>30</c:v>
                </c:pt>
                <c:pt idx="3">
                  <c:v>50</c:v>
                </c:pt>
              </c:numCache>
            </c:numRef>
          </c:cat>
          <c:val>
            <c:numRef>
              <c:f>UCScoreHigh!$H$5:$H$8</c:f>
              <c:numCache>
                <c:formatCode>0%</c:formatCode>
                <c:ptCount val="4"/>
                <c:pt idx="0">
                  <c:v>0.11852134146341463</c:v>
                </c:pt>
                <c:pt idx="1">
                  <c:v>0.33460365853658536</c:v>
                </c:pt>
                <c:pt idx="2">
                  <c:v>0.21417682926829268</c:v>
                </c:pt>
                <c:pt idx="3">
                  <c:v>0.33269817073170732</c:v>
                </c:pt>
              </c:numCache>
            </c:numRef>
          </c:val>
          <c:extLst>
            <c:ext xmlns:c16="http://schemas.microsoft.com/office/drawing/2014/chart" uri="{C3380CC4-5D6E-409C-BE32-E72D297353CC}">
              <c16:uniqueId val="{00000001-AE17-4A1A-A549-86BCB66BC85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UCScoreHigh!$G$4</c:f>
              <c:strCache>
                <c:ptCount val="1"/>
                <c:pt idx="0">
                  <c:v>% Bad</c:v>
                </c:pt>
              </c:strCache>
            </c:strRef>
          </c:tx>
          <c:spPr>
            <a:ln w="50800" cap="rnd">
              <a:solidFill>
                <a:srgbClr val="FF0000"/>
              </a:solidFill>
              <a:round/>
            </a:ln>
            <a:effectLst/>
          </c:spPr>
          <c:marker>
            <c:symbol val="none"/>
          </c:marker>
          <c:cat>
            <c:numRef>
              <c:f>UCScoreHigh!$B$5:$B$8</c:f>
              <c:numCache>
                <c:formatCode>General</c:formatCode>
                <c:ptCount val="4"/>
                <c:pt idx="0">
                  <c:v>9</c:v>
                </c:pt>
                <c:pt idx="1">
                  <c:v>10</c:v>
                </c:pt>
                <c:pt idx="2">
                  <c:v>30</c:v>
                </c:pt>
                <c:pt idx="3">
                  <c:v>50</c:v>
                </c:pt>
              </c:numCache>
            </c:numRef>
          </c:cat>
          <c:val>
            <c:numRef>
              <c:f>UCScoreHigh!$G$5:$G$8</c:f>
              <c:numCache>
                <c:formatCode>0.0%</c:formatCode>
                <c:ptCount val="4"/>
                <c:pt idx="0">
                  <c:v>2.4590163934426229E-2</c:v>
                </c:pt>
                <c:pt idx="1">
                  <c:v>1.3029315960912053E-2</c:v>
                </c:pt>
                <c:pt idx="2">
                  <c:v>2.5104602510460251E-2</c:v>
                </c:pt>
                <c:pt idx="3">
                  <c:v>2.7272727272727271E-2</c:v>
                </c:pt>
              </c:numCache>
            </c:numRef>
          </c:val>
          <c:smooth val="0"/>
          <c:extLst>
            <c:ext xmlns:c16="http://schemas.microsoft.com/office/drawing/2014/chart" uri="{C3380CC4-5D6E-409C-BE32-E72D297353CC}">
              <c16:uniqueId val="{00000002-AE17-4A1A-A549-86BCB66BC850}"/>
            </c:ext>
          </c:extLst>
        </c:ser>
        <c:ser>
          <c:idx val="3"/>
          <c:order val="3"/>
          <c:tx>
            <c:strRef>
              <c:f>UCScoreHigh!$I$4</c:f>
              <c:strCache>
                <c:ptCount val="1"/>
                <c:pt idx="0">
                  <c:v>% Bad 2</c:v>
                </c:pt>
              </c:strCache>
            </c:strRef>
          </c:tx>
          <c:spPr>
            <a:ln w="12700" cap="rnd">
              <a:solidFill>
                <a:srgbClr val="FF0000"/>
              </a:solidFill>
              <a:prstDash val="dash"/>
              <a:round/>
            </a:ln>
            <a:effectLst/>
          </c:spPr>
          <c:marker>
            <c:symbol val="none"/>
          </c:marker>
          <c:cat>
            <c:numRef>
              <c:f>UCScoreHigh!$B$5:$B$8</c:f>
              <c:numCache>
                <c:formatCode>General</c:formatCode>
                <c:ptCount val="4"/>
                <c:pt idx="0">
                  <c:v>9</c:v>
                </c:pt>
                <c:pt idx="1">
                  <c:v>10</c:v>
                </c:pt>
                <c:pt idx="2">
                  <c:v>30</c:v>
                </c:pt>
                <c:pt idx="3">
                  <c:v>50</c:v>
                </c:pt>
              </c:numCache>
            </c:numRef>
          </c:cat>
          <c:val>
            <c:numRef>
              <c:f>UCScoreHigh!$I$5:$I$8</c:f>
              <c:numCache>
                <c:formatCode>0%</c:formatCode>
                <c:ptCount val="4"/>
                <c:pt idx="0">
                  <c:v>1.2861736334405145E-2</c:v>
                </c:pt>
                <c:pt idx="1">
                  <c:v>2.7334851936218679E-2</c:v>
                </c:pt>
                <c:pt idx="2">
                  <c:v>3.3807829181494664E-2</c:v>
                </c:pt>
                <c:pt idx="3">
                  <c:v>2.9782359679266894E-2</c:v>
                </c:pt>
              </c:numCache>
            </c:numRef>
          </c:val>
          <c:smooth val="0"/>
          <c:extLst>
            <c:ext xmlns:c16="http://schemas.microsoft.com/office/drawing/2014/chart" uri="{C3380CC4-5D6E-409C-BE32-E72D297353CC}">
              <c16:uniqueId val="{00000003-AE17-4A1A-A549-86BCB66BC85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Broker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Broker!$F$4</c:f>
              <c:strCache>
                <c:ptCount val="1"/>
                <c:pt idx="0">
                  <c:v>Distribution</c:v>
                </c:pt>
              </c:strCache>
            </c:strRef>
          </c:tx>
          <c:spPr>
            <a:solidFill>
              <a:srgbClr val="40C694"/>
            </a:solidFill>
            <a:ln>
              <a:noFill/>
            </a:ln>
            <a:effectLst/>
          </c:spPr>
          <c:invertIfNegative val="0"/>
          <c:cat>
            <c:strRef>
              <c:f>Broker!$B$5:$B$11</c:f>
              <c:strCache>
                <c:ptCount val="7"/>
                <c:pt idx="0">
                  <c:v>Advisa</c:v>
                </c:pt>
                <c:pt idx="1">
                  <c:v>Axo</c:v>
                </c:pt>
                <c:pt idx="2">
                  <c:v>Consector</c:v>
                </c:pt>
                <c:pt idx="3">
                  <c:v>Direkto</c:v>
                </c:pt>
                <c:pt idx="4">
                  <c:v>Enklare</c:v>
                </c:pt>
                <c:pt idx="5">
                  <c:v>Låna Bra</c:v>
                </c:pt>
                <c:pt idx="6">
                  <c:v>Zensum</c:v>
                </c:pt>
              </c:strCache>
            </c:strRef>
          </c:cat>
          <c:val>
            <c:numRef>
              <c:f>Broker!$F$5:$F$11</c:f>
              <c:numCache>
                <c:formatCode>0%</c:formatCode>
                <c:ptCount val="7"/>
                <c:pt idx="0">
                  <c:v>6.4128256513026047E-2</c:v>
                </c:pt>
                <c:pt idx="1">
                  <c:v>0.14028056112224449</c:v>
                </c:pt>
                <c:pt idx="2">
                  <c:v>6.0120240480961923E-3</c:v>
                </c:pt>
                <c:pt idx="3">
                  <c:v>7.0140280561122245E-3</c:v>
                </c:pt>
                <c:pt idx="4">
                  <c:v>8.617234468937876E-2</c:v>
                </c:pt>
                <c:pt idx="5">
                  <c:v>1.002004008016032E-2</c:v>
                </c:pt>
                <c:pt idx="6">
                  <c:v>0.17334669338677355</c:v>
                </c:pt>
              </c:numCache>
            </c:numRef>
          </c:val>
          <c:extLst>
            <c:ext xmlns:c16="http://schemas.microsoft.com/office/drawing/2014/chart" uri="{C3380CC4-5D6E-409C-BE32-E72D297353CC}">
              <c16:uniqueId val="{00000000-FAD9-4B0E-A86D-C56C3C647ADF}"/>
            </c:ext>
          </c:extLst>
        </c:ser>
        <c:ser>
          <c:idx val="2"/>
          <c:order val="2"/>
          <c:tx>
            <c:strRef>
              <c:f>Broker!$H$4</c:f>
              <c:strCache>
                <c:ptCount val="1"/>
                <c:pt idx="0">
                  <c:v>Distribution 2</c:v>
                </c:pt>
              </c:strCache>
            </c:strRef>
          </c:tx>
          <c:spPr>
            <a:pattFill prst="ltHorz">
              <a:fgClr>
                <a:srgbClr val="30C694"/>
              </a:fgClr>
              <a:bgClr>
                <a:sysClr val="window" lastClr="FFFFFF"/>
              </a:bgClr>
            </a:pattFill>
            <a:ln>
              <a:noFill/>
            </a:ln>
            <a:effectLst/>
          </c:spPr>
          <c:invertIfNegative val="0"/>
          <c:cat>
            <c:strRef>
              <c:f>Broker!$B$5:$B$11</c:f>
              <c:strCache>
                <c:ptCount val="7"/>
                <c:pt idx="0">
                  <c:v>Advisa</c:v>
                </c:pt>
                <c:pt idx="1">
                  <c:v>Axo</c:v>
                </c:pt>
                <c:pt idx="2">
                  <c:v>Consector</c:v>
                </c:pt>
                <c:pt idx="3">
                  <c:v>Direkto</c:v>
                </c:pt>
                <c:pt idx="4">
                  <c:v>Enklare</c:v>
                </c:pt>
                <c:pt idx="5">
                  <c:v>Låna Bra</c:v>
                </c:pt>
                <c:pt idx="6">
                  <c:v>Zensum</c:v>
                </c:pt>
              </c:strCache>
            </c:strRef>
          </c:cat>
          <c:val>
            <c:numRef>
              <c:f>Broker!$H$5:$H$11</c:f>
              <c:numCache>
                <c:formatCode>0%</c:formatCode>
                <c:ptCount val="7"/>
                <c:pt idx="0">
                  <c:v>4.0396341463414635E-2</c:v>
                </c:pt>
                <c:pt idx="1">
                  <c:v>0.12766768292682926</c:v>
                </c:pt>
                <c:pt idx="2">
                  <c:v>8.003048780487805E-3</c:v>
                </c:pt>
                <c:pt idx="3">
                  <c:v>8.7652439024390252E-3</c:v>
                </c:pt>
                <c:pt idx="4">
                  <c:v>9.9085365853658541E-2</c:v>
                </c:pt>
                <c:pt idx="5">
                  <c:v>6.8597560975609756E-3</c:v>
                </c:pt>
                <c:pt idx="6">
                  <c:v>9.5274390243902437E-3</c:v>
                </c:pt>
              </c:numCache>
            </c:numRef>
          </c:val>
          <c:extLst>
            <c:ext xmlns:c16="http://schemas.microsoft.com/office/drawing/2014/chart" uri="{C3380CC4-5D6E-409C-BE32-E72D297353CC}">
              <c16:uniqueId val="{00000005-62EB-4F31-8DD6-443CFA1F5D98}"/>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Broker!$G$4</c:f>
              <c:strCache>
                <c:ptCount val="1"/>
                <c:pt idx="0">
                  <c:v>% Bad</c:v>
                </c:pt>
              </c:strCache>
            </c:strRef>
          </c:tx>
          <c:spPr>
            <a:ln w="50800" cap="rnd">
              <a:solidFill>
                <a:srgbClr val="FF0000"/>
              </a:solidFill>
              <a:round/>
            </a:ln>
            <a:effectLst/>
          </c:spPr>
          <c:marker>
            <c:symbol val="none"/>
          </c:marker>
          <c:cat>
            <c:strRef>
              <c:f>Broker!$B$5:$B$11</c:f>
              <c:strCache>
                <c:ptCount val="7"/>
                <c:pt idx="0">
                  <c:v>Advisa</c:v>
                </c:pt>
                <c:pt idx="1">
                  <c:v>Axo</c:v>
                </c:pt>
                <c:pt idx="2">
                  <c:v>Consector</c:v>
                </c:pt>
                <c:pt idx="3">
                  <c:v>Direkto</c:v>
                </c:pt>
                <c:pt idx="4">
                  <c:v>Enklare</c:v>
                </c:pt>
                <c:pt idx="5">
                  <c:v>Låna Bra</c:v>
                </c:pt>
                <c:pt idx="6">
                  <c:v>Zensum</c:v>
                </c:pt>
              </c:strCache>
            </c:strRef>
          </c:cat>
          <c:val>
            <c:numRef>
              <c:f>Broker!$G$5:$G$11</c:f>
              <c:numCache>
                <c:formatCode>0.0%</c:formatCode>
                <c:ptCount val="7"/>
                <c:pt idx="0">
                  <c:v>3.125E-2</c:v>
                </c:pt>
                <c:pt idx="1">
                  <c:v>2.1428571428571429E-2</c:v>
                </c:pt>
                <c:pt idx="2">
                  <c:v>0</c:v>
                </c:pt>
                <c:pt idx="3">
                  <c:v>0.14285714285714285</c:v>
                </c:pt>
                <c:pt idx="4">
                  <c:v>1.1627906976744186E-2</c:v>
                </c:pt>
                <c:pt idx="5">
                  <c:v>0</c:v>
                </c:pt>
                <c:pt idx="6">
                  <c:v>5.7803468208092483E-3</c:v>
                </c:pt>
              </c:numCache>
            </c:numRef>
          </c:val>
          <c:smooth val="0"/>
          <c:extLst>
            <c:ext xmlns:c16="http://schemas.microsoft.com/office/drawing/2014/chart" uri="{C3380CC4-5D6E-409C-BE32-E72D297353CC}">
              <c16:uniqueId val="{00000001-FAD9-4B0E-A86D-C56C3C647ADF}"/>
            </c:ext>
          </c:extLst>
        </c:ser>
        <c:ser>
          <c:idx val="3"/>
          <c:order val="3"/>
          <c:tx>
            <c:strRef>
              <c:f>Broker!$I$4</c:f>
              <c:strCache>
                <c:ptCount val="1"/>
                <c:pt idx="0">
                  <c:v>% Bad 2</c:v>
                </c:pt>
              </c:strCache>
            </c:strRef>
          </c:tx>
          <c:spPr>
            <a:ln w="12700" cap="rnd">
              <a:solidFill>
                <a:srgbClr val="FF0000"/>
              </a:solidFill>
              <a:prstDash val="dash"/>
              <a:round/>
            </a:ln>
            <a:effectLst/>
          </c:spPr>
          <c:marker>
            <c:symbol val="none"/>
          </c:marker>
          <c:cat>
            <c:strRef>
              <c:f>Broker!$B$5:$B$11</c:f>
              <c:strCache>
                <c:ptCount val="7"/>
                <c:pt idx="0">
                  <c:v>Advisa</c:v>
                </c:pt>
                <c:pt idx="1">
                  <c:v>Axo</c:v>
                </c:pt>
                <c:pt idx="2">
                  <c:v>Consector</c:v>
                </c:pt>
                <c:pt idx="3">
                  <c:v>Direkto</c:v>
                </c:pt>
                <c:pt idx="4">
                  <c:v>Enklare</c:v>
                </c:pt>
                <c:pt idx="5">
                  <c:v>Låna Bra</c:v>
                </c:pt>
                <c:pt idx="6">
                  <c:v>Zensum</c:v>
                </c:pt>
              </c:strCache>
            </c:strRef>
          </c:cat>
          <c:val>
            <c:numRef>
              <c:f>Broker!$I$5:$I$11</c:f>
              <c:numCache>
                <c:formatCode>0%</c:formatCode>
                <c:ptCount val="7"/>
                <c:pt idx="0">
                  <c:v>1.8867924528301886E-2</c:v>
                </c:pt>
                <c:pt idx="1">
                  <c:v>4.7761194029850747E-2</c:v>
                </c:pt>
                <c:pt idx="2">
                  <c:v>0</c:v>
                </c:pt>
                <c:pt idx="3">
                  <c:v>8.6956521739130432E-2</c:v>
                </c:pt>
                <c:pt idx="4">
                  <c:v>7.6923076923076927E-3</c:v>
                </c:pt>
                <c:pt idx="5">
                  <c:v>5.5555555555555552E-2</c:v>
                </c:pt>
                <c:pt idx="6">
                  <c:v>0</c:v>
                </c:pt>
              </c:numCache>
            </c:numRef>
          </c:val>
          <c:smooth val="0"/>
          <c:extLst>
            <c:ext xmlns:c16="http://schemas.microsoft.com/office/drawing/2014/chart" uri="{C3380CC4-5D6E-409C-BE32-E72D297353CC}">
              <c16:uniqueId val="{00000006-62EB-4F31-8DD6-443CFA1F5D98}"/>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UC Score -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UCScoreLow!$F$4</c:f>
              <c:strCache>
                <c:ptCount val="1"/>
                <c:pt idx="0">
                  <c:v>Distribution</c:v>
                </c:pt>
              </c:strCache>
            </c:strRef>
          </c:tx>
          <c:spPr>
            <a:solidFill>
              <a:srgbClr val="40C694"/>
            </a:solidFill>
            <a:ln>
              <a:noFill/>
            </a:ln>
            <a:effectLst/>
          </c:spPr>
          <c:invertIfNegative val="0"/>
          <c:cat>
            <c:numRef>
              <c:f>UCScoreLow!$B$5:$B$8</c:f>
              <c:numCache>
                <c:formatCode>General</c:formatCode>
                <c:ptCount val="4"/>
                <c:pt idx="0">
                  <c:v>9</c:v>
                </c:pt>
                <c:pt idx="1">
                  <c:v>10</c:v>
                </c:pt>
                <c:pt idx="2">
                  <c:v>30</c:v>
                </c:pt>
                <c:pt idx="3">
                  <c:v>50</c:v>
                </c:pt>
              </c:numCache>
            </c:numRef>
          </c:cat>
          <c:val>
            <c:numRef>
              <c:f>UCScoreLow!$F$5:$F$8</c:f>
              <c:numCache>
                <c:formatCode>0%</c:formatCode>
                <c:ptCount val="4"/>
                <c:pt idx="0">
                  <c:v>0.36272545090180358</c:v>
                </c:pt>
                <c:pt idx="1">
                  <c:v>0.29959919839679361</c:v>
                </c:pt>
                <c:pt idx="2">
                  <c:v>0.17935871743486975</c:v>
                </c:pt>
                <c:pt idx="3">
                  <c:v>0.15831663326653306</c:v>
                </c:pt>
              </c:numCache>
            </c:numRef>
          </c:val>
          <c:extLst>
            <c:ext xmlns:c16="http://schemas.microsoft.com/office/drawing/2014/chart" uri="{C3380CC4-5D6E-409C-BE32-E72D297353CC}">
              <c16:uniqueId val="{00000000-3C44-414E-BB6F-0918884AF528}"/>
            </c:ext>
          </c:extLst>
        </c:ser>
        <c:ser>
          <c:idx val="2"/>
          <c:order val="2"/>
          <c:tx>
            <c:strRef>
              <c:f>UCScoreLow!$H$4</c:f>
              <c:strCache>
                <c:ptCount val="1"/>
                <c:pt idx="0">
                  <c:v>Distribution 2</c:v>
                </c:pt>
              </c:strCache>
            </c:strRef>
          </c:tx>
          <c:spPr>
            <a:pattFill prst="ltHorz">
              <a:fgClr>
                <a:srgbClr val="30C694"/>
              </a:fgClr>
              <a:bgClr>
                <a:sysClr val="window" lastClr="FFFFFF"/>
              </a:bgClr>
            </a:pattFill>
            <a:ln>
              <a:noFill/>
            </a:ln>
            <a:effectLst/>
          </c:spPr>
          <c:invertIfNegative val="0"/>
          <c:cat>
            <c:numRef>
              <c:f>UCScoreLow!$B$5:$B$8</c:f>
              <c:numCache>
                <c:formatCode>General</c:formatCode>
                <c:ptCount val="4"/>
                <c:pt idx="0">
                  <c:v>9</c:v>
                </c:pt>
                <c:pt idx="1">
                  <c:v>10</c:v>
                </c:pt>
                <c:pt idx="2">
                  <c:v>30</c:v>
                </c:pt>
                <c:pt idx="3">
                  <c:v>50</c:v>
                </c:pt>
              </c:numCache>
            </c:numRef>
          </c:cat>
          <c:val>
            <c:numRef>
              <c:f>UCScoreLow!$H$5:$H$8</c:f>
              <c:numCache>
                <c:formatCode>0%</c:formatCode>
                <c:ptCount val="4"/>
                <c:pt idx="0">
                  <c:v>0.37995426829268292</c:v>
                </c:pt>
                <c:pt idx="1">
                  <c:v>0.31516768292682928</c:v>
                </c:pt>
                <c:pt idx="2">
                  <c:v>0.16272865853658536</c:v>
                </c:pt>
                <c:pt idx="3">
                  <c:v>0.14214939024390244</c:v>
                </c:pt>
              </c:numCache>
            </c:numRef>
          </c:val>
          <c:extLst>
            <c:ext xmlns:c16="http://schemas.microsoft.com/office/drawing/2014/chart" uri="{C3380CC4-5D6E-409C-BE32-E72D297353CC}">
              <c16:uniqueId val="{00000001-3C44-414E-BB6F-0918884AF528}"/>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UCScoreLow!$G$4</c:f>
              <c:strCache>
                <c:ptCount val="1"/>
                <c:pt idx="0">
                  <c:v>% Bad</c:v>
                </c:pt>
              </c:strCache>
            </c:strRef>
          </c:tx>
          <c:spPr>
            <a:ln w="50800" cap="rnd">
              <a:solidFill>
                <a:srgbClr val="FF0000"/>
              </a:solidFill>
              <a:round/>
            </a:ln>
            <a:effectLst/>
          </c:spPr>
          <c:marker>
            <c:symbol val="none"/>
          </c:marker>
          <c:cat>
            <c:numRef>
              <c:f>UCScoreLow!$B$5:$B$8</c:f>
              <c:numCache>
                <c:formatCode>General</c:formatCode>
                <c:ptCount val="4"/>
                <c:pt idx="0">
                  <c:v>9</c:v>
                </c:pt>
                <c:pt idx="1">
                  <c:v>10</c:v>
                </c:pt>
                <c:pt idx="2">
                  <c:v>30</c:v>
                </c:pt>
                <c:pt idx="3">
                  <c:v>50</c:v>
                </c:pt>
              </c:numCache>
            </c:numRef>
          </c:cat>
          <c:val>
            <c:numRef>
              <c:f>UCScoreLow!$G$5:$G$8</c:f>
              <c:numCache>
                <c:formatCode>0.0%</c:formatCode>
                <c:ptCount val="4"/>
                <c:pt idx="0">
                  <c:v>8.2872928176795577E-3</c:v>
                </c:pt>
                <c:pt idx="1">
                  <c:v>1.6722408026755852E-2</c:v>
                </c:pt>
                <c:pt idx="2">
                  <c:v>3.3519553072625698E-2</c:v>
                </c:pt>
                <c:pt idx="3">
                  <c:v>5.0632911392405063E-2</c:v>
                </c:pt>
              </c:numCache>
            </c:numRef>
          </c:val>
          <c:smooth val="0"/>
          <c:extLst>
            <c:ext xmlns:c16="http://schemas.microsoft.com/office/drawing/2014/chart" uri="{C3380CC4-5D6E-409C-BE32-E72D297353CC}">
              <c16:uniqueId val="{00000002-3C44-414E-BB6F-0918884AF528}"/>
            </c:ext>
          </c:extLst>
        </c:ser>
        <c:ser>
          <c:idx val="3"/>
          <c:order val="3"/>
          <c:tx>
            <c:strRef>
              <c:f>UCScoreLow!$I$4</c:f>
              <c:strCache>
                <c:ptCount val="1"/>
                <c:pt idx="0">
                  <c:v>% Bad 2</c:v>
                </c:pt>
              </c:strCache>
            </c:strRef>
          </c:tx>
          <c:spPr>
            <a:ln w="12700" cap="rnd">
              <a:solidFill>
                <a:srgbClr val="FF0000"/>
              </a:solidFill>
              <a:prstDash val="dash"/>
              <a:round/>
            </a:ln>
            <a:effectLst/>
          </c:spPr>
          <c:marker>
            <c:symbol val="none"/>
          </c:marker>
          <c:cat>
            <c:numRef>
              <c:f>UCScoreLow!$B$5:$B$8</c:f>
              <c:numCache>
                <c:formatCode>General</c:formatCode>
                <c:ptCount val="4"/>
                <c:pt idx="0">
                  <c:v>9</c:v>
                </c:pt>
                <c:pt idx="1">
                  <c:v>10</c:v>
                </c:pt>
                <c:pt idx="2">
                  <c:v>30</c:v>
                </c:pt>
                <c:pt idx="3">
                  <c:v>50</c:v>
                </c:pt>
              </c:numCache>
            </c:numRef>
          </c:cat>
          <c:val>
            <c:numRef>
              <c:f>UCScoreLow!$I$5:$I$8</c:f>
              <c:numCache>
                <c:formatCode>0%</c:formatCode>
                <c:ptCount val="4"/>
                <c:pt idx="0">
                  <c:v>9.0270812437311942E-3</c:v>
                </c:pt>
                <c:pt idx="1">
                  <c:v>3.3857315598548973E-2</c:v>
                </c:pt>
                <c:pt idx="2">
                  <c:v>3.7470725995316159E-2</c:v>
                </c:pt>
                <c:pt idx="3">
                  <c:v>5.3619302949061663E-2</c:v>
                </c:pt>
              </c:numCache>
            </c:numRef>
          </c:val>
          <c:smooth val="0"/>
          <c:extLst>
            <c:ext xmlns:c16="http://schemas.microsoft.com/office/drawing/2014/chart" uri="{C3380CC4-5D6E-409C-BE32-E72D297353CC}">
              <c16:uniqueId val="{00000003-3C44-414E-BB6F-0918884AF528}"/>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Skuldtrend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Skuldtrend!$F$3</c:f>
              <c:strCache>
                <c:ptCount val="1"/>
                <c:pt idx="0">
                  <c:v>Distribution</c:v>
                </c:pt>
              </c:strCache>
            </c:strRef>
          </c:tx>
          <c:spPr>
            <a:solidFill>
              <a:srgbClr val="40C694"/>
            </a:solidFill>
            <a:ln>
              <a:noFill/>
            </a:ln>
            <a:effectLst/>
          </c:spPr>
          <c:invertIfNegative val="0"/>
          <c:cat>
            <c:strRef>
              <c:f>Skuldtrend!$A$4:$A$6</c:f>
              <c:strCache>
                <c:ptCount val="3"/>
                <c:pt idx="0">
                  <c:v>Negativ</c:v>
                </c:pt>
                <c:pt idx="1">
                  <c:v>Neutral</c:v>
                </c:pt>
                <c:pt idx="2">
                  <c:v>Positiv</c:v>
                </c:pt>
              </c:strCache>
            </c:strRef>
          </c:cat>
          <c:val>
            <c:numRef>
              <c:f>Skuldtrend!$F$4:$F$6</c:f>
              <c:numCache>
                <c:formatCode>0.0%</c:formatCode>
                <c:ptCount val="3"/>
                <c:pt idx="0">
                  <c:v>0.58575727181544635</c:v>
                </c:pt>
                <c:pt idx="1">
                  <c:v>0.3159478435305918</c:v>
                </c:pt>
                <c:pt idx="2">
                  <c:v>9.8294884653961884E-2</c:v>
                </c:pt>
              </c:numCache>
            </c:numRef>
          </c:val>
          <c:extLst>
            <c:ext xmlns:c16="http://schemas.microsoft.com/office/drawing/2014/chart" uri="{C3380CC4-5D6E-409C-BE32-E72D297353CC}">
              <c16:uniqueId val="{00000000-57E0-430D-A9EA-0E68FB05A53F}"/>
            </c:ext>
          </c:extLst>
        </c:ser>
        <c:ser>
          <c:idx val="2"/>
          <c:order val="2"/>
          <c:tx>
            <c:strRef>
              <c:f>Skuldtrend!$H$3</c:f>
              <c:strCache>
                <c:ptCount val="1"/>
                <c:pt idx="0">
                  <c:v>Distribution 2</c:v>
                </c:pt>
              </c:strCache>
            </c:strRef>
          </c:tx>
          <c:spPr>
            <a:pattFill prst="ltHorz">
              <a:fgClr>
                <a:srgbClr val="30C694"/>
              </a:fgClr>
              <a:bgClr>
                <a:sysClr val="window" lastClr="FFFFFF"/>
              </a:bgClr>
            </a:pattFill>
            <a:ln>
              <a:noFill/>
            </a:ln>
            <a:effectLst/>
          </c:spPr>
          <c:invertIfNegative val="0"/>
          <c:cat>
            <c:strRef>
              <c:f>Skuldtrend!$A$4:$A$6</c:f>
              <c:strCache>
                <c:ptCount val="3"/>
                <c:pt idx="0">
                  <c:v>Negativ</c:v>
                </c:pt>
                <c:pt idx="1">
                  <c:v>Neutral</c:v>
                </c:pt>
                <c:pt idx="2">
                  <c:v>Positiv</c:v>
                </c:pt>
              </c:strCache>
            </c:strRef>
          </c:cat>
          <c:val>
            <c:numRef>
              <c:f>Skuldtrend!$H$4:$H$6</c:f>
              <c:numCache>
                <c:formatCode>0.0%</c:formatCode>
                <c:ptCount val="3"/>
                <c:pt idx="0">
                  <c:v>0</c:v>
                </c:pt>
                <c:pt idx="1">
                  <c:v>0</c:v>
                </c:pt>
                <c:pt idx="2">
                  <c:v>0</c:v>
                </c:pt>
              </c:numCache>
            </c:numRef>
          </c:val>
          <c:extLst>
            <c:ext xmlns:c16="http://schemas.microsoft.com/office/drawing/2014/chart" uri="{C3380CC4-5D6E-409C-BE32-E72D297353CC}">
              <c16:uniqueId val="{00000001-57E0-430D-A9EA-0E68FB05A53F}"/>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Skuldtrend!$G$3</c:f>
              <c:strCache>
                <c:ptCount val="1"/>
                <c:pt idx="0">
                  <c:v>% Bad</c:v>
                </c:pt>
              </c:strCache>
            </c:strRef>
          </c:tx>
          <c:spPr>
            <a:ln w="50800" cap="rnd">
              <a:solidFill>
                <a:srgbClr val="FF0000"/>
              </a:solidFill>
              <a:round/>
            </a:ln>
            <a:effectLst/>
          </c:spPr>
          <c:marker>
            <c:symbol val="none"/>
          </c:marker>
          <c:cat>
            <c:strRef>
              <c:f>Skuldtrend!$A$4:$A$6</c:f>
              <c:strCache>
                <c:ptCount val="3"/>
                <c:pt idx="0">
                  <c:v>Negativ</c:v>
                </c:pt>
                <c:pt idx="1">
                  <c:v>Neutral</c:v>
                </c:pt>
                <c:pt idx="2">
                  <c:v>Positiv</c:v>
                </c:pt>
              </c:strCache>
            </c:strRef>
          </c:cat>
          <c:val>
            <c:numRef>
              <c:f>Skuldtrend!$G$4:$G$6</c:f>
              <c:numCache>
                <c:formatCode>0.0%</c:formatCode>
                <c:ptCount val="3"/>
                <c:pt idx="0">
                  <c:v>2.2260273972602738E-2</c:v>
                </c:pt>
                <c:pt idx="1">
                  <c:v>2.8571428571428571E-2</c:v>
                </c:pt>
                <c:pt idx="2">
                  <c:v>0</c:v>
                </c:pt>
              </c:numCache>
            </c:numRef>
          </c:val>
          <c:smooth val="0"/>
          <c:extLst>
            <c:ext xmlns:c16="http://schemas.microsoft.com/office/drawing/2014/chart" uri="{C3380CC4-5D6E-409C-BE32-E72D297353CC}">
              <c16:uniqueId val="{00000002-57E0-430D-A9EA-0E68FB05A53F}"/>
            </c:ext>
          </c:extLst>
        </c:ser>
        <c:ser>
          <c:idx val="3"/>
          <c:order val="3"/>
          <c:tx>
            <c:strRef>
              <c:f>Skuldtrend!$I$3</c:f>
              <c:strCache>
                <c:ptCount val="1"/>
                <c:pt idx="0">
                  <c:v>% Bad 2</c:v>
                </c:pt>
              </c:strCache>
            </c:strRef>
          </c:tx>
          <c:spPr>
            <a:ln w="12700" cap="rnd">
              <a:solidFill>
                <a:srgbClr val="FF0000"/>
              </a:solidFill>
              <a:prstDash val="dash"/>
              <a:round/>
            </a:ln>
            <a:effectLst/>
          </c:spPr>
          <c:marker>
            <c:symbol val="none"/>
          </c:marker>
          <c:cat>
            <c:strRef>
              <c:f>Skuldtrend!$A$4:$A$6</c:f>
              <c:strCache>
                <c:ptCount val="3"/>
                <c:pt idx="0">
                  <c:v>Negativ</c:v>
                </c:pt>
                <c:pt idx="1">
                  <c:v>Neutral</c:v>
                </c:pt>
                <c:pt idx="2">
                  <c:v>Positiv</c:v>
                </c:pt>
              </c:strCache>
            </c:strRef>
          </c:cat>
          <c:val>
            <c:numRef>
              <c:f>Skuldtrend!$I$4:$I$6</c:f>
              <c:numCache>
                <c:formatCode>0.0%</c:formatCode>
                <c:ptCount val="3"/>
                <c:pt idx="0">
                  <c:v>0</c:v>
                </c:pt>
                <c:pt idx="1">
                  <c:v>0</c:v>
                </c:pt>
                <c:pt idx="2">
                  <c:v>0</c:v>
                </c:pt>
              </c:numCache>
            </c:numRef>
          </c:val>
          <c:smooth val="0"/>
          <c:extLst>
            <c:ext xmlns:c16="http://schemas.microsoft.com/office/drawing/2014/chart" uri="{C3380CC4-5D6E-409C-BE32-E72D297353CC}">
              <c16:uniqueId val="{00000003-57E0-430D-A9EA-0E68FB05A53F}"/>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Skuld</a:t>
            </a:r>
            <a:r>
              <a:rPr lang="sv-SE" baseline="0"/>
              <a:t> hos lågriskaktör</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Lowriskdebt!$F$3</c:f>
              <c:strCache>
                <c:ptCount val="1"/>
                <c:pt idx="0">
                  <c:v>Distribution</c:v>
                </c:pt>
              </c:strCache>
            </c:strRef>
          </c:tx>
          <c:spPr>
            <a:solidFill>
              <a:srgbClr val="40C694"/>
            </a:solidFill>
            <a:ln>
              <a:noFill/>
            </a:ln>
            <a:effectLst/>
          </c:spPr>
          <c:invertIfNegative val="0"/>
          <c:cat>
            <c:strRef>
              <c:f>Lowriskdebt!$A$4:$A$5</c:f>
              <c:strCache>
                <c:ptCount val="2"/>
                <c:pt idx="0">
                  <c:v>NO</c:v>
                </c:pt>
                <c:pt idx="1">
                  <c:v>YES</c:v>
                </c:pt>
              </c:strCache>
            </c:strRef>
          </c:cat>
          <c:val>
            <c:numRef>
              <c:f>Lowriskdebt!$F$4:$F$5</c:f>
              <c:numCache>
                <c:formatCode>0.0%</c:formatCode>
                <c:ptCount val="2"/>
                <c:pt idx="0">
                  <c:v>0.4012036108324975</c:v>
                </c:pt>
                <c:pt idx="1">
                  <c:v>0.59879638916750255</c:v>
                </c:pt>
              </c:numCache>
            </c:numRef>
          </c:val>
          <c:extLst>
            <c:ext xmlns:c16="http://schemas.microsoft.com/office/drawing/2014/chart" uri="{C3380CC4-5D6E-409C-BE32-E72D297353CC}">
              <c16:uniqueId val="{00000000-3E74-48B2-937B-7C43012B75DA}"/>
            </c:ext>
          </c:extLst>
        </c:ser>
        <c:ser>
          <c:idx val="2"/>
          <c:order val="2"/>
          <c:tx>
            <c:strRef>
              <c:f>Lowriskdebt!$H$3</c:f>
              <c:strCache>
                <c:ptCount val="1"/>
                <c:pt idx="0">
                  <c:v>Distribution 2</c:v>
                </c:pt>
              </c:strCache>
            </c:strRef>
          </c:tx>
          <c:spPr>
            <a:pattFill prst="ltHorz">
              <a:fgClr>
                <a:srgbClr val="30C694"/>
              </a:fgClr>
              <a:bgClr>
                <a:sysClr val="window" lastClr="FFFFFF"/>
              </a:bgClr>
            </a:pattFill>
            <a:ln>
              <a:noFill/>
            </a:ln>
            <a:effectLst/>
          </c:spPr>
          <c:invertIfNegative val="0"/>
          <c:cat>
            <c:strRef>
              <c:f>Lowriskdebt!$A$4:$A$5</c:f>
              <c:strCache>
                <c:ptCount val="2"/>
                <c:pt idx="0">
                  <c:v>NO</c:v>
                </c:pt>
                <c:pt idx="1">
                  <c:v>YES</c:v>
                </c:pt>
              </c:strCache>
            </c:strRef>
          </c:cat>
          <c:val>
            <c:numRef>
              <c:f>Lowriskdebt!$H$4:$H$5</c:f>
              <c:numCache>
                <c:formatCode>0.0%</c:formatCode>
                <c:ptCount val="2"/>
                <c:pt idx="0">
                  <c:v>0</c:v>
                </c:pt>
                <c:pt idx="1">
                  <c:v>0</c:v>
                </c:pt>
              </c:numCache>
            </c:numRef>
          </c:val>
          <c:extLst>
            <c:ext xmlns:c16="http://schemas.microsoft.com/office/drawing/2014/chart" uri="{C3380CC4-5D6E-409C-BE32-E72D297353CC}">
              <c16:uniqueId val="{00000001-3E74-48B2-937B-7C43012B75DA}"/>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Lowriskdebt!$G$3</c:f>
              <c:strCache>
                <c:ptCount val="1"/>
                <c:pt idx="0">
                  <c:v>% Bad</c:v>
                </c:pt>
              </c:strCache>
            </c:strRef>
          </c:tx>
          <c:spPr>
            <a:ln w="50800" cap="rnd">
              <a:solidFill>
                <a:srgbClr val="FF0000"/>
              </a:solidFill>
              <a:round/>
            </a:ln>
            <a:effectLst/>
          </c:spPr>
          <c:marker>
            <c:symbol val="none"/>
          </c:marker>
          <c:cat>
            <c:strRef>
              <c:f>Lowriskdebt!$A$4:$A$5</c:f>
              <c:strCache>
                <c:ptCount val="2"/>
                <c:pt idx="0">
                  <c:v>NO</c:v>
                </c:pt>
                <c:pt idx="1">
                  <c:v>YES</c:v>
                </c:pt>
              </c:strCache>
            </c:strRef>
          </c:cat>
          <c:val>
            <c:numRef>
              <c:f>Lowriskdebt!$G$4:$G$5</c:f>
              <c:numCache>
                <c:formatCode>0.0%</c:formatCode>
                <c:ptCount val="2"/>
                <c:pt idx="0">
                  <c:v>0.03</c:v>
                </c:pt>
                <c:pt idx="1">
                  <c:v>1.675041876046901E-2</c:v>
                </c:pt>
              </c:numCache>
            </c:numRef>
          </c:val>
          <c:smooth val="0"/>
          <c:extLst>
            <c:ext xmlns:c16="http://schemas.microsoft.com/office/drawing/2014/chart" uri="{C3380CC4-5D6E-409C-BE32-E72D297353CC}">
              <c16:uniqueId val="{00000002-3E74-48B2-937B-7C43012B75DA}"/>
            </c:ext>
          </c:extLst>
        </c:ser>
        <c:ser>
          <c:idx val="3"/>
          <c:order val="3"/>
          <c:tx>
            <c:strRef>
              <c:f>Lowriskdebt!$I$3</c:f>
              <c:strCache>
                <c:ptCount val="1"/>
                <c:pt idx="0">
                  <c:v>% Bad 2</c:v>
                </c:pt>
              </c:strCache>
            </c:strRef>
          </c:tx>
          <c:spPr>
            <a:ln w="12700" cap="rnd">
              <a:solidFill>
                <a:srgbClr val="FF0000"/>
              </a:solidFill>
              <a:prstDash val="dash"/>
              <a:round/>
            </a:ln>
            <a:effectLst/>
          </c:spPr>
          <c:marker>
            <c:symbol val="none"/>
          </c:marker>
          <c:cat>
            <c:strRef>
              <c:f>Lowriskdebt!$A$4:$A$5</c:f>
              <c:strCache>
                <c:ptCount val="2"/>
                <c:pt idx="0">
                  <c:v>NO</c:v>
                </c:pt>
                <c:pt idx="1">
                  <c:v>YES</c:v>
                </c:pt>
              </c:strCache>
            </c:strRef>
          </c:cat>
          <c:val>
            <c:numRef>
              <c:f>Lowriskdebt!$I$4:$I$5</c:f>
              <c:numCache>
                <c:formatCode>0.0%</c:formatCode>
                <c:ptCount val="2"/>
                <c:pt idx="0">
                  <c:v>0</c:v>
                </c:pt>
                <c:pt idx="1">
                  <c:v>0</c:v>
                </c:pt>
              </c:numCache>
            </c:numRef>
          </c:val>
          <c:smooth val="0"/>
          <c:extLst>
            <c:ext xmlns:c16="http://schemas.microsoft.com/office/drawing/2014/chart" uri="{C3380CC4-5D6E-409C-BE32-E72D297353CC}">
              <c16:uniqueId val="{00000003-3E74-48B2-937B-7C43012B75DA}"/>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arbetsgivare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NumberofEmployers!$F$3</c:f>
              <c:strCache>
                <c:ptCount val="1"/>
                <c:pt idx="0">
                  <c:v>Distribution</c:v>
                </c:pt>
              </c:strCache>
            </c:strRef>
          </c:tx>
          <c:spPr>
            <a:solidFill>
              <a:srgbClr val="40C694"/>
            </a:solidFill>
            <a:ln>
              <a:noFill/>
            </a:ln>
            <a:effectLst/>
          </c:spPr>
          <c:invertIfNegative val="0"/>
          <c:cat>
            <c:numRef>
              <c:f>NumberofEmployers!$A$4:$A$6</c:f>
              <c:numCache>
                <c:formatCode>General</c:formatCode>
                <c:ptCount val="3"/>
                <c:pt idx="0">
                  <c:v>1</c:v>
                </c:pt>
                <c:pt idx="1">
                  <c:v>2</c:v>
                </c:pt>
                <c:pt idx="2">
                  <c:v>3</c:v>
                </c:pt>
              </c:numCache>
            </c:numRef>
          </c:cat>
          <c:val>
            <c:numRef>
              <c:f>NumberofEmployers!$F$4:$F$6</c:f>
              <c:numCache>
                <c:formatCode>0.0%</c:formatCode>
                <c:ptCount val="3"/>
                <c:pt idx="0">
                  <c:v>0.96389167502507522</c:v>
                </c:pt>
                <c:pt idx="1">
                  <c:v>3.5105315947843531E-2</c:v>
                </c:pt>
                <c:pt idx="2">
                  <c:v>1.0030090270812437E-3</c:v>
                </c:pt>
              </c:numCache>
            </c:numRef>
          </c:val>
          <c:extLst>
            <c:ext xmlns:c16="http://schemas.microsoft.com/office/drawing/2014/chart" uri="{C3380CC4-5D6E-409C-BE32-E72D297353CC}">
              <c16:uniqueId val="{00000000-BFAA-4AAC-B418-DC00DF4E63EF}"/>
            </c:ext>
          </c:extLst>
        </c:ser>
        <c:ser>
          <c:idx val="2"/>
          <c:order val="2"/>
          <c:tx>
            <c:strRef>
              <c:f>NumberofEmployers!$H$3</c:f>
              <c:strCache>
                <c:ptCount val="1"/>
                <c:pt idx="0">
                  <c:v>Distribution 2</c:v>
                </c:pt>
              </c:strCache>
            </c:strRef>
          </c:tx>
          <c:spPr>
            <a:pattFill prst="ltHorz">
              <a:fgClr>
                <a:srgbClr val="30C694"/>
              </a:fgClr>
              <a:bgClr>
                <a:sysClr val="window" lastClr="FFFFFF"/>
              </a:bgClr>
            </a:pattFill>
            <a:ln>
              <a:noFill/>
            </a:ln>
            <a:effectLst/>
          </c:spPr>
          <c:invertIfNegative val="0"/>
          <c:cat>
            <c:numRef>
              <c:f>NumberofEmployers!$A$4:$A$6</c:f>
              <c:numCache>
                <c:formatCode>General</c:formatCode>
                <c:ptCount val="3"/>
                <c:pt idx="0">
                  <c:v>1</c:v>
                </c:pt>
                <c:pt idx="1">
                  <c:v>2</c:v>
                </c:pt>
                <c:pt idx="2">
                  <c:v>3</c:v>
                </c:pt>
              </c:numCache>
            </c:numRef>
          </c:cat>
          <c:val>
            <c:numRef>
              <c:f>NumberofEmployers!$H$4:$H$6</c:f>
              <c:numCache>
                <c:formatCode>0.0%</c:formatCode>
                <c:ptCount val="3"/>
                <c:pt idx="0">
                  <c:v>0</c:v>
                </c:pt>
                <c:pt idx="1">
                  <c:v>0</c:v>
                </c:pt>
                <c:pt idx="2">
                  <c:v>0</c:v>
                </c:pt>
              </c:numCache>
            </c:numRef>
          </c:val>
          <c:extLst>
            <c:ext xmlns:c16="http://schemas.microsoft.com/office/drawing/2014/chart" uri="{C3380CC4-5D6E-409C-BE32-E72D297353CC}">
              <c16:uniqueId val="{00000001-BFAA-4AAC-B418-DC00DF4E63EF}"/>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NumberofEmployers!$G$3</c:f>
              <c:strCache>
                <c:ptCount val="1"/>
                <c:pt idx="0">
                  <c:v>% Bad</c:v>
                </c:pt>
              </c:strCache>
            </c:strRef>
          </c:tx>
          <c:spPr>
            <a:ln w="50800" cap="rnd">
              <a:solidFill>
                <a:srgbClr val="FF0000"/>
              </a:solidFill>
              <a:round/>
            </a:ln>
            <a:effectLst/>
          </c:spPr>
          <c:marker>
            <c:symbol val="none"/>
          </c:marker>
          <c:cat>
            <c:numRef>
              <c:f>NumberofEmployers!$A$4:$A$6</c:f>
              <c:numCache>
                <c:formatCode>General</c:formatCode>
                <c:ptCount val="3"/>
                <c:pt idx="0">
                  <c:v>1</c:v>
                </c:pt>
                <c:pt idx="1">
                  <c:v>2</c:v>
                </c:pt>
                <c:pt idx="2">
                  <c:v>3</c:v>
                </c:pt>
              </c:numCache>
            </c:numRef>
          </c:cat>
          <c:val>
            <c:numRef>
              <c:f>NumberofEmployers!$G$4:$G$6</c:f>
              <c:numCache>
                <c:formatCode>0.0%</c:formatCode>
                <c:ptCount val="3"/>
                <c:pt idx="0">
                  <c:v>2.1852237252861603E-2</c:v>
                </c:pt>
                <c:pt idx="1">
                  <c:v>2.8571428571428571E-2</c:v>
                </c:pt>
                <c:pt idx="2">
                  <c:v>0</c:v>
                </c:pt>
              </c:numCache>
            </c:numRef>
          </c:val>
          <c:smooth val="0"/>
          <c:extLst>
            <c:ext xmlns:c16="http://schemas.microsoft.com/office/drawing/2014/chart" uri="{C3380CC4-5D6E-409C-BE32-E72D297353CC}">
              <c16:uniqueId val="{00000002-BFAA-4AAC-B418-DC00DF4E63EF}"/>
            </c:ext>
          </c:extLst>
        </c:ser>
        <c:ser>
          <c:idx val="3"/>
          <c:order val="3"/>
          <c:tx>
            <c:strRef>
              <c:f>NumberofEmployers!$I$3</c:f>
              <c:strCache>
                <c:ptCount val="1"/>
                <c:pt idx="0">
                  <c:v>% Bad 2</c:v>
                </c:pt>
              </c:strCache>
            </c:strRef>
          </c:tx>
          <c:spPr>
            <a:ln w="12700" cap="rnd">
              <a:solidFill>
                <a:srgbClr val="FF0000"/>
              </a:solidFill>
              <a:prstDash val="dash"/>
              <a:round/>
            </a:ln>
            <a:effectLst/>
          </c:spPr>
          <c:marker>
            <c:symbol val="none"/>
          </c:marker>
          <c:cat>
            <c:numRef>
              <c:f>NumberofEmployers!$A$4:$A$6</c:f>
              <c:numCache>
                <c:formatCode>General</c:formatCode>
                <c:ptCount val="3"/>
                <c:pt idx="0">
                  <c:v>1</c:v>
                </c:pt>
                <c:pt idx="1">
                  <c:v>2</c:v>
                </c:pt>
                <c:pt idx="2">
                  <c:v>3</c:v>
                </c:pt>
              </c:numCache>
            </c:numRef>
          </c:cat>
          <c:val>
            <c:numRef>
              <c:f>NumberofEmployers!$I$4:$I$6</c:f>
              <c:numCache>
                <c:formatCode>0.0%</c:formatCode>
                <c:ptCount val="3"/>
                <c:pt idx="0">
                  <c:v>0</c:v>
                </c:pt>
                <c:pt idx="1">
                  <c:v>0</c:v>
                </c:pt>
                <c:pt idx="2">
                  <c:v>0</c:v>
                </c:pt>
              </c:numCache>
            </c:numRef>
          </c:val>
          <c:smooth val="0"/>
          <c:extLst>
            <c:ext xmlns:c16="http://schemas.microsoft.com/office/drawing/2014/chart" uri="{C3380CC4-5D6E-409C-BE32-E72D297353CC}">
              <c16:uniqueId val="{00000003-BFAA-4AAC-B418-DC00DF4E63EF}"/>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Barn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Barn!$F$3</c:f>
              <c:strCache>
                <c:ptCount val="1"/>
                <c:pt idx="0">
                  <c:v>Distribution</c:v>
                </c:pt>
              </c:strCache>
            </c:strRef>
          </c:tx>
          <c:spPr>
            <a:solidFill>
              <a:srgbClr val="40C694"/>
            </a:solidFill>
            <a:ln>
              <a:noFill/>
            </a:ln>
            <a:effectLst/>
          </c:spPr>
          <c:invertIfNegative val="0"/>
          <c:cat>
            <c:strRef>
              <c:f>Barn!$A$4:$A$5</c:f>
              <c:strCache>
                <c:ptCount val="2"/>
                <c:pt idx="0">
                  <c:v>NO</c:v>
                </c:pt>
                <c:pt idx="1">
                  <c:v>YES</c:v>
                </c:pt>
              </c:strCache>
            </c:strRef>
          </c:cat>
          <c:val>
            <c:numRef>
              <c:f>Barn!$F$4:$F$5</c:f>
              <c:numCache>
                <c:formatCode>0.0%</c:formatCode>
                <c:ptCount val="2"/>
                <c:pt idx="0">
                  <c:v>0.62171428571428566</c:v>
                </c:pt>
                <c:pt idx="1">
                  <c:v>0.37828571428571428</c:v>
                </c:pt>
              </c:numCache>
            </c:numRef>
          </c:val>
          <c:extLst>
            <c:ext xmlns:c16="http://schemas.microsoft.com/office/drawing/2014/chart" uri="{C3380CC4-5D6E-409C-BE32-E72D297353CC}">
              <c16:uniqueId val="{00000000-E1AD-498F-A1A2-A562AFE7F096}"/>
            </c:ext>
          </c:extLst>
        </c:ser>
        <c:ser>
          <c:idx val="2"/>
          <c:order val="2"/>
          <c:tx>
            <c:strRef>
              <c:f>Barn!$H$3</c:f>
              <c:strCache>
                <c:ptCount val="1"/>
                <c:pt idx="0">
                  <c:v>Distribution 2</c:v>
                </c:pt>
              </c:strCache>
            </c:strRef>
          </c:tx>
          <c:spPr>
            <a:pattFill prst="ltHorz">
              <a:fgClr>
                <a:srgbClr val="30C694"/>
              </a:fgClr>
              <a:bgClr>
                <a:sysClr val="window" lastClr="FFFFFF"/>
              </a:bgClr>
            </a:pattFill>
            <a:ln>
              <a:noFill/>
            </a:ln>
            <a:effectLst/>
          </c:spPr>
          <c:invertIfNegative val="0"/>
          <c:cat>
            <c:strRef>
              <c:f>Barn!$A$4:$A$5</c:f>
              <c:strCache>
                <c:ptCount val="2"/>
                <c:pt idx="0">
                  <c:v>NO</c:v>
                </c:pt>
                <c:pt idx="1">
                  <c:v>YES</c:v>
                </c:pt>
              </c:strCache>
            </c:strRef>
          </c:cat>
          <c:val>
            <c:numRef>
              <c:f>Barn!$H$4:$H$5</c:f>
              <c:numCache>
                <c:formatCode>0.0%</c:formatCode>
                <c:ptCount val="2"/>
                <c:pt idx="0">
                  <c:v>0</c:v>
                </c:pt>
                <c:pt idx="1">
                  <c:v>0</c:v>
                </c:pt>
              </c:numCache>
            </c:numRef>
          </c:val>
          <c:extLst>
            <c:ext xmlns:c16="http://schemas.microsoft.com/office/drawing/2014/chart" uri="{C3380CC4-5D6E-409C-BE32-E72D297353CC}">
              <c16:uniqueId val="{00000001-E1AD-498F-A1A2-A562AFE7F096}"/>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Barn!$G$3</c:f>
              <c:strCache>
                <c:ptCount val="1"/>
                <c:pt idx="0">
                  <c:v>% Bad</c:v>
                </c:pt>
              </c:strCache>
            </c:strRef>
          </c:tx>
          <c:spPr>
            <a:ln w="50800" cap="rnd">
              <a:solidFill>
                <a:srgbClr val="FF0000"/>
              </a:solidFill>
              <a:round/>
            </a:ln>
            <a:effectLst/>
          </c:spPr>
          <c:marker>
            <c:symbol val="none"/>
          </c:marker>
          <c:cat>
            <c:strRef>
              <c:f>Barn!$A$4:$A$5</c:f>
              <c:strCache>
                <c:ptCount val="2"/>
                <c:pt idx="0">
                  <c:v>NO</c:v>
                </c:pt>
                <c:pt idx="1">
                  <c:v>YES</c:v>
                </c:pt>
              </c:strCache>
            </c:strRef>
          </c:cat>
          <c:val>
            <c:numRef>
              <c:f>Barn!$G$4:$G$5</c:f>
              <c:numCache>
                <c:formatCode>0.0%</c:formatCode>
                <c:ptCount val="2"/>
                <c:pt idx="0">
                  <c:v>2.7573529411764705E-2</c:v>
                </c:pt>
                <c:pt idx="1">
                  <c:v>1.2084592145015106E-2</c:v>
                </c:pt>
              </c:numCache>
            </c:numRef>
          </c:val>
          <c:smooth val="0"/>
          <c:extLst>
            <c:ext xmlns:c16="http://schemas.microsoft.com/office/drawing/2014/chart" uri="{C3380CC4-5D6E-409C-BE32-E72D297353CC}">
              <c16:uniqueId val="{00000002-E1AD-498F-A1A2-A562AFE7F096}"/>
            </c:ext>
          </c:extLst>
        </c:ser>
        <c:ser>
          <c:idx val="3"/>
          <c:order val="3"/>
          <c:tx>
            <c:strRef>
              <c:f>Barn!$I$3</c:f>
              <c:strCache>
                <c:ptCount val="1"/>
                <c:pt idx="0">
                  <c:v>% Bad 2</c:v>
                </c:pt>
              </c:strCache>
            </c:strRef>
          </c:tx>
          <c:spPr>
            <a:ln w="12700" cap="rnd">
              <a:solidFill>
                <a:srgbClr val="FF0000"/>
              </a:solidFill>
              <a:prstDash val="dash"/>
              <a:round/>
            </a:ln>
            <a:effectLst/>
          </c:spPr>
          <c:marker>
            <c:symbol val="none"/>
          </c:marker>
          <c:cat>
            <c:strRef>
              <c:f>Barn!$A$4:$A$5</c:f>
              <c:strCache>
                <c:ptCount val="2"/>
                <c:pt idx="0">
                  <c:v>NO</c:v>
                </c:pt>
                <c:pt idx="1">
                  <c:v>YES</c:v>
                </c:pt>
              </c:strCache>
            </c:strRef>
          </c:cat>
          <c:val>
            <c:numRef>
              <c:f>Barn!$I$4:$I$5</c:f>
              <c:numCache>
                <c:formatCode>0.0%</c:formatCode>
                <c:ptCount val="2"/>
                <c:pt idx="0">
                  <c:v>0</c:v>
                </c:pt>
                <c:pt idx="1">
                  <c:v>0</c:v>
                </c:pt>
              </c:numCache>
            </c:numRef>
          </c:val>
          <c:smooth val="0"/>
          <c:extLst>
            <c:ext xmlns:c16="http://schemas.microsoft.com/office/drawing/2014/chart" uri="{C3380CC4-5D6E-409C-BE32-E72D297353CC}">
              <c16:uniqueId val="{00000003-E1AD-498F-A1A2-A562AFE7F09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KALP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KALP!$F$3</c:f>
              <c:strCache>
                <c:ptCount val="1"/>
                <c:pt idx="0">
                  <c:v>Distribution</c:v>
                </c:pt>
              </c:strCache>
            </c:strRef>
          </c:tx>
          <c:spPr>
            <a:solidFill>
              <a:srgbClr val="40C694"/>
            </a:solidFill>
            <a:ln>
              <a:noFill/>
            </a:ln>
            <a:effectLst/>
          </c:spPr>
          <c:invertIfNegative val="0"/>
          <c:cat>
            <c:strRef>
              <c:f>KALP!$A$4:$A$6</c:f>
              <c:strCache>
                <c:ptCount val="3"/>
                <c:pt idx="0">
                  <c:v>1-4999</c:v>
                </c:pt>
                <c:pt idx="1">
                  <c:v>5000-8999</c:v>
                </c:pt>
                <c:pt idx="2">
                  <c:v>9000+</c:v>
                </c:pt>
              </c:strCache>
            </c:strRef>
          </c:cat>
          <c:val>
            <c:numRef>
              <c:f>KALP!$F$4:$F$6</c:f>
              <c:numCache>
                <c:formatCode>0.0%</c:formatCode>
                <c:ptCount val="3"/>
                <c:pt idx="0">
                  <c:v>0.38716148445336007</c:v>
                </c:pt>
                <c:pt idx="1">
                  <c:v>0.40822467402206619</c:v>
                </c:pt>
                <c:pt idx="2">
                  <c:v>0.20461384152457371</c:v>
                </c:pt>
              </c:numCache>
            </c:numRef>
          </c:val>
          <c:extLst>
            <c:ext xmlns:c16="http://schemas.microsoft.com/office/drawing/2014/chart" uri="{C3380CC4-5D6E-409C-BE32-E72D297353CC}">
              <c16:uniqueId val="{00000000-4596-4F32-976D-7B9A5E5C36F0}"/>
            </c:ext>
          </c:extLst>
        </c:ser>
        <c:ser>
          <c:idx val="2"/>
          <c:order val="2"/>
          <c:tx>
            <c:strRef>
              <c:f>KALP!$H$3</c:f>
              <c:strCache>
                <c:ptCount val="1"/>
                <c:pt idx="0">
                  <c:v>Distribution 2</c:v>
                </c:pt>
              </c:strCache>
            </c:strRef>
          </c:tx>
          <c:spPr>
            <a:pattFill prst="ltHorz">
              <a:fgClr>
                <a:srgbClr val="30C694"/>
              </a:fgClr>
              <a:bgClr>
                <a:sysClr val="window" lastClr="FFFFFF"/>
              </a:bgClr>
            </a:pattFill>
            <a:ln>
              <a:noFill/>
            </a:ln>
            <a:effectLst/>
          </c:spPr>
          <c:invertIfNegative val="0"/>
          <c:cat>
            <c:strRef>
              <c:f>KALP!$A$4:$A$6</c:f>
              <c:strCache>
                <c:ptCount val="3"/>
                <c:pt idx="0">
                  <c:v>1-4999</c:v>
                </c:pt>
                <c:pt idx="1">
                  <c:v>5000-8999</c:v>
                </c:pt>
                <c:pt idx="2">
                  <c:v>9000+</c:v>
                </c:pt>
              </c:strCache>
            </c:strRef>
          </c:cat>
          <c:val>
            <c:numRef>
              <c:f>KALP!$H$4:$H$6</c:f>
              <c:numCache>
                <c:formatCode>0.0%</c:formatCode>
                <c:ptCount val="3"/>
                <c:pt idx="0">
                  <c:v>0</c:v>
                </c:pt>
                <c:pt idx="1">
                  <c:v>0</c:v>
                </c:pt>
                <c:pt idx="2">
                  <c:v>0</c:v>
                </c:pt>
              </c:numCache>
            </c:numRef>
          </c:val>
          <c:extLst>
            <c:ext xmlns:c16="http://schemas.microsoft.com/office/drawing/2014/chart" uri="{C3380CC4-5D6E-409C-BE32-E72D297353CC}">
              <c16:uniqueId val="{00000001-4596-4F32-976D-7B9A5E5C36F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KALP!$G$3</c:f>
              <c:strCache>
                <c:ptCount val="1"/>
                <c:pt idx="0">
                  <c:v>% Bad</c:v>
                </c:pt>
              </c:strCache>
            </c:strRef>
          </c:tx>
          <c:spPr>
            <a:ln w="50800" cap="rnd">
              <a:solidFill>
                <a:srgbClr val="FF0000"/>
              </a:solidFill>
              <a:round/>
            </a:ln>
            <a:effectLst/>
          </c:spPr>
          <c:marker>
            <c:symbol val="none"/>
          </c:marker>
          <c:cat>
            <c:strRef>
              <c:f>KALP!$A$4:$A$6</c:f>
              <c:strCache>
                <c:ptCount val="3"/>
                <c:pt idx="0">
                  <c:v>1-4999</c:v>
                </c:pt>
                <c:pt idx="1">
                  <c:v>5000-8999</c:v>
                </c:pt>
                <c:pt idx="2">
                  <c:v>9000+</c:v>
                </c:pt>
              </c:strCache>
            </c:strRef>
          </c:cat>
          <c:val>
            <c:numRef>
              <c:f>KALP!$G$4:$G$6</c:f>
              <c:numCache>
                <c:formatCode>0.0%</c:formatCode>
                <c:ptCount val="3"/>
                <c:pt idx="0">
                  <c:v>2.8497409326424871E-2</c:v>
                </c:pt>
                <c:pt idx="1">
                  <c:v>2.4570024570024569E-2</c:v>
                </c:pt>
                <c:pt idx="2">
                  <c:v>4.9019607843137254E-3</c:v>
                </c:pt>
              </c:numCache>
            </c:numRef>
          </c:val>
          <c:smooth val="0"/>
          <c:extLst>
            <c:ext xmlns:c16="http://schemas.microsoft.com/office/drawing/2014/chart" uri="{C3380CC4-5D6E-409C-BE32-E72D297353CC}">
              <c16:uniqueId val="{00000002-4596-4F32-976D-7B9A5E5C36F0}"/>
            </c:ext>
          </c:extLst>
        </c:ser>
        <c:ser>
          <c:idx val="3"/>
          <c:order val="3"/>
          <c:tx>
            <c:strRef>
              <c:f>KALP!$I$3</c:f>
              <c:strCache>
                <c:ptCount val="1"/>
                <c:pt idx="0">
                  <c:v>% Bad 2</c:v>
                </c:pt>
              </c:strCache>
            </c:strRef>
          </c:tx>
          <c:spPr>
            <a:ln w="12700" cap="rnd">
              <a:solidFill>
                <a:srgbClr val="FF0000"/>
              </a:solidFill>
              <a:prstDash val="dash"/>
              <a:round/>
            </a:ln>
            <a:effectLst/>
          </c:spPr>
          <c:marker>
            <c:symbol val="none"/>
          </c:marker>
          <c:cat>
            <c:strRef>
              <c:f>KALP!$A$4:$A$6</c:f>
              <c:strCache>
                <c:ptCount val="3"/>
                <c:pt idx="0">
                  <c:v>1-4999</c:v>
                </c:pt>
                <c:pt idx="1">
                  <c:v>5000-8999</c:v>
                </c:pt>
                <c:pt idx="2">
                  <c:v>9000+</c:v>
                </c:pt>
              </c:strCache>
            </c:strRef>
          </c:cat>
          <c:val>
            <c:numRef>
              <c:f>KALP!$I$4:$I$6</c:f>
              <c:numCache>
                <c:formatCode>0.0%</c:formatCode>
                <c:ptCount val="3"/>
                <c:pt idx="0">
                  <c:v>0</c:v>
                </c:pt>
                <c:pt idx="1">
                  <c:v>0</c:v>
                </c:pt>
                <c:pt idx="2">
                  <c:v>0</c:v>
                </c:pt>
              </c:numCache>
            </c:numRef>
          </c:val>
          <c:smooth val="0"/>
          <c:extLst>
            <c:ext xmlns:c16="http://schemas.microsoft.com/office/drawing/2014/chart" uri="{C3380CC4-5D6E-409C-BE32-E72D297353CC}">
              <c16:uniqueId val="{00000003-4596-4F32-976D-7B9A5E5C36F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Nylån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Nylån!$F$3</c:f>
              <c:strCache>
                <c:ptCount val="1"/>
                <c:pt idx="0">
                  <c:v>Distribution</c:v>
                </c:pt>
              </c:strCache>
            </c:strRef>
          </c:tx>
          <c:spPr>
            <a:solidFill>
              <a:srgbClr val="40C694"/>
            </a:solidFill>
            <a:ln>
              <a:noFill/>
            </a:ln>
            <a:effectLst/>
          </c:spPr>
          <c:invertIfNegative val="0"/>
          <c:cat>
            <c:strRef>
              <c:f>Nylån!$A$4:$A$5</c:f>
              <c:strCache>
                <c:ptCount val="2"/>
                <c:pt idx="0">
                  <c:v>NO</c:v>
                </c:pt>
                <c:pt idx="1">
                  <c:v>YES</c:v>
                </c:pt>
              </c:strCache>
            </c:strRef>
          </c:cat>
          <c:val>
            <c:numRef>
              <c:f>Nylån!$F$4:$F$5</c:f>
              <c:numCache>
                <c:formatCode>0.0%</c:formatCode>
                <c:ptCount val="2"/>
                <c:pt idx="0">
                  <c:v>0.96790371113340024</c:v>
                </c:pt>
                <c:pt idx="1">
                  <c:v>3.2096288866599799E-2</c:v>
                </c:pt>
              </c:numCache>
            </c:numRef>
          </c:val>
          <c:extLst>
            <c:ext xmlns:c16="http://schemas.microsoft.com/office/drawing/2014/chart" uri="{C3380CC4-5D6E-409C-BE32-E72D297353CC}">
              <c16:uniqueId val="{00000000-126B-437F-987F-E7B1FA9DA196}"/>
            </c:ext>
          </c:extLst>
        </c:ser>
        <c:ser>
          <c:idx val="2"/>
          <c:order val="2"/>
          <c:tx>
            <c:strRef>
              <c:f>Nylån!$H$3</c:f>
              <c:strCache>
                <c:ptCount val="1"/>
                <c:pt idx="0">
                  <c:v>Distribution 2</c:v>
                </c:pt>
              </c:strCache>
            </c:strRef>
          </c:tx>
          <c:spPr>
            <a:pattFill prst="ltHorz">
              <a:fgClr>
                <a:srgbClr val="30C694"/>
              </a:fgClr>
              <a:bgClr>
                <a:sysClr val="window" lastClr="FFFFFF"/>
              </a:bgClr>
            </a:pattFill>
            <a:ln>
              <a:noFill/>
            </a:ln>
            <a:effectLst/>
          </c:spPr>
          <c:invertIfNegative val="0"/>
          <c:cat>
            <c:strRef>
              <c:f>Nylån!$A$4:$A$5</c:f>
              <c:strCache>
                <c:ptCount val="2"/>
                <c:pt idx="0">
                  <c:v>NO</c:v>
                </c:pt>
                <c:pt idx="1">
                  <c:v>YES</c:v>
                </c:pt>
              </c:strCache>
            </c:strRef>
          </c:cat>
          <c:val>
            <c:numRef>
              <c:f>Nylån!$H$4:$H$5</c:f>
              <c:numCache>
                <c:formatCode>0.0%</c:formatCode>
                <c:ptCount val="2"/>
                <c:pt idx="0">
                  <c:v>0</c:v>
                </c:pt>
                <c:pt idx="1">
                  <c:v>0</c:v>
                </c:pt>
              </c:numCache>
            </c:numRef>
          </c:val>
          <c:extLst>
            <c:ext xmlns:c16="http://schemas.microsoft.com/office/drawing/2014/chart" uri="{C3380CC4-5D6E-409C-BE32-E72D297353CC}">
              <c16:uniqueId val="{00000001-126B-437F-987F-E7B1FA9DA196}"/>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Nylån!$G$3</c:f>
              <c:strCache>
                <c:ptCount val="1"/>
                <c:pt idx="0">
                  <c:v>% Bad</c:v>
                </c:pt>
              </c:strCache>
            </c:strRef>
          </c:tx>
          <c:spPr>
            <a:ln w="50800" cap="rnd">
              <a:solidFill>
                <a:srgbClr val="FF0000"/>
              </a:solidFill>
              <a:round/>
            </a:ln>
            <a:effectLst/>
          </c:spPr>
          <c:marker>
            <c:symbol val="none"/>
          </c:marker>
          <c:cat>
            <c:strRef>
              <c:f>Nylån!$A$4:$A$5</c:f>
              <c:strCache>
                <c:ptCount val="2"/>
                <c:pt idx="0">
                  <c:v>NO</c:v>
                </c:pt>
                <c:pt idx="1">
                  <c:v>YES</c:v>
                </c:pt>
              </c:strCache>
            </c:strRef>
          </c:cat>
          <c:val>
            <c:numRef>
              <c:f>Nylån!$G$4:$G$5</c:f>
              <c:numCache>
                <c:formatCode>0.0%</c:formatCode>
                <c:ptCount val="2"/>
                <c:pt idx="0">
                  <c:v>1.9689119170984457E-2</c:v>
                </c:pt>
                <c:pt idx="1">
                  <c:v>9.375E-2</c:v>
                </c:pt>
              </c:numCache>
            </c:numRef>
          </c:val>
          <c:smooth val="0"/>
          <c:extLst>
            <c:ext xmlns:c16="http://schemas.microsoft.com/office/drawing/2014/chart" uri="{C3380CC4-5D6E-409C-BE32-E72D297353CC}">
              <c16:uniqueId val="{00000002-126B-437F-987F-E7B1FA9DA196}"/>
            </c:ext>
          </c:extLst>
        </c:ser>
        <c:ser>
          <c:idx val="3"/>
          <c:order val="3"/>
          <c:tx>
            <c:strRef>
              <c:f>Nylån!$I$3</c:f>
              <c:strCache>
                <c:ptCount val="1"/>
                <c:pt idx="0">
                  <c:v>% Bad 2</c:v>
                </c:pt>
              </c:strCache>
            </c:strRef>
          </c:tx>
          <c:spPr>
            <a:ln w="12700" cap="rnd">
              <a:solidFill>
                <a:srgbClr val="FF0000"/>
              </a:solidFill>
              <a:prstDash val="dash"/>
              <a:round/>
            </a:ln>
            <a:effectLst/>
          </c:spPr>
          <c:marker>
            <c:symbol val="none"/>
          </c:marker>
          <c:cat>
            <c:strRef>
              <c:f>Nylån!$A$4:$A$5</c:f>
              <c:strCache>
                <c:ptCount val="2"/>
                <c:pt idx="0">
                  <c:v>NO</c:v>
                </c:pt>
                <c:pt idx="1">
                  <c:v>YES</c:v>
                </c:pt>
              </c:strCache>
            </c:strRef>
          </c:cat>
          <c:val>
            <c:numRef>
              <c:f>Nylån!$I$4:$I$5</c:f>
              <c:numCache>
                <c:formatCode>0.0%</c:formatCode>
                <c:ptCount val="2"/>
                <c:pt idx="0">
                  <c:v>0</c:v>
                </c:pt>
                <c:pt idx="1">
                  <c:v>0</c:v>
                </c:pt>
              </c:numCache>
            </c:numRef>
          </c:val>
          <c:smooth val="0"/>
          <c:extLst>
            <c:ext xmlns:c16="http://schemas.microsoft.com/office/drawing/2014/chart" uri="{C3380CC4-5D6E-409C-BE32-E72D297353CC}">
              <c16:uniqueId val="{00000003-126B-437F-987F-E7B1FA9DA19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AllaLoans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AllaLoans!$F$4</c:f>
              <c:strCache>
                <c:ptCount val="1"/>
                <c:pt idx="0">
                  <c:v>Distribution</c:v>
                </c:pt>
              </c:strCache>
            </c:strRef>
          </c:tx>
          <c:spPr>
            <a:solidFill>
              <a:srgbClr val="40C694"/>
            </a:solidFill>
            <a:ln>
              <a:noFill/>
            </a:ln>
            <a:effectLst/>
          </c:spPr>
          <c:invertIfNegative val="0"/>
          <c:cat>
            <c:strRef>
              <c:f>AllaLoans!$A$5:$A$9</c:f>
              <c:strCache>
                <c:ptCount val="5"/>
                <c:pt idx="0">
                  <c:v>&lt;50</c:v>
                </c:pt>
                <c:pt idx="1">
                  <c:v>50-99</c:v>
                </c:pt>
                <c:pt idx="2">
                  <c:v>100-199</c:v>
                </c:pt>
                <c:pt idx="3">
                  <c:v>200-299</c:v>
                </c:pt>
                <c:pt idx="4">
                  <c:v>300+</c:v>
                </c:pt>
              </c:strCache>
            </c:strRef>
          </c:cat>
          <c:val>
            <c:numRef>
              <c:f>AllaLoans!$F$5:$F$9</c:f>
              <c:numCache>
                <c:formatCode>0%</c:formatCode>
                <c:ptCount val="5"/>
                <c:pt idx="0">
                  <c:v>0.20561685055165496</c:v>
                </c:pt>
                <c:pt idx="1">
                  <c:v>0.22166499498495487</c:v>
                </c:pt>
                <c:pt idx="2">
                  <c:v>0.24373119358074222</c:v>
                </c:pt>
                <c:pt idx="3">
                  <c:v>0.16349047141424272</c:v>
                </c:pt>
                <c:pt idx="4">
                  <c:v>0.16549648946840523</c:v>
                </c:pt>
              </c:numCache>
            </c:numRef>
          </c:val>
          <c:extLst>
            <c:ext xmlns:c16="http://schemas.microsoft.com/office/drawing/2014/chart" uri="{C3380CC4-5D6E-409C-BE32-E72D297353CC}">
              <c16:uniqueId val="{00000000-C5AC-4482-BFA2-BFD026493159}"/>
            </c:ext>
          </c:extLst>
        </c:ser>
        <c:ser>
          <c:idx val="2"/>
          <c:order val="2"/>
          <c:tx>
            <c:strRef>
              <c:f>AllaLoans!$H$4</c:f>
              <c:strCache>
                <c:ptCount val="1"/>
                <c:pt idx="0">
                  <c:v>Distribution 2</c:v>
                </c:pt>
              </c:strCache>
            </c:strRef>
          </c:tx>
          <c:spPr>
            <a:pattFill prst="ltHorz">
              <a:fgClr>
                <a:srgbClr val="30C694"/>
              </a:fgClr>
              <a:bgClr>
                <a:sysClr val="window" lastClr="FFFFFF"/>
              </a:bgClr>
            </a:pattFill>
            <a:ln>
              <a:noFill/>
            </a:ln>
            <a:effectLst/>
          </c:spPr>
          <c:invertIfNegative val="0"/>
          <c:cat>
            <c:strRef>
              <c:f>AllaLoans!$A$5:$A$9</c:f>
              <c:strCache>
                <c:ptCount val="5"/>
                <c:pt idx="0">
                  <c:v>&lt;50</c:v>
                </c:pt>
                <c:pt idx="1">
                  <c:v>50-99</c:v>
                </c:pt>
                <c:pt idx="2">
                  <c:v>100-199</c:v>
                </c:pt>
                <c:pt idx="3">
                  <c:v>200-299</c:v>
                </c:pt>
                <c:pt idx="4">
                  <c:v>300+</c:v>
                </c:pt>
              </c:strCache>
            </c:strRef>
          </c:cat>
          <c:val>
            <c:numRef>
              <c:f>AllaLoans!$H$5:$H$9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C5AC-4482-BFA2-BFD026493159}"/>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AllaLoans!$G$4</c:f>
              <c:strCache>
                <c:ptCount val="1"/>
                <c:pt idx="0">
                  <c:v>% Bad</c:v>
                </c:pt>
              </c:strCache>
            </c:strRef>
          </c:tx>
          <c:spPr>
            <a:ln w="50800" cap="rnd">
              <a:solidFill>
                <a:srgbClr val="FF0000"/>
              </a:solidFill>
              <a:round/>
            </a:ln>
            <a:effectLst/>
          </c:spPr>
          <c:marker>
            <c:symbol val="none"/>
          </c:marker>
          <c:cat>
            <c:strRef>
              <c:f>AllaLoans!$A$5:$A$9</c:f>
              <c:strCache>
                <c:ptCount val="5"/>
                <c:pt idx="0">
                  <c:v>&lt;50</c:v>
                </c:pt>
                <c:pt idx="1">
                  <c:v>50-99</c:v>
                </c:pt>
                <c:pt idx="2">
                  <c:v>100-199</c:v>
                </c:pt>
                <c:pt idx="3">
                  <c:v>200-299</c:v>
                </c:pt>
                <c:pt idx="4">
                  <c:v>300+</c:v>
                </c:pt>
              </c:strCache>
            </c:strRef>
          </c:cat>
          <c:val>
            <c:numRef>
              <c:f>AllaLoans!$G$5:$G$9</c:f>
              <c:numCache>
                <c:formatCode>0.0%</c:formatCode>
                <c:ptCount val="5"/>
                <c:pt idx="0">
                  <c:v>3.9024390243902439E-2</c:v>
                </c:pt>
                <c:pt idx="1">
                  <c:v>2.7149321266968326E-2</c:v>
                </c:pt>
                <c:pt idx="2">
                  <c:v>1.2345679012345678E-2</c:v>
                </c:pt>
                <c:pt idx="3">
                  <c:v>2.4539877300613498E-2</c:v>
                </c:pt>
                <c:pt idx="4">
                  <c:v>6.0606060606060606E-3</c:v>
                </c:pt>
              </c:numCache>
            </c:numRef>
          </c:val>
          <c:smooth val="0"/>
          <c:extLst>
            <c:ext xmlns:c16="http://schemas.microsoft.com/office/drawing/2014/chart" uri="{C3380CC4-5D6E-409C-BE32-E72D297353CC}">
              <c16:uniqueId val="{00000002-C5AC-4482-BFA2-BFD026493159}"/>
            </c:ext>
          </c:extLst>
        </c:ser>
        <c:ser>
          <c:idx val="3"/>
          <c:order val="3"/>
          <c:tx>
            <c:strRef>
              <c:f>AllaLoans!$I$4</c:f>
              <c:strCache>
                <c:ptCount val="1"/>
                <c:pt idx="0">
                  <c:v>% Bad 2</c:v>
                </c:pt>
              </c:strCache>
            </c:strRef>
          </c:tx>
          <c:spPr>
            <a:ln w="12700" cap="rnd">
              <a:solidFill>
                <a:srgbClr val="FF0000"/>
              </a:solidFill>
              <a:prstDash val="dash"/>
              <a:round/>
            </a:ln>
            <a:effectLst/>
          </c:spPr>
          <c:marker>
            <c:symbol val="none"/>
          </c:marker>
          <c:cat>
            <c:strRef>
              <c:f>AllaLoans!$A$5:$A$9</c:f>
              <c:strCache>
                <c:ptCount val="5"/>
                <c:pt idx="0">
                  <c:v>&lt;50</c:v>
                </c:pt>
                <c:pt idx="1">
                  <c:v>50-99</c:v>
                </c:pt>
                <c:pt idx="2">
                  <c:v>100-199</c:v>
                </c:pt>
                <c:pt idx="3">
                  <c:v>200-299</c:v>
                </c:pt>
                <c:pt idx="4">
                  <c:v>300+</c:v>
                </c:pt>
              </c:strCache>
            </c:strRef>
          </c:cat>
          <c:val>
            <c:numRef>
              <c:f>AllaLoans!$I$5:$I$9</c:f>
              <c:numCache>
                <c:formatCode>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C5AC-4482-BFA2-BFD026493159}"/>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SalesChannel!$F$3</c:f>
              <c:strCache>
                <c:ptCount val="1"/>
                <c:pt idx="0">
                  <c:v>Distribution</c:v>
                </c:pt>
              </c:strCache>
            </c:strRef>
          </c:tx>
          <c:spPr>
            <a:solidFill>
              <a:srgbClr val="40C694"/>
            </a:solidFill>
            <a:ln>
              <a:noFill/>
            </a:ln>
            <a:effectLst/>
          </c:spPr>
          <c:invertIfNegative val="0"/>
          <c:cat>
            <c:strRef>
              <c:f>SalesChannel!$A$4:$A$5</c:f>
              <c:strCache>
                <c:ptCount val="2"/>
                <c:pt idx="0">
                  <c:v>NO</c:v>
                </c:pt>
                <c:pt idx="1">
                  <c:v>YES</c:v>
                </c:pt>
              </c:strCache>
            </c:strRef>
          </c:cat>
          <c:val>
            <c:numRef>
              <c:f>SalesChannel!$F$4:$F$5</c:f>
              <c:numCache>
                <c:formatCode>0.0%</c:formatCode>
                <c:ptCount val="2"/>
                <c:pt idx="0">
                  <c:v>0.48697394789579157</c:v>
                </c:pt>
                <c:pt idx="1">
                  <c:v>0.51302605210420837</c:v>
                </c:pt>
              </c:numCache>
            </c:numRef>
          </c:val>
          <c:extLst>
            <c:ext xmlns:c16="http://schemas.microsoft.com/office/drawing/2014/chart" uri="{C3380CC4-5D6E-409C-BE32-E72D297353CC}">
              <c16:uniqueId val="{00000000-9FE1-4562-8F41-BE6EB69CD4DE}"/>
            </c:ext>
          </c:extLst>
        </c:ser>
        <c:ser>
          <c:idx val="2"/>
          <c:order val="2"/>
          <c:tx>
            <c:strRef>
              <c:f>SalesChannel!$H$3</c:f>
              <c:strCache>
                <c:ptCount val="1"/>
                <c:pt idx="0">
                  <c:v>Distribution 2</c:v>
                </c:pt>
              </c:strCache>
            </c:strRef>
          </c:tx>
          <c:spPr>
            <a:pattFill prst="ltHorz">
              <a:fgClr>
                <a:srgbClr val="30C694"/>
              </a:fgClr>
              <a:bgClr>
                <a:sysClr val="window" lastClr="FFFFFF"/>
              </a:bgClr>
            </a:pattFill>
            <a:ln>
              <a:noFill/>
            </a:ln>
            <a:effectLst/>
          </c:spPr>
          <c:invertIfNegative val="0"/>
          <c:cat>
            <c:strRef>
              <c:f>SalesChannel!$A$4:$A$5</c:f>
              <c:strCache>
                <c:ptCount val="2"/>
                <c:pt idx="0">
                  <c:v>NO</c:v>
                </c:pt>
                <c:pt idx="1">
                  <c:v>YES</c:v>
                </c:pt>
              </c:strCache>
            </c:strRef>
          </c:cat>
          <c:val>
            <c:numRef>
              <c:f>SalesChannel!$H$4:$H$5</c:f>
              <c:numCache>
                <c:formatCode>0.0%</c:formatCode>
                <c:ptCount val="2"/>
                <c:pt idx="0">
                  <c:v>0.50533536585365857</c:v>
                </c:pt>
                <c:pt idx="1">
                  <c:v>0.49466463414634149</c:v>
                </c:pt>
              </c:numCache>
            </c:numRef>
          </c:val>
          <c:extLst>
            <c:ext xmlns:c16="http://schemas.microsoft.com/office/drawing/2014/chart" uri="{C3380CC4-5D6E-409C-BE32-E72D297353CC}">
              <c16:uniqueId val="{00000001-9FE1-4562-8F41-BE6EB69CD4DE}"/>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SalesChannel!$G$3</c:f>
              <c:strCache>
                <c:ptCount val="1"/>
                <c:pt idx="0">
                  <c:v>% Bad</c:v>
                </c:pt>
              </c:strCache>
            </c:strRef>
          </c:tx>
          <c:spPr>
            <a:ln w="50800" cap="rnd">
              <a:solidFill>
                <a:srgbClr val="FF0000"/>
              </a:solidFill>
              <a:round/>
            </a:ln>
            <a:effectLst/>
          </c:spPr>
          <c:marker>
            <c:symbol val="none"/>
          </c:marker>
          <c:cat>
            <c:strRef>
              <c:f>SalesChannel!$A$4:$A$5</c:f>
              <c:strCache>
                <c:ptCount val="2"/>
                <c:pt idx="0">
                  <c:v>NO</c:v>
                </c:pt>
                <c:pt idx="1">
                  <c:v>YES</c:v>
                </c:pt>
              </c:strCache>
            </c:strRef>
          </c:cat>
          <c:val>
            <c:numRef>
              <c:f>SalesChannel!$G$4:$G$5</c:f>
              <c:numCache>
                <c:formatCode>0.0%</c:formatCode>
                <c:ptCount val="2"/>
                <c:pt idx="0">
                  <c:v>1.646090534979424E-2</c:v>
                </c:pt>
                <c:pt idx="1">
                  <c:v>2.734375E-2</c:v>
                </c:pt>
              </c:numCache>
            </c:numRef>
          </c:val>
          <c:smooth val="0"/>
          <c:extLst>
            <c:ext xmlns:c16="http://schemas.microsoft.com/office/drawing/2014/chart" uri="{C3380CC4-5D6E-409C-BE32-E72D297353CC}">
              <c16:uniqueId val="{00000002-9FE1-4562-8F41-BE6EB69CD4DE}"/>
            </c:ext>
          </c:extLst>
        </c:ser>
        <c:ser>
          <c:idx val="3"/>
          <c:order val="3"/>
          <c:tx>
            <c:strRef>
              <c:f>SalesChannel!$I$3</c:f>
              <c:strCache>
                <c:ptCount val="1"/>
                <c:pt idx="0">
                  <c:v>% Bad 2</c:v>
                </c:pt>
              </c:strCache>
            </c:strRef>
          </c:tx>
          <c:spPr>
            <a:ln w="12700" cap="rnd">
              <a:solidFill>
                <a:srgbClr val="FF0000"/>
              </a:solidFill>
              <a:prstDash val="dash"/>
              <a:round/>
            </a:ln>
            <a:effectLst/>
          </c:spPr>
          <c:marker>
            <c:symbol val="none"/>
          </c:marker>
          <c:cat>
            <c:strRef>
              <c:f>SalesChannel!$A$4:$A$5</c:f>
              <c:strCache>
                <c:ptCount val="2"/>
                <c:pt idx="0">
                  <c:v>NO</c:v>
                </c:pt>
                <c:pt idx="1">
                  <c:v>YES</c:v>
                </c:pt>
              </c:strCache>
            </c:strRef>
          </c:cat>
          <c:val>
            <c:numRef>
              <c:f>SalesChannel!$I$4:$I$5</c:f>
              <c:numCache>
                <c:formatCode>0.0%</c:formatCode>
                <c:ptCount val="2"/>
                <c:pt idx="0">
                  <c:v>2.564102564102564E-2</c:v>
                </c:pt>
                <c:pt idx="1">
                  <c:v>3.0046224961479198E-2</c:v>
                </c:pt>
              </c:numCache>
            </c:numRef>
          </c:val>
          <c:smooth val="0"/>
          <c:extLst>
            <c:ext xmlns:c16="http://schemas.microsoft.com/office/drawing/2014/chart" uri="{C3380CC4-5D6E-409C-BE32-E72D297353CC}">
              <c16:uniqueId val="{00000003-9FE1-4562-8F41-BE6EB69CD4DE}"/>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CoApplicant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CoApplicant!$F$3</c:f>
              <c:strCache>
                <c:ptCount val="1"/>
                <c:pt idx="0">
                  <c:v>Distribution</c:v>
                </c:pt>
              </c:strCache>
            </c:strRef>
          </c:tx>
          <c:spPr>
            <a:solidFill>
              <a:srgbClr val="40C694"/>
            </a:solidFill>
            <a:ln>
              <a:noFill/>
            </a:ln>
            <a:effectLst/>
          </c:spPr>
          <c:invertIfNegative val="0"/>
          <c:cat>
            <c:strRef>
              <c:f>CoApplicant!$A$4:$A$5</c:f>
              <c:strCache>
                <c:ptCount val="2"/>
                <c:pt idx="0">
                  <c:v>NO</c:v>
                </c:pt>
                <c:pt idx="1">
                  <c:v>YES</c:v>
                </c:pt>
              </c:strCache>
            </c:strRef>
          </c:cat>
          <c:val>
            <c:numRef>
              <c:f>CoApplicant!$F$4:$F$5</c:f>
              <c:numCache>
                <c:formatCode>0.0%</c:formatCode>
                <c:ptCount val="2"/>
                <c:pt idx="0">
                  <c:v>0.6002004008016032</c:v>
                </c:pt>
                <c:pt idx="1">
                  <c:v>0.3997995991983968</c:v>
                </c:pt>
              </c:numCache>
            </c:numRef>
          </c:val>
          <c:extLst>
            <c:ext xmlns:c16="http://schemas.microsoft.com/office/drawing/2014/chart" uri="{C3380CC4-5D6E-409C-BE32-E72D297353CC}">
              <c16:uniqueId val="{00000000-023F-4188-8F74-EC4ED0F0DC36}"/>
            </c:ext>
          </c:extLst>
        </c:ser>
        <c:ser>
          <c:idx val="2"/>
          <c:order val="2"/>
          <c:tx>
            <c:strRef>
              <c:f>CoApplicant!$H$3</c:f>
              <c:strCache>
                <c:ptCount val="1"/>
                <c:pt idx="0">
                  <c:v>Distribution 2</c:v>
                </c:pt>
              </c:strCache>
            </c:strRef>
          </c:tx>
          <c:spPr>
            <a:pattFill prst="ltHorz">
              <a:fgClr>
                <a:srgbClr val="30C694"/>
              </a:fgClr>
              <a:bgClr>
                <a:sysClr val="window" lastClr="FFFFFF"/>
              </a:bgClr>
            </a:pattFill>
            <a:ln>
              <a:noFill/>
            </a:ln>
            <a:effectLst/>
          </c:spPr>
          <c:invertIfNegative val="0"/>
          <c:cat>
            <c:strRef>
              <c:f>CoApplicant!$A$4:$A$5</c:f>
              <c:strCache>
                <c:ptCount val="2"/>
                <c:pt idx="0">
                  <c:v>NO</c:v>
                </c:pt>
                <c:pt idx="1">
                  <c:v>YES</c:v>
                </c:pt>
              </c:strCache>
            </c:strRef>
          </c:cat>
          <c:val>
            <c:numRef>
              <c:f>CoApplicant!$H$4:$H$5</c:f>
              <c:numCache>
                <c:formatCode>0.0%</c:formatCode>
                <c:ptCount val="2"/>
                <c:pt idx="0">
                  <c:v>0.56135670731707321</c:v>
                </c:pt>
                <c:pt idx="1">
                  <c:v>0.43864329268292684</c:v>
                </c:pt>
              </c:numCache>
            </c:numRef>
          </c:val>
          <c:extLst>
            <c:ext xmlns:c16="http://schemas.microsoft.com/office/drawing/2014/chart" uri="{C3380CC4-5D6E-409C-BE32-E72D297353CC}">
              <c16:uniqueId val="{00000001-023F-4188-8F74-EC4ED0F0DC36}"/>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CoApplicant!$G$3</c:f>
              <c:strCache>
                <c:ptCount val="1"/>
                <c:pt idx="0">
                  <c:v>% Bad</c:v>
                </c:pt>
              </c:strCache>
            </c:strRef>
          </c:tx>
          <c:spPr>
            <a:ln w="50800" cap="rnd">
              <a:solidFill>
                <a:srgbClr val="FF0000"/>
              </a:solidFill>
              <a:round/>
            </a:ln>
            <a:effectLst/>
          </c:spPr>
          <c:marker>
            <c:symbol val="none"/>
          </c:marker>
          <c:cat>
            <c:strRef>
              <c:f>CoApplicant!$A$4:$A$5</c:f>
              <c:strCache>
                <c:ptCount val="2"/>
                <c:pt idx="0">
                  <c:v>NO</c:v>
                </c:pt>
                <c:pt idx="1">
                  <c:v>YES</c:v>
                </c:pt>
              </c:strCache>
            </c:strRef>
          </c:cat>
          <c:val>
            <c:numRef>
              <c:f>CoApplicant!$G$4:$G$5</c:f>
              <c:numCache>
                <c:formatCode>0.0%</c:formatCode>
                <c:ptCount val="2"/>
                <c:pt idx="0">
                  <c:v>3.3388981636060099E-2</c:v>
                </c:pt>
                <c:pt idx="1">
                  <c:v>5.0125313283208017E-3</c:v>
                </c:pt>
              </c:numCache>
            </c:numRef>
          </c:val>
          <c:smooth val="0"/>
          <c:extLst>
            <c:ext xmlns:c16="http://schemas.microsoft.com/office/drawing/2014/chart" uri="{C3380CC4-5D6E-409C-BE32-E72D297353CC}">
              <c16:uniqueId val="{00000002-023F-4188-8F74-EC4ED0F0DC36}"/>
            </c:ext>
          </c:extLst>
        </c:ser>
        <c:ser>
          <c:idx val="3"/>
          <c:order val="3"/>
          <c:tx>
            <c:strRef>
              <c:f>CoApplicant!$I$3</c:f>
              <c:strCache>
                <c:ptCount val="1"/>
                <c:pt idx="0">
                  <c:v>% Bad 2</c:v>
                </c:pt>
              </c:strCache>
            </c:strRef>
          </c:tx>
          <c:spPr>
            <a:ln w="12700" cap="rnd">
              <a:solidFill>
                <a:srgbClr val="FF0000"/>
              </a:solidFill>
              <a:prstDash val="dash"/>
              <a:round/>
            </a:ln>
            <a:effectLst/>
          </c:spPr>
          <c:marker>
            <c:symbol val="none"/>
          </c:marker>
          <c:cat>
            <c:strRef>
              <c:f>CoApplicant!$A$4:$A$5</c:f>
              <c:strCache>
                <c:ptCount val="2"/>
                <c:pt idx="0">
                  <c:v>NO</c:v>
                </c:pt>
                <c:pt idx="1">
                  <c:v>YES</c:v>
                </c:pt>
              </c:strCache>
            </c:strRef>
          </c:cat>
          <c:val>
            <c:numRef>
              <c:f>CoApplicant!$I$4:$I$5</c:f>
              <c:numCache>
                <c:formatCode>0.0%</c:formatCode>
                <c:ptCount val="2"/>
                <c:pt idx="0">
                  <c:v>3.8017651052274268E-2</c:v>
                </c:pt>
                <c:pt idx="1">
                  <c:v>1.4769765421372719E-2</c:v>
                </c:pt>
              </c:numCache>
            </c:numRef>
          </c:val>
          <c:smooth val="0"/>
          <c:extLst>
            <c:ext xmlns:c16="http://schemas.microsoft.com/office/drawing/2014/chart" uri="{C3380CC4-5D6E-409C-BE32-E72D297353CC}">
              <c16:uniqueId val="{00000003-023F-4188-8F74-EC4ED0F0DC3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InquiriesNumber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InquiriesNumber!$F$4</c:f>
              <c:strCache>
                <c:ptCount val="1"/>
                <c:pt idx="0">
                  <c:v>Distribution</c:v>
                </c:pt>
              </c:strCache>
            </c:strRef>
          </c:tx>
          <c:spPr>
            <a:solidFill>
              <a:srgbClr val="40C694"/>
            </a:solidFill>
            <a:ln>
              <a:noFill/>
            </a:ln>
            <a:effectLst/>
          </c:spPr>
          <c:invertIfNegative val="0"/>
          <c:cat>
            <c:numRef>
              <c:f>InquiriesNumber!$B$5:$B$8</c:f>
              <c:numCache>
                <c:formatCode>General</c:formatCode>
                <c:ptCount val="4"/>
                <c:pt idx="0">
                  <c:v>0</c:v>
                </c:pt>
                <c:pt idx="1">
                  <c:v>1</c:v>
                </c:pt>
                <c:pt idx="2">
                  <c:v>5</c:v>
                </c:pt>
                <c:pt idx="3">
                  <c:v>10</c:v>
                </c:pt>
              </c:numCache>
            </c:numRef>
          </c:cat>
          <c:val>
            <c:numRef>
              <c:f>InquiriesNumber!$F$5:$F$8</c:f>
              <c:numCache>
                <c:formatCode>0%</c:formatCode>
                <c:ptCount val="4"/>
                <c:pt idx="0">
                  <c:v>2.2044088176352707E-2</c:v>
                </c:pt>
                <c:pt idx="1">
                  <c:v>0.39879759519038077</c:v>
                </c:pt>
                <c:pt idx="2">
                  <c:v>9.9198396793587176E-2</c:v>
                </c:pt>
                <c:pt idx="3">
                  <c:v>0.47995991983967934</c:v>
                </c:pt>
              </c:numCache>
            </c:numRef>
          </c:val>
          <c:extLst>
            <c:ext xmlns:c16="http://schemas.microsoft.com/office/drawing/2014/chart" uri="{C3380CC4-5D6E-409C-BE32-E72D297353CC}">
              <c16:uniqueId val="{00000000-ED88-4A89-82D2-989A1703DA8F}"/>
            </c:ext>
          </c:extLst>
        </c:ser>
        <c:ser>
          <c:idx val="2"/>
          <c:order val="2"/>
          <c:tx>
            <c:strRef>
              <c:f>InquiriesNumber!$H$4</c:f>
              <c:strCache>
                <c:ptCount val="1"/>
                <c:pt idx="0">
                  <c:v>Distribution 2</c:v>
                </c:pt>
              </c:strCache>
            </c:strRef>
          </c:tx>
          <c:spPr>
            <a:pattFill prst="ltHorz">
              <a:fgClr>
                <a:srgbClr val="30C694"/>
              </a:fgClr>
              <a:bgClr>
                <a:sysClr val="window" lastClr="FFFFFF"/>
              </a:bgClr>
            </a:pattFill>
            <a:ln>
              <a:noFill/>
            </a:ln>
            <a:effectLst/>
          </c:spPr>
          <c:invertIfNegative val="0"/>
          <c:cat>
            <c:numRef>
              <c:f>InquiriesNumber!$B$5:$B$8</c:f>
              <c:numCache>
                <c:formatCode>General</c:formatCode>
                <c:ptCount val="4"/>
                <c:pt idx="0">
                  <c:v>0</c:v>
                </c:pt>
                <c:pt idx="1">
                  <c:v>1</c:v>
                </c:pt>
                <c:pt idx="2">
                  <c:v>5</c:v>
                </c:pt>
                <c:pt idx="3">
                  <c:v>10</c:v>
                </c:pt>
              </c:numCache>
            </c:numRef>
          </c:cat>
          <c:val>
            <c:numRef>
              <c:f>InquiriesNumber!$H$5:$H$8</c:f>
              <c:numCache>
                <c:formatCode>0%</c:formatCode>
                <c:ptCount val="4"/>
                <c:pt idx="0">
                  <c:v>2.5914634146341462E-2</c:v>
                </c:pt>
                <c:pt idx="1">
                  <c:v>0.40548780487804881</c:v>
                </c:pt>
                <c:pt idx="2">
                  <c:v>9.7179878048780491E-2</c:v>
                </c:pt>
                <c:pt idx="3">
                  <c:v>0.47141768292682928</c:v>
                </c:pt>
              </c:numCache>
            </c:numRef>
          </c:val>
          <c:extLst>
            <c:ext xmlns:c16="http://schemas.microsoft.com/office/drawing/2014/chart" uri="{C3380CC4-5D6E-409C-BE32-E72D297353CC}">
              <c16:uniqueId val="{00000001-ED88-4A89-82D2-989A1703DA8F}"/>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InquiriesNumber!$G$4</c:f>
              <c:strCache>
                <c:ptCount val="1"/>
                <c:pt idx="0">
                  <c:v>% Bad</c:v>
                </c:pt>
              </c:strCache>
            </c:strRef>
          </c:tx>
          <c:spPr>
            <a:ln w="50800" cap="rnd">
              <a:solidFill>
                <a:srgbClr val="FF0000"/>
              </a:solidFill>
              <a:round/>
            </a:ln>
            <a:effectLst/>
          </c:spPr>
          <c:marker>
            <c:symbol val="none"/>
          </c:marker>
          <c:cat>
            <c:numRef>
              <c:f>InquiriesNumber!$B$5:$B$8</c:f>
              <c:numCache>
                <c:formatCode>General</c:formatCode>
                <c:ptCount val="4"/>
                <c:pt idx="0">
                  <c:v>0</c:v>
                </c:pt>
                <c:pt idx="1">
                  <c:v>1</c:v>
                </c:pt>
                <c:pt idx="2">
                  <c:v>5</c:v>
                </c:pt>
                <c:pt idx="3">
                  <c:v>10</c:v>
                </c:pt>
              </c:numCache>
            </c:numRef>
          </c:cat>
          <c:val>
            <c:numRef>
              <c:f>InquiriesNumber!$G$5:$G$8</c:f>
              <c:numCache>
                <c:formatCode>0.0%</c:formatCode>
                <c:ptCount val="4"/>
                <c:pt idx="0">
                  <c:v>0</c:v>
                </c:pt>
                <c:pt idx="1">
                  <c:v>1.0050251256281407E-2</c:v>
                </c:pt>
                <c:pt idx="2">
                  <c:v>1.0101010101010102E-2</c:v>
                </c:pt>
                <c:pt idx="3">
                  <c:v>3.5490605427974949E-2</c:v>
                </c:pt>
              </c:numCache>
            </c:numRef>
          </c:val>
          <c:smooth val="0"/>
          <c:extLst>
            <c:ext xmlns:c16="http://schemas.microsoft.com/office/drawing/2014/chart" uri="{C3380CC4-5D6E-409C-BE32-E72D297353CC}">
              <c16:uniqueId val="{00000002-ED88-4A89-82D2-989A1703DA8F}"/>
            </c:ext>
          </c:extLst>
        </c:ser>
        <c:ser>
          <c:idx val="3"/>
          <c:order val="3"/>
          <c:tx>
            <c:strRef>
              <c:f>InquiriesNumber!$I$4</c:f>
              <c:strCache>
                <c:ptCount val="1"/>
                <c:pt idx="0">
                  <c:v>% Bad 2</c:v>
                </c:pt>
              </c:strCache>
            </c:strRef>
          </c:tx>
          <c:spPr>
            <a:ln w="12700" cap="rnd">
              <a:solidFill>
                <a:srgbClr val="FF0000"/>
              </a:solidFill>
              <a:prstDash val="dash"/>
              <a:round/>
            </a:ln>
            <a:effectLst/>
          </c:spPr>
          <c:marker>
            <c:symbol val="none"/>
          </c:marker>
          <c:cat>
            <c:numRef>
              <c:f>InquiriesNumber!$B$5:$B$8</c:f>
              <c:numCache>
                <c:formatCode>General</c:formatCode>
                <c:ptCount val="4"/>
                <c:pt idx="0">
                  <c:v>0</c:v>
                </c:pt>
                <c:pt idx="1">
                  <c:v>1</c:v>
                </c:pt>
                <c:pt idx="2">
                  <c:v>5</c:v>
                </c:pt>
                <c:pt idx="3">
                  <c:v>10</c:v>
                </c:pt>
              </c:numCache>
            </c:numRef>
          </c:cat>
          <c:val>
            <c:numRef>
              <c:f>InquiriesNumber!$I$5:$I$8</c:f>
              <c:numCache>
                <c:formatCode>0%</c:formatCode>
                <c:ptCount val="4"/>
                <c:pt idx="0">
                  <c:v>0</c:v>
                </c:pt>
                <c:pt idx="1">
                  <c:v>1.1278195488721804E-2</c:v>
                </c:pt>
                <c:pt idx="2">
                  <c:v>2.7450980392156862E-2</c:v>
                </c:pt>
                <c:pt idx="3">
                  <c:v>4.3654001616814875E-2</c:v>
                </c:pt>
              </c:numCache>
            </c:numRef>
          </c:val>
          <c:smooth val="0"/>
          <c:extLst>
            <c:ext xmlns:c16="http://schemas.microsoft.com/office/drawing/2014/chart" uri="{C3380CC4-5D6E-409C-BE32-E72D297353CC}">
              <c16:uniqueId val="{00000003-ED88-4A89-82D2-989A1703DA8F}"/>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 Bad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Creditcard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CreditcardOverdraft!$F$3</c:f>
              <c:strCache>
                <c:ptCount val="1"/>
                <c:pt idx="0">
                  <c:v>Distribution</c:v>
                </c:pt>
              </c:strCache>
            </c:strRef>
          </c:tx>
          <c:spPr>
            <a:solidFill>
              <a:srgbClr val="40C694"/>
            </a:solidFill>
            <a:ln>
              <a:noFill/>
            </a:ln>
            <a:effectLst/>
          </c:spPr>
          <c:invertIfNegative val="0"/>
          <c:cat>
            <c:strRef>
              <c:f>CreditcardOverdraft!$A$4:$A$6</c:f>
              <c:strCache>
                <c:ptCount val="3"/>
                <c:pt idx="0">
                  <c:v>No credit card</c:v>
                </c:pt>
                <c:pt idx="1">
                  <c:v>Creditcard, no overdraft</c:v>
                </c:pt>
                <c:pt idx="2">
                  <c:v>Creditcard, overdraft</c:v>
                </c:pt>
              </c:strCache>
            </c:strRef>
          </c:cat>
          <c:val>
            <c:numRef>
              <c:f>CreditcardOverdraft!$F$4:$F$6</c:f>
              <c:numCache>
                <c:formatCode>0.0%</c:formatCode>
                <c:ptCount val="3"/>
                <c:pt idx="0">
                  <c:v>0.45090180360721444</c:v>
                </c:pt>
                <c:pt idx="1">
                  <c:v>0.43286573146292584</c:v>
                </c:pt>
                <c:pt idx="2">
                  <c:v>0.11623246492985972</c:v>
                </c:pt>
              </c:numCache>
            </c:numRef>
          </c:val>
          <c:extLst>
            <c:ext xmlns:c16="http://schemas.microsoft.com/office/drawing/2014/chart" uri="{C3380CC4-5D6E-409C-BE32-E72D297353CC}">
              <c16:uniqueId val="{00000000-4E62-4795-8E18-E03691CDAEE0}"/>
            </c:ext>
          </c:extLst>
        </c:ser>
        <c:ser>
          <c:idx val="2"/>
          <c:order val="2"/>
          <c:tx>
            <c:strRef>
              <c:f>CreditcardOverdraft!$H$3</c:f>
              <c:strCache>
                <c:ptCount val="1"/>
                <c:pt idx="0">
                  <c:v>Distribution 2</c:v>
                </c:pt>
              </c:strCache>
            </c:strRef>
          </c:tx>
          <c:spPr>
            <a:pattFill prst="ltHorz">
              <a:fgClr>
                <a:srgbClr val="30C694"/>
              </a:fgClr>
              <a:bgClr>
                <a:sysClr val="window" lastClr="FFFFFF"/>
              </a:bgClr>
            </a:pattFill>
            <a:ln>
              <a:noFill/>
            </a:ln>
            <a:effectLst/>
          </c:spPr>
          <c:invertIfNegative val="0"/>
          <c:cat>
            <c:strRef>
              <c:f>CreditcardOverdraft!$A$4:$A$6</c:f>
              <c:strCache>
                <c:ptCount val="3"/>
                <c:pt idx="0">
                  <c:v>No credit card</c:v>
                </c:pt>
                <c:pt idx="1">
                  <c:v>Creditcard, no overdraft</c:v>
                </c:pt>
                <c:pt idx="2">
                  <c:v>Creditcard, overdraft</c:v>
                </c:pt>
              </c:strCache>
            </c:strRef>
          </c:cat>
          <c:val>
            <c:numRef>
              <c:f>CreditcardOverdraft!$H$4:$H$6</c:f>
              <c:numCache>
                <c:formatCode>0.0%</c:formatCode>
                <c:ptCount val="3"/>
                <c:pt idx="0">
                  <c:v>0.44474085365853661</c:v>
                </c:pt>
                <c:pt idx="1">
                  <c:v>0.44321646341463417</c:v>
                </c:pt>
                <c:pt idx="2">
                  <c:v>0.11204268292682927</c:v>
                </c:pt>
              </c:numCache>
            </c:numRef>
          </c:val>
          <c:extLst>
            <c:ext xmlns:c16="http://schemas.microsoft.com/office/drawing/2014/chart" uri="{C3380CC4-5D6E-409C-BE32-E72D297353CC}">
              <c16:uniqueId val="{00000001-4E62-4795-8E18-E03691CDAEE0}"/>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CreditcardOverdraft!$G$3</c:f>
              <c:strCache>
                <c:ptCount val="1"/>
                <c:pt idx="0">
                  <c:v>% Bad</c:v>
                </c:pt>
              </c:strCache>
            </c:strRef>
          </c:tx>
          <c:spPr>
            <a:ln w="50800" cap="rnd">
              <a:solidFill>
                <a:srgbClr val="FF0000"/>
              </a:solidFill>
              <a:round/>
            </a:ln>
            <a:effectLst/>
          </c:spPr>
          <c:marker>
            <c:symbol val="none"/>
          </c:marker>
          <c:cat>
            <c:strRef>
              <c:f>CreditcardOverdraft!$A$4:$A$6</c:f>
              <c:strCache>
                <c:ptCount val="3"/>
                <c:pt idx="0">
                  <c:v>No credit card</c:v>
                </c:pt>
                <c:pt idx="1">
                  <c:v>Creditcard, no overdraft</c:v>
                </c:pt>
                <c:pt idx="2">
                  <c:v>Creditcard, overdraft</c:v>
                </c:pt>
              </c:strCache>
            </c:strRef>
          </c:cat>
          <c:val>
            <c:numRef>
              <c:f>CreditcardOverdraft!$G$4:$G$6</c:f>
              <c:numCache>
                <c:formatCode>0.0%</c:formatCode>
                <c:ptCount val="3"/>
                <c:pt idx="0">
                  <c:v>3.111111111111111E-2</c:v>
                </c:pt>
                <c:pt idx="1">
                  <c:v>1.3888888888888888E-2</c:v>
                </c:pt>
                <c:pt idx="2">
                  <c:v>1.7241379310344827E-2</c:v>
                </c:pt>
              </c:numCache>
            </c:numRef>
          </c:val>
          <c:smooth val="0"/>
          <c:extLst>
            <c:ext xmlns:c16="http://schemas.microsoft.com/office/drawing/2014/chart" uri="{C3380CC4-5D6E-409C-BE32-E72D297353CC}">
              <c16:uniqueId val="{00000002-4E62-4795-8E18-E03691CDAEE0}"/>
            </c:ext>
          </c:extLst>
        </c:ser>
        <c:ser>
          <c:idx val="3"/>
          <c:order val="3"/>
          <c:tx>
            <c:strRef>
              <c:f>CreditcardOverdraft!$I$3</c:f>
              <c:strCache>
                <c:ptCount val="1"/>
                <c:pt idx="0">
                  <c:v>% Bad 2</c:v>
                </c:pt>
              </c:strCache>
            </c:strRef>
          </c:tx>
          <c:spPr>
            <a:ln w="12700" cap="rnd">
              <a:solidFill>
                <a:srgbClr val="FF0000"/>
              </a:solidFill>
              <a:prstDash val="dash"/>
              <a:round/>
            </a:ln>
            <a:effectLst/>
          </c:spPr>
          <c:marker>
            <c:symbol val="none"/>
          </c:marker>
          <c:cat>
            <c:strRef>
              <c:f>CreditcardOverdraft!$A$4:$A$6</c:f>
              <c:strCache>
                <c:ptCount val="3"/>
                <c:pt idx="0">
                  <c:v>No credit card</c:v>
                </c:pt>
                <c:pt idx="1">
                  <c:v>Creditcard, no overdraft</c:v>
                </c:pt>
                <c:pt idx="2">
                  <c:v>Creditcard, overdraft</c:v>
                </c:pt>
              </c:strCache>
            </c:strRef>
          </c:cat>
          <c:val>
            <c:numRef>
              <c:f>CreditcardOverdraft!$I$4:$I$6</c:f>
              <c:numCache>
                <c:formatCode>0.0%</c:formatCode>
                <c:ptCount val="3"/>
                <c:pt idx="0">
                  <c:v>2.8277634961439587E-2</c:v>
                </c:pt>
                <c:pt idx="1">
                  <c:v>2.7515047291487533E-2</c:v>
                </c:pt>
                <c:pt idx="2">
                  <c:v>2.7210884353741496E-2</c:v>
                </c:pt>
              </c:numCache>
            </c:numRef>
          </c:val>
          <c:smooth val="0"/>
          <c:extLst>
            <c:ext xmlns:c16="http://schemas.microsoft.com/office/drawing/2014/chart" uri="{C3380CC4-5D6E-409C-BE32-E72D297353CC}">
              <c16:uniqueId val="{00000003-4E62-4795-8E18-E03691CDAEE0}"/>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MortgageLoan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MortgageLoan!$F$3</c:f>
              <c:strCache>
                <c:ptCount val="1"/>
                <c:pt idx="0">
                  <c:v>Distribution</c:v>
                </c:pt>
              </c:strCache>
            </c:strRef>
          </c:tx>
          <c:spPr>
            <a:solidFill>
              <a:srgbClr val="40C694"/>
            </a:solidFill>
            <a:ln>
              <a:noFill/>
            </a:ln>
            <a:effectLst/>
          </c:spPr>
          <c:invertIfNegative val="0"/>
          <c:cat>
            <c:strRef>
              <c:f>MortgageLoan!$A$4:$A$5</c:f>
              <c:strCache>
                <c:ptCount val="2"/>
                <c:pt idx="0">
                  <c:v>NO</c:v>
                </c:pt>
                <c:pt idx="1">
                  <c:v>YES</c:v>
                </c:pt>
              </c:strCache>
            </c:strRef>
          </c:cat>
          <c:val>
            <c:numRef>
              <c:f>MortgageLoan!$F$4:$F$5</c:f>
              <c:numCache>
                <c:formatCode>0.0%</c:formatCode>
                <c:ptCount val="2"/>
                <c:pt idx="0">
                  <c:v>0.5701402805611222</c:v>
                </c:pt>
                <c:pt idx="1">
                  <c:v>0.42985971943887774</c:v>
                </c:pt>
              </c:numCache>
            </c:numRef>
          </c:val>
          <c:extLst>
            <c:ext xmlns:c16="http://schemas.microsoft.com/office/drawing/2014/chart" uri="{C3380CC4-5D6E-409C-BE32-E72D297353CC}">
              <c16:uniqueId val="{00000000-EB7F-4D4E-8AC5-E51C2932CB65}"/>
            </c:ext>
          </c:extLst>
        </c:ser>
        <c:ser>
          <c:idx val="2"/>
          <c:order val="2"/>
          <c:tx>
            <c:strRef>
              <c:f>MortgageLoan!$H$3</c:f>
              <c:strCache>
                <c:ptCount val="1"/>
                <c:pt idx="0">
                  <c:v>Distribution 2</c:v>
                </c:pt>
              </c:strCache>
            </c:strRef>
          </c:tx>
          <c:spPr>
            <a:pattFill prst="ltHorz">
              <a:fgClr>
                <a:srgbClr val="30C694"/>
              </a:fgClr>
              <a:bgClr>
                <a:sysClr val="window" lastClr="FFFFFF"/>
              </a:bgClr>
            </a:pattFill>
            <a:ln>
              <a:noFill/>
            </a:ln>
            <a:effectLst/>
          </c:spPr>
          <c:invertIfNegative val="0"/>
          <c:cat>
            <c:strRef>
              <c:f>MortgageLoan!$A$4:$A$5</c:f>
              <c:strCache>
                <c:ptCount val="2"/>
                <c:pt idx="0">
                  <c:v>NO</c:v>
                </c:pt>
                <c:pt idx="1">
                  <c:v>YES</c:v>
                </c:pt>
              </c:strCache>
            </c:strRef>
          </c:cat>
          <c:val>
            <c:numRef>
              <c:f>MortgageLoan!$H$4:$H$5</c:f>
              <c:numCache>
                <c:formatCode>0.0%</c:formatCode>
                <c:ptCount val="2"/>
                <c:pt idx="0">
                  <c:v>0.55754573170731703</c:v>
                </c:pt>
                <c:pt idx="1">
                  <c:v>0.44245426829268292</c:v>
                </c:pt>
              </c:numCache>
            </c:numRef>
          </c:val>
          <c:extLst>
            <c:ext xmlns:c16="http://schemas.microsoft.com/office/drawing/2014/chart" uri="{C3380CC4-5D6E-409C-BE32-E72D297353CC}">
              <c16:uniqueId val="{00000001-EB7F-4D4E-8AC5-E51C2932CB65}"/>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MortgageLoan!$G$3</c:f>
              <c:strCache>
                <c:ptCount val="1"/>
                <c:pt idx="0">
                  <c:v>% Bad</c:v>
                </c:pt>
              </c:strCache>
            </c:strRef>
          </c:tx>
          <c:spPr>
            <a:ln w="50800" cap="rnd">
              <a:solidFill>
                <a:srgbClr val="FF0000"/>
              </a:solidFill>
              <a:round/>
            </a:ln>
            <a:effectLst/>
          </c:spPr>
          <c:marker>
            <c:symbol val="none"/>
          </c:marker>
          <c:cat>
            <c:strRef>
              <c:f>MortgageLoan!$A$4:$A$5</c:f>
              <c:strCache>
                <c:ptCount val="2"/>
                <c:pt idx="0">
                  <c:v>NO</c:v>
                </c:pt>
                <c:pt idx="1">
                  <c:v>YES</c:v>
                </c:pt>
              </c:strCache>
            </c:strRef>
          </c:cat>
          <c:val>
            <c:numRef>
              <c:f>MortgageLoan!$G$4:$G$5</c:f>
              <c:numCache>
                <c:formatCode>0.0%</c:formatCode>
                <c:ptCount val="2"/>
                <c:pt idx="0">
                  <c:v>3.163444639718805E-2</c:v>
                </c:pt>
                <c:pt idx="1">
                  <c:v>9.324009324009324E-3</c:v>
                </c:pt>
              </c:numCache>
            </c:numRef>
          </c:val>
          <c:smooth val="0"/>
          <c:extLst>
            <c:ext xmlns:c16="http://schemas.microsoft.com/office/drawing/2014/chart" uri="{C3380CC4-5D6E-409C-BE32-E72D297353CC}">
              <c16:uniqueId val="{00000002-EB7F-4D4E-8AC5-E51C2932CB65}"/>
            </c:ext>
          </c:extLst>
        </c:ser>
        <c:ser>
          <c:idx val="3"/>
          <c:order val="3"/>
          <c:tx>
            <c:strRef>
              <c:f>MortgageLoan!$I$3</c:f>
              <c:strCache>
                <c:ptCount val="1"/>
                <c:pt idx="0">
                  <c:v>% Bad 2</c:v>
                </c:pt>
              </c:strCache>
            </c:strRef>
          </c:tx>
          <c:spPr>
            <a:ln w="12700" cap="rnd">
              <a:solidFill>
                <a:srgbClr val="FF0000"/>
              </a:solidFill>
              <a:prstDash val="dash"/>
              <a:round/>
            </a:ln>
            <a:effectLst/>
          </c:spPr>
          <c:marker>
            <c:symbol val="none"/>
          </c:marker>
          <c:cat>
            <c:strRef>
              <c:f>MortgageLoan!$A$4:$A$5</c:f>
              <c:strCache>
                <c:ptCount val="2"/>
                <c:pt idx="0">
                  <c:v>NO</c:v>
                </c:pt>
                <c:pt idx="1">
                  <c:v>YES</c:v>
                </c:pt>
              </c:strCache>
            </c:strRef>
          </c:cat>
          <c:val>
            <c:numRef>
              <c:f>MortgageLoan!$I$4:$I$5</c:f>
              <c:numCache>
                <c:formatCode>0.0%</c:formatCode>
                <c:ptCount val="2"/>
                <c:pt idx="0">
                  <c:v>2.7341079972658919E-2</c:v>
                </c:pt>
                <c:pt idx="1">
                  <c:v>2.8423772609819122E-2</c:v>
                </c:pt>
              </c:numCache>
            </c:numRef>
          </c:val>
          <c:smooth val="0"/>
          <c:extLst>
            <c:ext xmlns:c16="http://schemas.microsoft.com/office/drawing/2014/chart" uri="{C3380CC4-5D6E-409C-BE32-E72D297353CC}">
              <c16:uniqueId val="{00000003-EB7F-4D4E-8AC5-E51C2932CB65}"/>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Age!$F$4</c:f>
              <c:strCache>
                <c:ptCount val="1"/>
                <c:pt idx="0">
                  <c:v>Distribution</c:v>
                </c:pt>
              </c:strCache>
            </c:strRef>
          </c:tx>
          <c:spPr>
            <a:solidFill>
              <a:srgbClr val="40C694"/>
            </a:solidFill>
            <a:ln>
              <a:noFill/>
            </a:ln>
            <a:effectLst/>
          </c:spPr>
          <c:invertIfNegative val="0"/>
          <c:cat>
            <c:numRef>
              <c:f>Age!$B$5:$B$8</c:f>
              <c:numCache>
                <c:formatCode>General</c:formatCode>
                <c:ptCount val="4"/>
                <c:pt idx="0">
                  <c:v>24</c:v>
                </c:pt>
                <c:pt idx="1">
                  <c:v>25</c:v>
                </c:pt>
                <c:pt idx="2">
                  <c:v>39</c:v>
                </c:pt>
                <c:pt idx="3">
                  <c:v>50</c:v>
                </c:pt>
              </c:numCache>
            </c:numRef>
          </c:cat>
          <c:val>
            <c:numRef>
              <c:f>Age!$F$5:$F$8</c:f>
              <c:numCache>
                <c:formatCode>0%</c:formatCode>
                <c:ptCount val="4"/>
                <c:pt idx="0">
                  <c:v>7.7154308617234463E-2</c:v>
                </c:pt>
                <c:pt idx="1">
                  <c:v>0.42585170340681361</c:v>
                </c:pt>
                <c:pt idx="2">
                  <c:v>0.29659318637274551</c:v>
                </c:pt>
                <c:pt idx="3">
                  <c:v>0.20040080160320642</c:v>
                </c:pt>
              </c:numCache>
            </c:numRef>
          </c:val>
          <c:extLst>
            <c:ext xmlns:c16="http://schemas.microsoft.com/office/drawing/2014/chart" uri="{C3380CC4-5D6E-409C-BE32-E72D297353CC}">
              <c16:uniqueId val="{00000000-49A7-4A32-A54B-26673523CDDD}"/>
            </c:ext>
          </c:extLst>
        </c:ser>
        <c:ser>
          <c:idx val="2"/>
          <c:order val="2"/>
          <c:tx>
            <c:strRef>
              <c:f>Age!$H$4</c:f>
              <c:strCache>
                <c:ptCount val="1"/>
                <c:pt idx="0">
                  <c:v>Distribution 2</c:v>
                </c:pt>
              </c:strCache>
            </c:strRef>
          </c:tx>
          <c:spPr>
            <a:pattFill prst="ltHorz">
              <a:fgClr>
                <a:srgbClr val="30C694"/>
              </a:fgClr>
              <a:bgClr>
                <a:sysClr val="window" lastClr="FFFFFF"/>
              </a:bgClr>
            </a:pattFill>
            <a:ln>
              <a:noFill/>
            </a:ln>
            <a:effectLst/>
          </c:spPr>
          <c:invertIfNegative val="0"/>
          <c:cat>
            <c:numRef>
              <c:f>Age!$B$5:$B$8</c:f>
              <c:numCache>
                <c:formatCode>General</c:formatCode>
                <c:ptCount val="4"/>
                <c:pt idx="0">
                  <c:v>24</c:v>
                </c:pt>
                <c:pt idx="1">
                  <c:v>25</c:v>
                </c:pt>
                <c:pt idx="2">
                  <c:v>39</c:v>
                </c:pt>
                <c:pt idx="3">
                  <c:v>50</c:v>
                </c:pt>
              </c:numCache>
            </c:numRef>
          </c:cat>
          <c:val>
            <c:numRef>
              <c:f>Age!$H$5:$H$8</c:f>
              <c:numCache>
                <c:formatCode>0%</c:formatCode>
                <c:ptCount val="4"/>
                <c:pt idx="0">
                  <c:v>7.2027439024390238E-2</c:v>
                </c:pt>
                <c:pt idx="1">
                  <c:v>0.44664634146341464</c:v>
                </c:pt>
                <c:pt idx="2">
                  <c:v>0.28620426829268292</c:v>
                </c:pt>
                <c:pt idx="3">
                  <c:v>0.1951219512195122</c:v>
                </c:pt>
              </c:numCache>
            </c:numRef>
          </c:val>
          <c:extLst>
            <c:ext xmlns:c16="http://schemas.microsoft.com/office/drawing/2014/chart" uri="{C3380CC4-5D6E-409C-BE32-E72D297353CC}">
              <c16:uniqueId val="{00000001-49A7-4A32-A54B-26673523CDDD}"/>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Age!$G$4</c:f>
              <c:strCache>
                <c:ptCount val="1"/>
                <c:pt idx="0">
                  <c:v>% Bad</c:v>
                </c:pt>
              </c:strCache>
            </c:strRef>
          </c:tx>
          <c:spPr>
            <a:ln w="50800" cap="rnd">
              <a:solidFill>
                <a:srgbClr val="FF0000"/>
              </a:solidFill>
              <a:round/>
            </a:ln>
            <a:effectLst/>
          </c:spPr>
          <c:marker>
            <c:symbol val="none"/>
          </c:marker>
          <c:cat>
            <c:numRef>
              <c:f>Age!$B$5:$B$8</c:f>
              <c:numCache>
                <c:formatCode>General</c:formatCode>
                <c:ptCount val="4"/>
                <c:pt idx="0">
                  <c:v>24</c:v>
                </c:pt>
                <c:pt idx="1">
                  <c:v>25</c:v>
                </c:pt>
                <c:pt idx="2">
                  <c:v>39</c:v>
                </c:pt>
                <c:pt idx="3">
                  <c:v>50</c:v>
                </c:pt>
              </c:numCache>
            </c:numRef>
          </c:cat>
          <c:val>
            <c:numRef>
              <c:f>Age!$G$5:$G$8</c:f>
              <c:numCache>
                <c:formatCode>0.0%</c:formatCode>
                <c:ptCount val="4"/>
                <c:pt idx="0">
                  <c:v>7.792207792207792E-2</c:v>
                </c:pt>
                <c:pt idx="1">
                  <c:v>2.1176470588235293E-2</c:v>
                </c:pt>
                <c:pt idx="2">
                  <c:v>1.3513513513513514E-2</c:v>
                </c:pt>
                <c:pt idx="3">
                  <c:v>1.4999999999999999E-2</c:v>
                </c:pt>
              </c:numCache>
            </c:numRef>
          </c:val>
          <c:smooth val="0"/>
          <c:extLst>
            <c:ext xmlns:c16="http://schemas.microsoft.com/office/drawing/2014/chart" uri="{C3380CC4-5D6E-409C-BE32-E72D297353CC}">
              <c16:uniqueId val="{00000002-49A7-4A32-A54B-26673523CDDD}"/>
            </c:ext>
          </c:extLst>
        </c:ser>
        <c:ser>
          <c:idx val="3"/>
          <c:order val="3"/>
          <c:tx>
            <c:strRef>
              <c:f>Age!$I$4</c:f>
              <c:strCache>
                <c:ptCount val="1"/>
                <c:pt idx="0">
                  <c:v>% Bad 2</c:v>
                </c:pt>
              </c:strCache>
            </c:strRef>
          </c:tx>
          <c:spPr>
            <a:ln w="12700" cap="rnd">
              <a:solidFill>
                <a:srgbClr val="FF0000"/>
              </a:solidFill>
              <a:prstDash val="dash"/>
              <a:round/>
            </a:ln>
            <a:effectLst/>
          </c:spPr>
          <c:marker>
            <c:symbol val="none"/>
          </c:marker>
          <c:cat>
            <c:numRef>
              <c:f>Age!$B$5:$B$8</c:f>
              <c:numCache>
                <c:formatCode>General</c:formatCode>
                <c:ptCount val="4"/>
                <c:pt idx="0">
                  <c:v>24</c:v>
                </c:pt>
                <c:pt idx="1">
                  <c:v>25</c:v>
                </c:pt>
                <c:pt idx="2">
                  <c:v>39</c:v>
                </c:pt>
                <c:pt idx="3">
                  <c:v>50</c:v>
                </c:pt>
              </c:numCache>
            </c:numRef>
          </c:cat>
          <c:val>
            <c:numRef>
              <c:f>Age!$I$5:$I$8</c:f>
              <c:numCache>
                <c:formatCode>0%</c:formatCode>
                <c:ptCount val="4"/>
                <c:pt idx="0">
                  <c:v>8.9947089947089942E-2</c:v>
                </c:pt>
                <c:pt idx="1">
                  <c:v>3.3276450511945395E-2</c:v>
                </c:pt>
                <c:pt idx="2">
                  <c:v>1.3315579227696404E-2</c:v>
                </c:pt>
                <c:pt idx="3">
                  <c:v>1.3671875E-2</c:v>
                </c:pt>
              </c:numCache>
            </c:numRef>
          </c:val>
          <c:smooth val="0"/>
          <c:extLst>
            <c:ext xmlns:c16="http://schemas.microsoft.com/office/drawing/2014/chart" uri="{C3380CC4-5D6E-409C-BE32-E72D297353CC}">
              <c16:uniqueId val="{00000003-49A7-4A32-A54B-26673523CDDD}"/>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HousingType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HousingType!$F$4</c:f>
              <c:strCache>
                <c:ptCount val="1"/>
                <c:pt idx="0">
                  <c:v>Distribution</c:v>
                </c:pt>
              </c:strCache>
            </c:strRef>
          </c:tx>
          <c:spPr>
            <a:solidFill>
              <a:srgbClr val="40C694"/>
            </a:solidFill>
            <a:ln>
              <a:noFill/>
            </a:ln>
            <a:effectLst/>
          </c:spPr>
          <c:invertIfNegative val="0"/>
          <c:cat>
            <c:strRef>
              <c:f>HousingType!$B$5:$B$8</c:f>
              <c:strCache>
                <c:ptCount val="4"/>
                <c:pt idx="0">
                  <c:v>HOUSE</c:v>
                </c:pt>
                <c:pt idx="1">
                  <c:v>LIVE-IN</c:v>
                </c:pt>
                <c:pt idx="2">
                  <c:v>OWNED</c:v>
                </c:pt>
                <c:pt idx="3">
                  <c:v>RENTED</c:v>
                </c:pt>
              </c:strCache>
            </c:strRef>
          </c:cat>
          <c:val>
            <c:numRef>
              <c:f>HousingType!$F$5:$F$8</c:f>
              <c:numCache>
                <c:formatCode>0%</c:formatCode>
                <c:ptCount val="4"/>
                <c:pt idx="0">
                  <c:v>0.14228456913827656</c:v>
                </c:pt>
                <c:pt idx="1">
                  <c:v>6.0120240480961921E-2</c:v>
                </c:pt>
                <c:pt idx="2">
                  <c:v>7.0140280561122245E-2</c:v>
                </c:pt>
                <c:pt idx="3">
                  <c:v>0.72745490981963923</c:v>
                </c:pt>
              </c:numCache>
            </c:numRef>
          </c:val>
          <c:extLst>
            <c:ext xmlns:c16="http://schemas.microsoft.com/office/drawing/2014/chart" uri="{C3380CC4-5D6E-409C-BE32-E72D297353CC}">
              <c16:uniqueId val="{00000000-3CE4-4459-82FE-804B4CB09496}"/>
            </c:ext>
          </c:extLst>
        </c:ser>
        <c:ser>
          <c:idx val="2"/>
          <c:order val="2"/>
          <c:tx>
            <c:strRef>
              <c:f>HousingType!$H$4</c:f>
              <c:strCache>
                <c:ptCount val="1"/>
                <c:pt idx="0">
                  <c:v>Distribution 2</c:v>
                </c:pt>
              </c:strCache>
            </c:strRef>
          </c:tx>
          <c:spPr>
            <a:pattFill prst="ltHorz">
              <a:fgClr>
                <a:srgbClr val="30C694"/>
              </a:fgClr>
              <a:bgClr>
                <a:sysClr val="window" lastClr="FFFFFF"/>
              </a:bgClr>
            </a:pattFill>
            <a:ln>
              <a:noFill/>
            </a:ln>
            <a:effectLst/>
          </c:spPr>
          <c:invertIfNegative val="0"/>
          <c:cat>
            <c:strRef>
              <c:f>HousingType!$B$5:$B$8</c:f>
              <c:strCache>
                <c:ptCount val="4"/>
                <c:pt idx="0">
                  <c:v>HOUSE</c:v>
                </c:pt>
                <c:pt idx="1">
                  <c:v>LIVE-IN</c:v>
                </c:pt>
                <c:pt idx="2">
                  <c:v>OWNED</c:v>
                </c:pt>
                <c:pt idx="3">
                  <c:v>RENTED</c:v>
                </c:pt>
              </c:strCache>
            </c:strRef>
          </c:cat>
          <c:val>
            <c:numRef>
              <c:f>HousingType!$H$5:$H$8</c:f>
              <c:numCache>
                <c:formatCode>0%</c:formatCode>
                <c:ptCount val="4"/>
                <c:pt idx="0">
                  <c:v>0.13892078071182548</c:v>
                </c:pt>
                <c:pt idx="1">
                  <c:v>6.0849598163030996E-2</c:v>
                </c:pt>
                <c:pt idx="2">
                  <c:v>6.8503635667814769E-2</c:v>
                </c:pt>
                <c:pt idx="3">
                  <c:v>0.7317259854573287</c:v>
                </c:pt>
              </c:numCache>
            </c:numRef>
          </c:val>
          <c:extLst>
            <c:ext xmlns:c16="http://schemas.microsoft.com/office/drawing/2014/chart" uri="{C3380CC4-5D6E-409C-BE32-E72D297353CC}">
              <c16:uniqueId val="{00000001-3CE4-4459-82FE-804B4CB09496}"/>
            </c:ext>
          </c:extLst>
        </c:ser>
        <c:dLbls>
          <c:showLegendKey val="0"/>
          <c:showVal val="0"/>
          <c:showCatName val="0"/>
          <c:showSerName val="0"/>
          <c:showPercent val="0"/>
          <c:showBubbleSize val="0"/>
        </c:dLbls>
        <c:gapWidth val="150"/>
        <c:axId val="389216560"/>
        <c:axId val="302894640"/>
      </c:barChart>
      <c:lineChart>
        <c:grouping val="standard"/>
        <c:varyColors val="0"/>
        <c:ser>
          <c:idx val="1"/>
          <c:order val="1"/>
          <c:tx>
            <c:strRef>
              <c:f>HousingType!$G$4</c:f>
              <c:strCache>
                <c:ptCount val="1"/>
                <c:pt idx="0">
                  <c:v>% Bad</c:v>
                </c:pt>
              </c:strCache>
            </c:strRef>
          </c:tx>
          <c:spPr>
            <a:ln w="50800" cap="rnd">
              <a:solidFill>
                <a:srgbClr val="FF0000"/>
              </a:solidFill>
              <a:round/>
            </a:ln>
            <a:effectLst/>
          </c:spPr>
          <c:marker>
            <c:symbol val="none"/>
          </c:marker>
          <c:cat>
            <c:strRef>
              <c:f>HousingType!$B$5:$B$8</c:f>
              <c:strCache>
                <c:ptCount val="4"/>
                <c:pt idx="0">
                  <c:v>HOUSE</c:v>
                </c:pt>
                <c:pt idx="1">
                  <c:v>LIVE-IN</c:v>
                </c:pt>
                <c:pt idx="2">
                  <c:v>OWNED</c:v>
                </c:pt>
                <c:pt idx="3">
                  <c:v>RENTED</c:v>
                </c:pt>
              </c:strCache>
            </c:strRef>
          </c:cat>
          <c:val>
            <c:numRef>
              <c:f>HousingType!$G$5:$G$8</c:f>
              <c:numCache>
                <c:formatCode>0.0%</c:formatCode>
                <c:ptCount val="4"/>
                <c:pt idx="0">
                  <c:v>2.8169014084507043E-2</c:v>
                </c:pt>
                <c:pt idx="1">
                  <c:v>0.05</c:v>
                </c:pt>
                <c:pt idx="2">
                  <c:v>1.4285714285714285E-2</c:v>
                </c:pt>
                <c:pt idx="3">
                  <c:v>1.928374655647383E-2</c:v>
                </c:pt>
              </c:numCache>
            </c:numRef>
          </c:val>
          <c:smooth val="0"/>
          <c:extLst>
            <c:ext xmlns:c16="http://schemas.microsoft.com/office/drawing/2014/chart" uri="{C3380CC4-5D6E-409C-BE32-E72D297353CC}">
              <c16:uniqueId val="{00000002-3CE4-4459-82FE-804B4CB09496}"/>
            </c:ext>
          </c:extLst>
        </c:ser>
        <c:ser>
          <c:idx val="3"/>
          <c:order val="3"/>
          <c:tx>
            <c:strRef>
              <c:f>HousingType!$I$4</c:f>
              <c:strCache>
                <c:ptCount val="1"/>
                <c:pt idx="0">
                  <c:v>% Bad 2</c:v>
                </c:pt>
              </c:strCache>
            </c:strRef>
          </c:tx>
          <c:spPr>
            <a:ln w="12700" cap="rnd">
              <a:solidFill>
                <a:srgbClr val="FF0000"/>
              </a:solidFill>
              <a:prstDash val="dash"/>
              <a:round/>
            </a:ln>
            <a:effectLst/>
          </c:spPr>
          <c:marker>
            <c:symbol val="none"/>
          </c:marker>
          <c:cat>
            <c:strRef>
              <c:f>HousingType!$B$5:$B$8</c:f>
              <c:strCache>
                <c:ptCount val="4"/>
                <c:pt idx="0">
                  <c:v>HOUSE</c:v>
                </c:pt>
                <c:pt idx="1">
                  <c:v>LIVE-IN</c:v>
                </c:pt>
                <c:pt idx="2">
                  <c:v>OWNED</c:v>
                </c:pt>
                <c:pt idx="3">
                  <c:v>RENTED</c:v>
                </c:pt>
              </c:strCache>
            </c:strRef>
          </c:cat>
          <c:val>
            <c:numRef>
              <c:f>HousingType!$I$5:$I$8</c:f>
              <c:numCache>
                <c:formatCode>0%</c:formatCode>
                <c:ptCount val="4"/>
                <c:pt idx="0">
                  <c:v>1.6528925619834711E-2</c:v>
                </c:pt>
                <c:pt idx="1">
                  <c:v>4.40251572327044E-2</c:v>
                </c:pt>
                <c:pt idx="2">
                  <c:v>5.027932960893855E-2</c:v>
                </c:pt>
                <c:pt idx="3">
                  <c:v>2.6673640167364017E-2</c:v>
                </c:pt>
              </c:numCache>
            </c:numRef>
          </c:val>
          <c:smooth val="0"/>
          <c:extLst>
            <c:ext xmlns:c16="http://schemas.microsoft.com/office/drawing/2014/chart" uri="{C3380CC4-5D6E-409C-BE32-E72D297353CC}">
              <c16:uniqueId val="{00000003-3CE4-4459-82FE-804B4CB09496}"/>
            </c:ext>
          </c:extLst>
        </c:ser>
        <c:dLbls>
          <c:showLegendKey val="0"/>
          <c:showVal val="0"/>
          <c:showCatName val="0"/>
          <c:showSerName val="0"/>
          <c:showPercent val="0"/>
          <c:showBubbleSize val="0"/>
        </c:dLbls>
        <c:marker val="1"/>
        <c:smooth val="0"/>
        <c:axId val="884932616"/>
        <c:axId val="884940616"/>
      </c:lineChart>
      <c:catAx>
        <c:axId val="88493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84940616"/>
        <c:crosses val="autoZero"/>
        <c:auto val="1"/>
        <c:lblAlgn val="ctr"/>
        <c:lblOffset val="100"/>
        <c:noMultiLvlLbl val="0"/>
      </c:catAx>
      <c:valAx>
        <c:axId val="884940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sv-SE"/>
          </a:p>
        </c:txPr>
        <c:crossAx val="884932616"/>
        <c:crosses val="autoZero"/>
        <c:crossBetween val="between"/>
      </c:valAx>
      <c:valAx>
        <c:axId val="302894640"/>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r>
                  <a:rPr lang="sv-SE"/>
                  <a:t>Rubrik</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0C694"/>
                  </a:solidFill>
                  <a:latin typeface="+mn-lt"/>
                  <a:ea typeface="+mn-ea"/>
                  <a:cs typeface="+mn-cs"/>
                </a:defRPr>
              </a:pPr>
              <a:endParaRPr lang="sv-SE"/>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C694"/>
                </a:solidFill>
                <a:latin typeface="+mn-lt"/>
                <a:ea typeface="+mn-ea"/>
                <a:cs typeface="+mn-cs"/>
              </a:defRPr>
            </a:pPr>
            <a:endParaRPr lang="sv-SE"/>
          </a:p>
        </c:txPr>
        <c:crossAx val="389216560"/>
        <c:crosses val="max"/>
        <c:crossBetween val="between"/>
      </c:valAx>
      <c:catAx>
        <c:axId val="389216560"/>
        <c:scaling>
          <c:orientation val="minMax"/>
        </c:scaling>
        <c:delete val="1"/>
        <c:axPos val="b"/>
        <c:numFmt formatCode="General" sourceLinked="1"/>
        <c:majorTickMark val="out"/>
        <c:minorTickMark val="none"/>
        <c:tickLblPos val="nextTo"/>
        <c:crossAx val="302894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86714CA3-BDF7-4AA4-BAE1-1798F91A7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1B496E60-2F58-4EEB-853B-04BF5C3EF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30</xdr:row>
      <xdr:rowOff>165100</xdr:rowOff>
    </xdr:from>
    <xdr:to>
      <xdr:col>16</xdr:col>
      <xdr:colOff>485775</xdr:colOff>
      <xdr:row>45</xdr:row>
      <xdr:rowOff>146050</xdr:rowOff>
    </xdr:to>
    <xdr:graphicFrame macro="">
      <xdr:nvGraphicFramePr>
        <xdr:cNvPr id="4" name="Diagram 3">
          <a:extLst>
            <a:ext uri="{FF2B5EF4-FFF2-40B4-BE49-F238E27FC236}">
              <a16:creationId xmlns:a16="http://schemas.microsoft.com/office/drawing/2014/main" id="{084527EB-F976-4FB9-9228-43ADF6CF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66675</xdr:colOff>
      <xdr:row>2</xdr:row>
      <xdr:rowOff>82550</xdr:rowOff>
    </xdr:from>
    <xdr:to>
      <xdr:col>16</xdr:col>
      <xdr:colOff>371475</xdr:colOff>
      <xdr:row>17</xdr:row>
      <xdr:rowOff>63500</xdr:rowOff>
    </xdr:to>
    <xdr:graphicFrame macro="">
      <xdr:nvGraphicFramePr>
        <xdr:cNvPr id="2" name="Diagram 1">
          <a:extLst>
            <a:ext uri="{FF2B5EF4-FFF2-40B4-BE49-F238E27FC236}">
              <a16:creationId xmlns:a16="http://schemas.microsoft.com/office/drawing/2014/main" id="{0A245A4C-99A5-4236-B37A-D1784EA78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22225</xdr:colOff>
      <xdr:row>3</xdr:row>
      <xdr:rowOff>139700</xdr:rowOff>
    </xdr:from>
    <xdr:to>
      <xdr:col>15</xdr:col>
      <xdr:colOff>327025</xdr:colOff>
      <xdr:row>18</xdr:row>
      <xdr:rowOff>120650</xdr:rowOff>
    </xdr:to>
    <xdr:graphicFrame macro="">
      <xdr:nvGraphicFramePr>
        <xdr:cNvPr id="2" name="Diagram 1">
          <a:extLst>
            <a:ext uri="{FF2B5EF4-FFF2-40B4-BE49-F238E27FC236}">
              <a16:creationId xmlns:a16="http://schemas.microsoft.com/office/drawing/2014/main" id="{DED223F9-DCE9-4248-B905-ACCF5678E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3D7CFCCC-C6E4-41E4-84B7-F7E5F37DA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FCF9D2E2-A010-4B49-AC32-720E7BB32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491610D3-81AA-40CF-8DB5-A75054EA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759B9148-0AC2-4E91-9839-E41CDBE46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2316CC69-DD3A-4942-A3C9-A4A045F68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60105A53-648B-423F-AC1D-4B90EE035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206375</xdr:colOff>
      <xdr:row>1</xdr:row>
      <xdr:rowOff>165100</xdr:rowOff>
    </xdr:from>
    <xdr:to>
      <xdr:col>16</xdr:col>
      <xdr:colOff>511175</xdr:colOff>
      <xdr:row>16</xdr:row>
      <xdr:rowOff>146050</xdr:rowOff>
    </xdr:to>
    <xdr:graphicFrame macro="">
      <xdr:nvGraphicFramePr>
        <xdr:cNvPr id="2" name="Diagram 1">
          <a:extLst>
            <a:ext uri="{FF2B5EF4-FFF2-40B4-BE49-F238E27FC236}">
              <a16:creationId xmlns:a16="http://schemas.microsoft.com/office/drawing/2014/main" id="{BB7D769C-3CDF-4FB2-B68D-479ECE1BE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219075</xdr:colOff>
      <xdr:row>3</xdr:row>
      <xdr:rowOff>69850</xdr:rowOff>
    </xdr:from>
    <xdr:to>
      <xdr:col>16</xdr:col>
      <xdr:colOff>523875</xdr:colOff>
      <xdr:row>18</xdr:row>
      <xdr:rowOff>50800</xdr:rowOff>
    </xdr:to>
    <xdr:graphicFrame macro="">
      <xdr:nvGraphicFramePr>
        <xdr:cNvPr id="2" name="Diagram 1">
          <a:extLst>
            <a:ext uri="{FF2B5EF4-FFF2-40B4-BE49-F238E27FC236}">
              <a16:creationId xmlns:a16="http://schemas.microsoft.com/office/drawing/2014/main" id="{743CBEFC-7566-4E71-A4D8-28F79A93E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D10C6025-4559-48F2-ABCF-9E5284136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206375</xdr:colOff>
      <xdr:row>1</xdr:row>
      <xdr:rowOff>165100</xdr:rowOff>
    </xdr:from>
    <xdr:to>
      <xdr:col>16</xdr:col>
      <xdr:colOff>511175</xdr:colOff>
      <xdr:row>16</xdr:row>
      <xdr:rowOff>146050</xdr:rowOff>
    </xdr:to>
    <xdr:graphicFrame macro="">
      <xdr:nvGraphicFramePr>
        <xdr:cNvPr id="2" name="Diagram 1">
          <a:extLst>
            <a:ext uri="{FF2B5EF4-FFF2-40B4-BE49-F238E27FC236}">
              <a16:creationId xmlns:a16="http://schemas.microsoft.com/office/drawing/2014/main" id="{97B8EB58-4132-423E-8EB0-B2506D976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66F8E859-B8ED-4BBD-BC0A-0C4CB5F0F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206375</xdr:colOff>
      <xdr:row>1</xdr:row>
      <xdr:rowOff>165100</xdr:rowOff>
    </xdr:from>
    <xdr:to>
      <xdr:col>16</xdr:col>
      <xdr:colOff>511175</xdr:colOff>
      <xdr:row>16</xdr:row>
      <xdr:rowOff>146050</xdr:rowOff>
    </xdr:to>
    <xdr:graphicFrame macro="">
      <xdr:nvGraphicFramePr>
        <xdr:cNvPr id="2" name="Diagram 1">
          <a:extLst>
            <a:ext uri="{FF2B5EF4-FFF2-40B4-BE49-F238E27FC236}">
              <a16:creationId xmlns:a16="http://schemas.microsoft.com/office/drawing/2014/main" id="{E519BECC-6E15-49AC-BD0B-41D8944CC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1DA12FA4-5EFE-47F7-A4AB-6A07D0C70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9</xdr:col>
      <xdr:colOff>380999</xdr:colOff>
      <xdr:row>5</xdr:row>
      <xdr:rowOff>6350</xdr:rowOff>
    </xdr:from>
    <xdr:to>
      <xdr:col>17</xdr:col>
      <xdr:colOff>66674</xdr:colOff>
      <xdr:row>19</xdr:row>
      <xdr:rowOff>171450</xdr:rowOff>
    </xdr:to>
    <xdr:graphicFrame macro="">
      <xdr:nvGraphicFramePr>
        <xdr:cNvPr id="2" name="Diagram 1">
          <a:extLst>
            <a:ext uri="{FF2B5EF4-FFF2-40B4-BE49-F238E27FC236}">
              <a16:creationId xmlns:a16="http://schemas.microsoft.com/office/drawing/2014/main" id="{1ADB75A0-DE0A-4951-B5DC-69E5A8E1A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E1CA6A8A-7F93-4090-9828-95124706D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CFD2DA93-B729-422B-8289-608D1918D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B2D45DFE-4CC4-4140-9507-849E8359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206375</xdr:colOff>
      <xdr:row>1</xdr:row>
      <xdr:rowOff>165100</xdr:rowOff>
    </xdr:from>
    <xdr:to>
      <xdr:col>16</xdr:col>
      <xdr:colOff>511175</xdr:colOff>
      <xdr:row>16</xdr:row>
      <xdr:rowOff>146050</xdr:rowOff>
    </xdr:to>
    <xdr:graphicFrame macro="">
      <xdr:nvGraphicFramePr>
        <xdr:cNvPr id="2" name="Diagram 1">
          <a:extLst>
            <a:ext uri="{FF2B5EF4-FFF2-40B4-BE49-F238E27FC236}">
              <a16:creationId xmlns:a16="http://schemas.microsoft.com/office/drawing/2014/main" id="{14CB8503-07F1-4849-866C-2837E4757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79375</xdr:colOff>
      <xdr:row>1</xdr:row>
      <xdr:rowOff>0</xdr:rowOff>
    </xdr:from>
    <xdr:to>
      <xdr:col>15</xdr:col>
      <xdr:colOff>384175</xdr:colOff>
      <xdr:row>15</xdr:row>
      <xdr:rowOff>165100</xdr:rowOff>
    </xdr:to>
    <xdr:graphicFrame macro="">
      <xdr:nvGraphicFramePr>
        <xdr:cNvPr id="2" name="Diagram 1">
          <a:extLst>
            <a:ext uri="{FF2B5EF4-FFF2-40B4-BE49-F238E27FC236}">
              <a16:creationId xmlns:a16="http://schemas.microsoft.com/office/drawing/2014/main" id="{29F39BD2-05C2-4E89-9E67-1145D6A25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345EE750-B36D-41CE-82D9-8E44B91A0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371475</xdr:colOff>
      <xdr:row>5</xdr:row>
      <xdr:rowOff>6350</xdr:rowOff>
    </xdr:from>
    <xdr:to>
      <xdr:col>17</xdr:col>
      <xdr:colOff>66675</xdr:colOff>
      <xdr:row>19</xdr:row>
      <xdr:rowOff>171450</xdr:rowOff>
    </xdr:to>
    <xdr:graphicFrame macro="">
      <xdr:nvGraphicFramePr>
        <xdr:cNvPr id="2" name="Diagram 1">
          <a:extLst>
            <a:ext uri="{FF2B5EF4-FFF2-40B4-BE49-F238E27FC236}">
              <a16:creationId xmlns:a16="http://schemas.microsoft.com/office/drawing/2014/main" id="{F41F2902-92F6-4539-9D54-FAD14B9E7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606425</xdr:colOff>
      <xdr:row>27</xdr:row>
      <xdr:rowOff>139700</xdr:rowOff>
    </xdr:from>
    <xdr:to>
      <xdr:col>17</xdr:col>
      <xdr:colOff>301625</xdr:colOff>
      <xdr:row>42</xdr:row>
      <xdr:rowOff>120650</xdr:rowOff>
    </xdr:to>
    <xdr:graphicFrame macro="">
      <xdr:nvGraphicFramePr>
        <xdr:cNvPr id="3" name="Diagram 2">
          <a:extLst>
            <a:ext uri="{FF2B5EF4-FFF2-40B4-BE49-F238E27FC236}">
              <a16:creationId xmlns:a16="http://schemas.microsoft.com/office/drawing/2014/main" id="{59F273ED-73EC-4D80-A461-7936E3309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F76-872A-664C-9B7D-9B38BAEED5A2}">
  <dimension ref="B1:L23"/>
  <sheetViews>
    <sheetView tabSelected="1" zoomScale="179" zoomScaleNormal="80" workbookViewId="0">
      <selection activeCell="F8" sqref="F8"/>
    </sheetView>
  </sheetViews>
  <sheetFormatPr baseColWidth="10" defaultColWidth="8.83203125" defaultRowHeight="15" x14ac:dyDescent="0.2"/>
  <cols>
    <col min="1" max="1" width="4.5" customWidth="1"/>
    <col min="2" max="2" width="34.83203125" customWidth="1"/>
    <col min="3" max="3" width="9.1640625" customWidth="1"/>
    <col min="4" max="4" width="8.83203125" style="11"/>
    <col min="5" max="5" width="11" customWidth="1"/>
    <col min="9" max="10" width="18" customWidth="1"/>
    <col min="11" max="12" width="12.83203125" customWidth="1"/>
  </cols>
  <sheetData>
    <row r="1" spans="2:12" ht="18" x14ac:dyDescent="0.2">
      <c r="B1" s="14" t="s">
        <v>1352</v>
      </c>
      <c r="I1" s="14" t="s">
        <v>1352</v>
      </c>
      <c r="K1" s="11"/>
    </row>
    <row r="2" spans="2:12" ht="16" thickBot="1" x14ac:dyDescent="0.25">
      <c r="K2" s="11"/>
    </row>
    <row r="3" spans="2:12" ht="19" thickBot="1" x14ac:dyDescent="0.25">
      <c r="B3" s="29"/>
      <c r="C3" s="29"/>
      <c r="D3" s="30" t="s">
        <v>1326</v>
      </c>
      <c r="E3" s="31">
        <f>1/(1+EXP(-E5))</f>
        <v>5.406944082634503E-2</v>
      </c>
      <c r="F3" s="29"/>
      <c r="I3" s="29"/>
      <c r="J3" s="29"/>
      <c r="K3" s="30" t="s">
        <v>1326</v>
      </c>
      <c r="L3" s="31">
        <f>1/(1+EXP(-L5))</f>
        <v>3.0548940177158961E-2</v>
      </c>
    </row>
    <row r="4" spans="2:12" ht="16" thickBot="1" x14ac:dyDescent="0.25">
      <c r="B4" s="29"/>
      <c r="C4" s="29"/>
      <c r="D4" s="32"/>
      <c r="E4" s="29"/>
      <c r="F4" s="29"/>
      <c r="I4" s="29"/>
      <c r="J4" s="29"/>
      <c r="K4" s="32"/>
      <c r="L4" s="29"/>
    </row>
    <row r="5" spans="2:12" ht="16" thickBot="1" x14ac:dyDescent="0.25">
      <c r="B5" s="33" t="s">
        <v>1325</v>
      </c>
      <c r="C5" s="34" t="s">
        <v>1324</v>
      </c>
      <c r="D5" s="35" t="s">
        <v>1323</v>
      </c>
      <c r="E5" s="36">
        <f>SUM(E7:E22)</f>
        <v>-2.8618999999999999</v>
      </c>
      <c r="F5" s="29"/>
      <c r="I5" s="33" t="s">
        <v>1325</v>
      </c>
      <c r="J5" s="34" t="s">
        <v>1324</v>
      </c>
      <c r="K5" s="35" t="s">
        <v>1323</v>
      </c>
      <c r="L5" s="36">
        <f>SUM(L7:L22)</f>
        <v>-3.4573999999999998</v>
      </c>
    </row>
    <row r="6" spans="2:12" ht="16" thickBot="1" x14ac:dyDescent="0.25">
      <c r="B6" s="29"/>
      <c r="C6" s="29"/>
      <c r="D6" s="32"/>
      <c r="E6" s="29"/>
      <c r="F6" s="29"/>
      <c r="I6" s="29"/>
      <c r="J6" s="29"/>
      <c r="K6" s="32"/>
      <c r="L6" s="29"/>
    </row>
    <row r="7" spans="2:12" ht="17" thickBot="1" x14ac:dyDescent="0.25">
      <c r="B7" s="37" t="s">
        <v>1322</v>
      </c>
      <c r="C7" s="74">
        <v>-4.2058999999999997</v>
      </c>
      <c r="D7" s="25" t="s">
        <v>1320</v>
      </c>
      <c r="E7" s="39">
        <f>C7</f>
        <v>-4.2058999999999997</v>
      </c>
      <c r="F7" s="29"/>
      <c r="I7" s="37" t="s">
        <v>1322</v>
      </c>
      <c r="J7" s="74">
        <v>-4.2058999999999997</v>
      </c>
      <c r="K7" s="25" t="s">
        <v>1320</v>
      </c>
      <c r="L7" s="39">
        <f>J7</f>
        <v>-4.2058999999999997</v>
      </c>
    </row>
    <row r="8" spans="2:12" ht="16" thickBot="1" x14ac:dyDescent="0.25">
      <c r="B8" s="40"/>
      <c r="C8" s="29"/>
      <c r="D8" s="32"/>
      <c r="E8" s="41"/>
      <c r="F8" s="29"/>
      <c r="I8" s="40"/>
      <c r="J8" s="29"/>
      <c r="K8" s="32"/>
      <c r="L8" s="41"/>
    </row>
    <row r="9" spans="2:12" ht="16" thickBot="1" x14ac:dyDescent="0.25">
      <c r="B9" s="37" t="s">
        <v>1327</v>
      </c>
      <c r="C9" s="42"/>
      <c r="D9" s="43"/>
      <c r="E9" s="39"/>
      <c r="F9" s="29"/>
      <c r="I9" s="37" t="s">
        <v>1327</v>
      </c>
      <c r="J9" s="42"/>
      <c r="K9" s="43"/>
      <c r="L9" s="39"/>
    </row>
    <row r="10" spans="2:12" x14ac:dyDescent="0.2">
      <c r="B10" s="44" t="s">
        <v>1328</v>
      </c>
      <c r="C10" s="29">
        <v>0</v>
      </c>
      <c r="D10" s="26"/>
      <c r="E10" s="45">
        <f>IF(D10&gt;0,C10,0)</f>
        <v>0</v>
      </c>
      <c r="F10" s="29"/>
      <c r="I10" s="44" t="s">
        <v>1328</v>
      </c>
      <c r="J10" s="29">
        <v>0</v>
      </c>
      <c r="K10" s="26"/>
      <c r="L10" s="45">
        <f>IF(K10&gt;0,J10,0)</f>
        <v>0</v>
      </c>
    </row>
    <row r="11" spans="2:12" ht="16" x14ac:dyDescent="0.2">
      <c r="B11" s="44" t="s">
        <v>1329</v>
      </c>
      <c r="C11" s="75">
        <v>0.99580000000000002</v>
      </c>
      <c r="D11" s="27" t="s">
        <v>1320</v>
      </c>
      <c r="E11" s="45">
        <f>IF(D11&gt;0,C11,0)</f>
        <v>0.99580000000000002</v>
      </c>
      <c r="F11" s="29"/>
      <c r="I11" s="44" t="s">
        <v>1329</v>
      </c>
      <c r="J11" s="75">
        <v>0.99580000000000002</v>
      </c>
      <c r="K11" s="27" t="s">
        <v>1320</v>
      </c>
      <c r="L11" s="45">
        <f>IF(K11&gt;0,J11,0)</f>
        <v>0.99580000000000002</v>
      </c>
    </row>
    <row r="12" spans="2:12" x14ac:dyDescent="0.2">
      <c r="B12" s="46" t="s">
        <v>1330</v>
      </c>
      <c r="C12" s="29">
        <v>1.2435</v>
      </c>
      <c r="D12" s="27"/>
      <c r="E12" s="45">
        <f>IF(D12&gt;0,C12,0)</f>
        <v>0</v>
      </c>
      <c r="F12" s="29"/>
      <c r="I12" s="46" t="s">
        <v>1330</v>
      </c>
      <c r="J12" s="29">
        <v>1.2435</v>
      </c>
      <c r="K12" s="27"/>
      <c r="L12" s="45">
        <f>IF(K12&gt;0,J12,0)</f>
        <v>0</v>
      </c>
    </row>
    <row r="13" spans="2:12" ht="16" thickBot="1" x14ac:dyDescent="0.25">
      <c r="B13" s="47" t="s">
        <v>1331</v>
      </c>
      <c r="C13" s="48">
        <v>1.6464000000000001</v>
      </c>
      <c r="D13" s="28"/>
      <c r="E13" s="49">
        <f>IF(D13&gt;0,C13,0)</f>
        <v>0</v>
      </c>
      <c r="F13" s="29"/>
      <c r="I13" s="47" t="s">
        <v>1331</v>
      </c>
      <c r="J13" s="48">
        <v>1.6464000000000001</v>
      </c>
      <c r="K13" s="28"/>
      <c r="L13" s="49">
        <f>IF(K13&gt;0,J13,0)</f>
        <v>0</v>
      </c>
    </row>
    <row r="14" spans="2:12" ht="16" thickBot="1" x14ac:dyDescent="0.25">
      <c r="B14" s="40"/>
      <c r="C14" s="29"/>
      <c r="D14" s="32"/>
      <c r="E14" s="41"/>
      <c r="F14" s="29"/>
      <c r="I14" s="40"/>
      <c r="J14" s="29"/>
      <c r="K14" s="32"/>
      <c r="L14" s="41"/>
    </row>
    <row r="15" spans="2:12" ht="16" thickBot="1" x14ac:dyDescent="0.25">
      <c r="B15" s="37" t="s">
        <v>1332</v>
      </c>
      <c r="C15" s="42"/>
      <c r="D15" s="43"/>
      <c r="E15" s="39"/>
      <c r="F15" s="29"/>
      <c r="I15" s="37" t="s">
        <v>1332</v>
      </c>
      <c r="J15" s="42"/>
      <c r="K15" s="43"/>
      <c r="L15" s="39"/>
    </row>
    <row r="16" spans="2:12" x14ac:dyDescent="0.2">
      <c r="B16" s="44" t="s">
        <v>1333</v>
      </c>
      <c r="C16" s="29">
        <v>0</v>
      </c>
      <c r="D16" s="26"/>
      <c r="E16" s="45">
        <f>IF(D16&gt;0,C16,0)</f>
        <v>0</v>
      </c>
      <c r="F16" s="29"/>
      <c r="I16" s="44" t="s">
        <v>1333</v>
      </c>
      <c r="J16" s="29">
        <v>0</v>
      </c>
      <c r="K16" s="26" t="s">
        <v>1320</v>
      </c>
      <c r="L16" s="45">
        <f>IF(K16&gt;0,J16,0)</f>
        <v>0</v>
      </c>
    </row>
    <row r="17" spans="2:12" ht="17" thickBot="1" x14ac:dyDescent="0.25">
      <c r="B17" s="50" t="s">
        <v>1334</v>
      </c>
      <c r="C17" s="75">
        <v>0.34820000000000001</v>
      </c>
      <c r="D17" s="28" t="s">
        <v>1320</v>
      </c>
      <c r="E17" s="49">
        <f>IF(D17&gt;0,C17,0)</f>
        <v>0.34820000000000001</v>
      </c>
      <c r="F17" s="29"/>
      <c r="I17" s="50" t="s">
        <v>1334</v>
      </c>
      <c r="J17" s="75">
        <v>0.34820000000000001</v>
      </c>
      <c r="K17" s="28"/>
      <c r="L17" s="49">
        <f>IF(K17&gt;0,J17,0)</f>
        <v>0</v>
      </c>
    </row>
    <row r="18" spans="2:12" ht="16" thickBot="1" x14ac:dyDescent="0.25">
      <c r="B18" s="40"/>
      <c r="C18" s="29"/>
      <c r="D18" s="32"/>
      <c r="E18" s="41"/>
      <c r="F18" s="29"/>
      <c r="I18" s="40"/>
      <c r="J18" s="29"/>
      <c r="K18" s="32"/>
      <c r="L18" s="41"/>
    </row>
    <row r="19" spans="2:12" ht="16" thickBot="1" x14ac:dyDescent="0.25">
      <c r="B19" s="37" t="s">
        <v>1335</v>
      </c>
      <c r="C19" s="42"/>
      <c r="D19" s="43"/>
      <c r="E19" s="39"/>
      <c r="F19" s="29"/>
      <c r="I19" s="37" t="s">
        <v>1335</v>
      </c>
      <c r="J19" s="42"/>
      <c r="K19" s="43"/>
      <c r="L19" s="39"/>
    </row>
    <row r="20" spans="2:12" x14ac:dyDescent="0.2">
      <c r="B20" s="44" t="s">
        <v>1336</v>
      </c>
      <c r="C20" s="29">
        <v>0</v>
      </c>
      <c r="D20" s="26" t="s">
        <v>1320</v>
      </c>
      <c r="E20" s="45">
        <f>IF(D20&gt;0,C20,0)</f>
        <v>0</v>
      </c>
      <c r="F20" s="29"/>
      <c r="I20" s="44" t="s">
        <v>1336</v>
      </c>
      <c r="J20" s="29">
        <v>0</v>
      </c>
      <c r="K20" s="26"/>
      <c r="L20" s="45">
        <f>IF(K20&gt;0,J20,0)</f>
        <v>0</v>
      </c>
    </row>
    <row r="21" spans="2:12" ht="16" x14ac:dyDescent="0.2">
      <c r="B21" s="44" t="s">
        <v>1337</v>
      </c>
      <c r="C21" s="74">
        <v>-0.24729999999999999</v>
      </c>
      <c r="D21" s="27"/>
      <c r="E21" s="45">
        <f>IF(D21&gt;0,C21,0)</f>
        <v>0</v>
      </c>
      <c r="F21" s="29"/>
      <c r="I21" s="44" t="s">
        <v>1337</v>
      </c>
      <c r="J21" s="74">
        <v>-0.24729999999999999</v>
      </c>
      <c r="K21" s="27" t="s">
        <v>1320</v>
      </c>
      <c r="L21" s="45">
        <f>IF(K21&gt;0,J21,0)</f>
        <v>-0.24729999999999999</v>
      </c>
    </row>
    <row r="22" spans="2:12" ht="16" thickBot="1" x14ac:dyDescent="0.25">
      <c r="B22" s="47" t="s">
        <v>1338</v>
      </c>
      <c r="C22" s="48">
        <v>-0.7944</v>
      </c>
      <c r="D22" s="28"/>
      <c r="E22" s="49">
        <f>IF(D22&gt;0,C22,0)</f>
        <v>0</v>
      </c>
      <c r="F22" s="29"/>
      <c r="I22" s="47" t="s">
        <v>1338</v>
      </c>
      <c r="J22" s="48">
        <v>-0.7944</v>
      </c>
      <c r="K22" s="28"/>
      <c r="L22" s="49">
        <f>IF(K22&gt;0,J22,0)</f>
        <v>0</v>
      </c>
    </row>
    <row r="23" spans="2:12" x14ac:dyDescent="0.2">
      <c r="B23" s="29"/>
      <c r="C23" s="29"/>
      <c r="D23" s="32"/>
      <c r="E23" s="29"/>
      <c r="F23" s="29"/>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DE7CE"/>
  </sheetPr>
  <dimension ref="A4:K34"/>
  <sheetViews>
    <sheetView topLeftCell="B9" workbookViewId="0">
      <selection activeCell="E27" sqref="E27"/>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v>0</v>
      </c>
      <c r="B5">
        <v>0</v>
      </c>
      <c r="C5">
        <v>22</v>
      </c>
      <c r="D5">
        <v>0</v>
      </c>
      <c r="E5">
        <f>D5+C5</f>
        <v>22</v>
      </c>
      <c r="F5" s="4">
        <f>E5/E$9</f>
        <v>2.2044088176352707E-2</v>
      </c>
      <c r="G5" s="2">
        <f>D5/E5</f>
        <v>0</v>
      </c>
      <c r="H5" s="6">
        <f t="shared" ref="H5:I9" si="0">F12</f>
        <v>2.5914634146341462E-2</v>
      </c>
      <c r="I5" s="6">
        <f t="shared" si="0"/>
        <v>0</v>
      </c>
    </row>
    <row r="6" spans="1:9" x14ac:dyDescent="0.2">
      <c r="A6" s="9" t="s">
        <v>1242</v>
      </c>
      <c r="B6">
        <v>1</v>
      </c>
      <c r="C6">
        <v>394</v>
      </c>
      <c r="D6">
        <v>4</v>
      </c>
      <c r="E6">
        <f t="shared" ref="E6:E8" si="1">D6+C6</f>
        <v>398</v>
      </c>
      <c r="F6" s="4">
        <f>E6/E$9</f>
        <v>0.39879759519038077</v>
      </c>
      <c r="G6" s="2">
        <f t="shared" ref="G6:G9" si="2">D6/E6</f>
        <v>1.0050251256281407E-2</v>
      </c>
      <c r="H6" s="6">
        <f t="shared" si="0"/>
        <v>0.40548780487804881</v>
      </c>
      <c r="I6" s="6">
        <f t="shared" si="0"/>
        <v>1.1278195488721804E-2</v>
      </c>
    </row>
    <row r="7" spans="1:9" x14ac:dyDescent="0.2">
      <c r="A7" s="9" t="s">
        <v>1243</v>
      </c>
      <c r="B7">
        <v>5</v>
      </c>
      <c r="C7">
        <v>98</v>
      </c>
      <c r="D7">
        <v>1</v>
      </c>
      <c r="E7">
        <f t="shared" si="1"/>
        <v>99</v>
      </c>
      <c r="F7" s="4">
        <f>E7/E$9</f>
        <v>9.9198396793587176E-2</v>
      </c>
      <c r="G7" s="2">
        <f t="shared" si="2"/>
        <v>1.0101010101010102E-2</v>
      </c>
      <c r="H7" s="6">
        <f t="shared" si="0"/>
        <v>9.7179878048780491E-2</v>
      </c>
      <c r="I7" s="6">
        <f t="shared" si="0"/>
        <v>2.7450980392156862E-2</v>
      </c>
    </row>
    <row r="8" spans="1:9" x14ac:dyDescent="0.2">
      <c r="A8" t="s">
        <v>1244</v>
      </c>
      <c r="B8">
        <v>10</v>
      </c>
      <c r="C8">
        <v>462</v>
      </c>
      <c r="D8">
        <v>17</v>
      </c>
      <c r="E8">
        <f t="shared" si="1"/>
        <v>479</v>
      </c>
      <c r="F8" s="4">
        <f>E8/E$9</f>
        <v>0.47995991983967934</v>
      </c>
      <c r="G8" s="2">
        <f t="shared" si="2"/>
        <v>3.5490605427974949E-2</v>
      </c>
      <c r="H8" s="6">
        <f t="shared" si="0"/>
        <v>0.47141768292682928</v>
      </c>
      <c r="I8" s="6">
        <f t="shared" si="0"/>
        <v>4.3654001616814875E-2</v>
      </c>
    </row>
    <row r="9" spans="1:9" x14ac:dyDescent="0.2">
      <c r="C9">
        <f>SUM(C5:C8)</f>
        <v>976</v>
      </c>
      <c r="D9">
        <f>SUM(D5:D8)</f>
        <v>22</v>
      </c>
      <c r="E9">
        <f>SUM(E5:E8)</f>
        <v>998</v>
      </c>
      <c r="F9" s="4">
        <f>E9/E$9</f>
        <v>1</v>
      </c>
      <c r="G9" s="2">
        <f t="shared" si="2"/>
        <v>2.2044088176352707E-2</v>
      </c>
      <c r="H9" s="6">
        <f t="shared" si="0"/>
        <v>1</v>
      </c>
      <c r="I9" s="6">
        <f t="shared" si="0"/>
        <v>2.7820121951219513E-2</v>
      </c>
    </row>
    <row r="11" spans="1:9" x14ac:dyDescent="0.2">
      <c r="A11" s="3" t="s">
        <v>1272</v>
      </c>
      <c r="C11" t="s">
        <v>755</v>
      </c>
      <c r="D11" t="s">
        <v>1226</v>
      </c>
      <c r="E11" t="s">
        <v>1227</v>
      </c>
      <c r="F11" t="s">
        <v>1228</v>
      </c>
      <c r="G11" t="s">
        <v>1229</v>
      </c>
    </row>
    <row r="12" spans="1:9" x14ac:dyDescent="0.2">
      <c r="A12">
        <v>0</v>
      </c>
      <c r="B12">
        <v>0</v>
      </c>
      <c r="C12">
        <v>68</v>
      </c>
      <c r="D12">
        <v>0</v>
      </c>
      <c r="E12">
        <f>D12+C12</f>
        <v>68</v>
      </c>
      <c r="F12" s="4">
        <f>E12/E$16</f>
        <v>2.5914634146341462E-2</v>
      </c>
      <c r="G12" s="2">
        <f>D12/E12</f>
        <v>0</v>
      </c>
    </row>
    <row r="13" spans="1:9" x14ac:dyDescent="0.2">
      <c r="A13" s="9" t="s">
        <v>1242</v>
      </c>
      <c r="B13">
        <v>1</v>
      </c>
      <c r="C13">
        <v>1052</v>
      </c>
      <c r="D13">
        <v>12</v>
      </c>
      <c r="E13">
        <f t="shared" ref="E13:E15" si="3">D13+C13</f>
        <v>1064</v>
      </c>
      <c r="F13" s="4">
        <f>E13/E$16</f>
        <v>0.40548780487804881</v>
      </c>
      <c r="G13" s="2">
        <f t="shared" ref="G13:G16" si="4">D13/E13</f>
        <v>1.1278195488721804E-2</v>
      </c>
    </row>
    <row r="14" spans="1:9" x14ac:dyDescent="0.2">
      <c r="A14" s="9" t="s">
        <v>1243</v>
      </c>
      <c r="B14">
        <v>5</v>
      </c>
      <c r="C14">
        <v>248</v>
      </c>
      <c r="D14">
        <v>7</v>
      </c>
      <c r="E14">
        <f t="shared" si="3"/>
        <v>255</v>
      </c>
      <c r="F14" s="4">
        <f>E14/E$16</f>
        <v>9.7179878048780491E-2</v>
      </c>
      <c r="G14" s="2">
        <f t="shared" si="4"/>
        <v>2.7450980392156862E-2</v>
      </c>
    </row>
    <row r="15" spans="1:9" x14ac:dyDescent="0.2">
      <c r="A15" t="s">
        <v>1244</v>
      </c>
      <c r="B15">
        <v>10</v>
      </c>
      <c r="C15">
        <v>1183</v>
      </c>
      <c r="D15">
        <v>54</v>
      </c>
      <c r="E15">
        <f t="shared" si="3"/>
        <v>1237</v>
      </c>
      <c r="F15" s="4">
        <f>E15/E$16</f>
        <v>0.47141768292682928</v>
      </c>
      <c r="G15" s="2">
        <f t="shared" si="4"/>
        <v>4.3654001616814875E-2</v>
      </c>
    </row>
    <row r="16" spans="1:9" x14ac:dyDescent="0.2">
      <c r="C16">
        <f>SUM(C12:C15)</f>
        <v>2551</v>
      </c>
      <c r="D16">
        <f>SUM(D12:D15)</f>
        <v>73</v>
      </c>
      <c r="E16">
        <f>SUM(E12:E15)</f>
        <v>2624</v>
      </c>
      <c r="F16" s="4">
        <f>E16/E$16</f>
        <v>1</v>
      </c>
      <c r="G16" s="2">
        <f t="shared" si="4"/>
        <v>2.7820121951219513E-2</v>
      </c>
    </row>
    <row r="18" spans="2:11" x14ac:dyDescent="0.2">
      <c r="B18" s="3" t="s">
        <v>1230</v>
      </c>
    </row>
    <row r="19" spans="2:11" x14ac:dyDescent="0.2">
      <c r="B19" s="73" t="s">
        <v>1345</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99</v>
      </c>
    </row>
    <row r="23" spans="2:11" x14ac:dyDescent="0.2">
      <c r="B23" s="73"/>
      <c r="C23" s="73"/>
      <c r="D23" s="73"/>
      <c r="E23" s="73"/>
      <c r="F23" s="73"/>
      <c r="G23" s="73"/>
      <c r="K23" t="s">
        <v>11</v>
      </c>
    </row>
    <row r="24" spans="2:11" x14ac:dyDescent="0.2">
      <c r="K24" t="s">
        <v>102</v>
      </c>
    </row>
    <row r="25" spans="2:11" x14ac:dyDescent="0.2">
      <c r="K25" t="s">
        <v>104</v>
      </c>
    </row>
    <row r="26" spans="2:11" x14ac:dyDescent="0.2">
      <c r="K26" t="s">
        <v>106</v>
      </c>
    </row>
    <row r="27" spans="2:11" x14ac:dyDescent="0.2">
      <c r="K27" t="s">
        <v>108</v>
      </c>
    </row>
    <row r="28" spans="2:11" x14ac:dyDescent="0.2">
      <c r="K28" t="s">
        <v>110</v>
      </c>
    </row>
    <row r="29" spans="2:11" x14ac:dyDescent="0.2">
      <c r="K29" t="s">
        <v>112</v>
      </c>
    </row>
    <row r="30" spans="2:11" x14ac:dyDescent="0.2">
      <c r="K30" t="s">
        <v>114</v>
      </c>
    </row>
    <row r="31" spans="2:11" x14ac:dyDescent="0.2">
      <c r="K31" t="s">
        <v>116</v>
      </c>
    </row>
    <row r="32" spans="2:11" x14ac:dyDescent="0.2">
      <c r="K32" t="s">
        <v>118</v>
      </c>
    </row>
    <row r="33" spans="11:11" x14ac:dyDescent="0.2">
      <c r="K33" t="s">
        <v>120</v>
      </c>
    </row>
    <row r="34" spans="11:11" x14ac:dyDescent="0.2">
      <c r="K34" t="s">
        <v>122</v>
      </c>
    </row>
  </sheetData>
  <mergeCells count="1">
    <mergeCell ref="B19:G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3:I23"/>
  <sheetViews>
    <sheetView topLeftCell="C1" workbookViewId="0">
      <selection activeCell="S68" sqref="S68"/>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1245</v>
      </c>
      <c r="B4">
        <v>-1</v>
      </c>
      <c r="C4">
        <v>436</v>
      </c>
      <c r="D4">
        <v>14</v>
      </c>
      <c r="E4">
        <f>D4+C4</f>
        <v>450</v>
      </c>
      <c r="F4" s="2">
        <f>E4/E$7</f>
        <v>0.45090180360721444</v>
      </c>
      <c r="G4" s="2">
        <f>D4/E4</f>
        <v>3.111111111111111E-2</v>
      </c>
      <c r="H4" s="8">
        <f t="shared" ref="H4:I6" si="0">F10</f>
        <v>0.44474085365853661</v>
      </c>
      <c r="I4" s="8">
        <f t="shared" si="0"/>
        <v>2.8277634961439587E-2</v>
      </c>
    </row>
    <row r="5" spans="1:9" x14ac:dyDescent="0.2">
      <c r="A5" t="s">
        <v>1246</v>
      </c>
      <c r="B5">
        <v>0</v>
      </c>
      <c r="C5">
        <v>426</v>
      </c>
      <c r="D5">
        <v>6</v>
      </c>
      <c r="E5">
        <f>D5+C5</f>
        <v>432</v>
      </c>
      <c r="F5" s="2">
        <f>E5/E$7</f>
        <v>0.43286573146292584</v>
      </c>
      <c r="G5" s="2">
        <f t="shared" ref="G5:G7" si="1">D5/E5</f>
        <v>1.3888888888888888E-2</v>
      </c>
      <c r="H5" s="8">
        <f t="shared" si="0"/>
        <v>0.44321646341463417</v>
      </c>
      <c r="I5" s="8">
        <f t="shared" si="0"/>
        <v>2.7515047291487533E-2</v>
      </c>
    </row>
    <row r="6" spans="1:9" x14ac:dyDescent="0.2">
      <c r="A6" t="s">
        <v>1247</v>
      </c>
      <c r="B6">
        <v>1</v>
      </c>
      <c r="C6">
        <v>114</v>
      </c>
      <c r="D6">
        <v>2</v>
      </c>
      <c r="E6">
        <f>D6+C6</f>
        <v>116</v>
      </c>
      <c r="F6" s="2">
        <f>E6/E$7</f>
        <v>0.11623246492985972</v>
      </c>
      <c r="G6" s="2">
        <f t="shared" si="1"/>
        <v>1.7241379310344827E-2</v>
      </c>
      <c r="H6" s="8">
        <f t="shared" si="0"/>
        <v>0.11204268292682927</v>
      </c>
      <c r="I6" s="8">
        <f t="shared" si="0"/>
        <v>2.7210884353741496E-2</v>
      </c>
    </row>
    <row r="7" spans="1:9" x14ac:dyDescent="0.2">
      <c r="B7" t="s">
        <v>1227</v>
      </c>
      <c r="C7">
        <f>SUM(C4:C6)</f>
        <v>976</v>
      </c>
      <c r="D7">
        <f>SUM(D4:D6)</f>
        <v>22</v>
      </c>
      <c r="E7">
        <f>SUM(E4:E6)</f>
        <v>998</v>
      </c>
      <c r="F7" s="2">
        <f>E7/E$7</f>
        <v>1</v>
      </c>
      <c r="G7" s="2">
        <f t="shared" si="1"/>
        <v>2.2044088176352707E-2</v>
      </c>
      <c r="H7" s="8">
        <f t="shared" ref="H7:I7" si="2">F13</f>
        <v>1</v>
      </c>
      <c r="I7" s="8">
        <f t="shared" si="2"/>
        <v>2.7820121951219513E-2</v>
      </c>
    </row>
    <row r="9" spans="1:9" x14ac:dyDescent="0.2">
      <c r="A9" s="3" t="s">
        <v>1272</v>
      </c>
      <c r="C9" t="s">
        <v>755</v>
      </c>
      <c r="D9" t="s">
        <v>1226</v>
      </c>
      <c r="E9" t="s">
        <v>1227</v>
      </c>
      <c r="F9" t="s">
        <v>1228</v>
      </c>
      <c r="G9" t="s">
        <v>1229</v>
      </c>
    </row>
    <row r="10" spans="1:9" x14ac:dyDescent="0.2">
      <c r="A10" t="s">
        <v>1245</v>
      </c>
      <c r="B10">
        <v>-1</v>
      </c>
      <c r="C10">
        <f>C13-C11-C12</f>
        <v>1134</v>
      </c>
      <c r="D10">
        <f>D13-D11-D12</f>
        <v>33</v>
      </c>
      <c r="E10">
        <f>D10+C10</f>
        <v>1167</v>
      </c>
      <c r="F10" s="2">
        <f>E10/E$13</f>
        <v>0.44474085365853661</v>
      </c>
      <c r="G10" s="2">
        <f>D10/E10</f>
        <v>2.8277634961439587E-2</v>
      </c>
    </row>
    <row r="11" spans="1:9" x14ac:dyDescent="0.2">
      <c r="A11" t="s">
        <v>1246</v>
      </c>
      <c r="B11">
        <v>0</v>
      </c>
      <c r="C11">
        <v>1131</v>
      </c>
      <c r="D11">
        <v>32</v>
      </c>
      <c r="E11">
        <f t="shared" ref="E11:E12" si="3">D11+C11</f>
        <v>1163</v>
      </c>
      <c r="F11" s="2">
        <f t="shared" ref="F11:F13" si="4">E11/E$13</f>
        <v>0.44321646341463417</v>
      </c>
      <c r="G11" s="2">
        <f t="shared" ref="G11" si="5">D11/E11</f>
        <v>2.7515047291487533E-2</v>
      </c>
    </row>
    <row r="12" spans="1:9" x14ac:dyDescent="0.2">
      <c r="A12" t="s">
        <v>1247</v>
      </c>
      <c r="B12">
        <v>1</v>
      </c>
      <c r="C12">
        <v>286</v>
      </c>
      <c r="D12">
        <v>8</v>
      </c>
      <c r="E12">
        <f t="shared" si="3"/>
        <v>294</v>
      </c>
      <c r="F12" s="2">
        <f t="shared" si="4"/>
        <v>0.11204268292682927</v>
      </c>
      <c r="G12" s="2">
        <f t="shared" ref="G12:G13" si="6">D12/E12</f>
        <v>2.7210884353741496E-2</v>
      </c>
    </row>
    <row r="13" spans="1:9" x14ac:dyDescent="0.2">
      <c r="B13" t="s">
        <v>1227</v>
      </c>
      <c r="C13">
        <f>InquiriesNumber!C16</f>
        <v>2551</v>
      </c>
      <c r="D13">
        <f>InquiriesNumber!D16</f>
        <v>73</v>
      </c>
      <c r="E13">
        <f>SUM(C13:D13)</f>
        <v>2624</v>
      </c>
      <c r="F13" s="2">
        <f t="shared" si="4"/>
        <v>1</v>
      </c>
      <c r="G13" s="2">
        <f t="shared" si="6"/>
        <v>2.7820121951219513E-2</v>
      </c>
    </row>
    <row r="16" spans="1:9" x14ac:dyDescent="0.2">
      <c r="B16" s="3" t="s">
        <v>1230</v>
      </c>
    </row>
    <row r="17" spans="2:9" x14ac:dyDescent="0.2">
      <c r="B17" s="73" t="s">
        <v>1248</v>
      </c>
      <c r="C17" s="73"/>
      <c r="D17" s="73"/>
      <c r="E17" s="73"/>
      <c r="F17" s="73"/>
      <c r="G17" s="73"/>
    </row>
    <row r="18" spans="2:9" x14ac:dyDescent="0.2">
      <c r="B18" s="73"/>
      <c r="C18" s="73"/>
      <c r="D18" s="73"/>
      <c r="E18" s="73"/>
      <c r="F18" s="73"/>
      <c r="G18" s="73"/>
    </row>
    <row r="19" spans="2:9" x14ac:dyDescent="0.2">
      <c r="B19" s="73"/>
      <c r="C19" s="73"/>
      <c r="D19" s="73"/>
      <c r="E19" s="73"/>
      <c r="F19" s="73"/>
      <c r="G19" s="73"/>
      <c r="I19" t="s">
        <v>123</v>
      </c>
    </row>
    <row r="20" spans="2:9" x14ac:dyDescent="0.2">
      <c r="B20" s="73"/>
      <c r="C20" s="73"/>
      <c r="D20" s="73"/>
      <c r="E20" s="73"/>
      <c r="F20" s="73"/>
      <c r="G20" s="73"/>
      <c r="I20" t="s">
        <v>124</v>
      </c>
    </row>
    <row r="21" spans="2:9" x14ac:dyDescent="0.2">
      <c r="B21" s="73"/>
      <c r="C21" s="73"/>
      <c r="D21" s="73"/>
      <c r="E21" s="73"/>
      <c r="F21" s="73"/>
      <c r="G21" s="73"/>
      <c r="I21" t="s">
        <v>126</v>
      </c>
    </row>
    <row r="22" spans="2:9" x14ac:dyDescent="0.2">
      <c r="I22" t="s">
        <v>128</v>
      </c>
    </row>
    <row r="23" spans="2:9" x14ac:dyDescent="0.2">
      <c r="I23" t="s">
        <v>130</v>
      </c>
    </row>
  </sheetData>
  <mergeCells count="1">
    <mergeCell ref="B17:G21"/>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3:I20"/>
  <sheetViews>
    <sheetView topLeftCell="A2" workbookViewId="0">
      <selection activeCell="G13" sqref="G13"/>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551</v>
      </c>
      <c r="D4">
        <v>18</v>
      </c>
      <c r="E4">
        <f>D4+C4</f>
        <v>569</v>
      </c>
      <c r="F4" s="2">
        <f>E4/E$6</f>
        <v>0.5701402805611222</v>
      </c>
      <c r="G4" s="2">
        <f>D4/E4</f>
        <v>3.163444639718805E-2</v>
      </c>
      <c r="H4" s="8">
        <f>F9</f>
        <v>0.55754573170731703</v>
      </c>
      <c r="I4" s="8">
        <f>G9</f>
        <v>2.7341079972658919E-2</v>
      </c>
    </row>
    <row r="5" spans="1:9" x14ac:dyDescent="0.2">
      <c r="A5" t="s">
        <v>169</v>
      </c>
      <c r="B5">
        <v>1</v>
      </c>
      <c r="C5">
        <v>425</v>
      </c>
      <c r="D5">
        <v>4</v>
      </c>
      <c r="E5">
        <f>D5+C5</f>
        <v>429</v>
      </c>
      <c r="F5" s="2">
        <f t="shared" ref="F5:F6" si="0">E5/E$6</f>
        <v>0.42985971943887774</v>
      </c>
      <c r="G5" s="2">
        <f t="shared" ref="G5:G6" si="1">D5/E5</f>
        <v>9.324009324009324E-3</v>
      </c>
      <c r="H5" s="8">
        <f t="shared" ref="H5:I6" si="2">F10</f>
        <v>0.44245426829268292</v>
      </c>
      <c r="I5" s="8">
        <f t="shared" si="2"/>
        <v>2.8423772609819122E-2</v>
      </c>
    </row>
    <row r="6" spans="1:9" x14ac:dyDescent="0.2">
      <c r="B6" t="s">
        <v>1227</v>
      </c>
      <c r="C6">
        <f>SUM(C4:C5)</f>
        <v>976</v>
      </c>
      <c r="D6">
        <f>SUM(D4:D5)</f>
        <v>22</v>
      </c>
      <c r="E6">
        <f>SUM(E4:E5)</f>
        <v>998</v>
      </c>
      <c r="F6" s="2">
        <f t="shared" si="0"/>
        <v>1</v>
      </c>
      <c r="G6" s="2">
        <f t="shared" si="1"/>
        <v>2.2044088176352707E-2</v>
      </c>
      <c r="H6" s="8">
        <f t="shared" si="2"/>
        <v>1</v>
      </c>
      <c r="I6" s="8">
        <f t="shared" si="2"/>
        <v>2.7820121951219513E-2</v>
      </c>
    </row>
    <row r="8" spans="1:9" x14ac:dyDescent="0.2">
      <c r="A8" s="3" t="s">
        <v>1272</v>
      </c>
      <c r="C8" t="s">
        <v>755</v>
      </c>
      <c r="D8" t="s">
        <v>1226</v>
      </c>
      <c r="E8" t="s">
        <v>1227</v>
      </c>
      <c r="F8" t="s">
        <v>1228</v>
      </c>
      <c r="G8" t="s">
        <v>1229</v>
      </c>
    </row>
    <row r="9" spans="1:9" x14ac:dyDescent="0.2">
      <c r="A9" t="s">
        <v>173</v>
      </c>
      <c r="B9">
        <v>0</v>
      </c>
      <c r="C9">
        <v>1423</v>
      </c>
      <c r="D9">
        <v>40</v>
      </c>
      <c r="E9">
        <f>D9+C9</f>
        <v>1463</v>
      </c>
      <c r="F9" s="2">
        <f>E9/E$11</f>
        <v>0.55754573170731703</v>
      </c>
      <c r="G9" s="2">
        <f>D9/E9</f>
        <v>2.7341079972658919E-2</v>
      </c>
    </row>
    <row r="10" spans="1:9" x14ac:dyDescent="0.2">
      <c r="A10" t="s">
        <v>169</v>
      </c>
      <c r="B10">
        <v>1</v>
      </c>
      <c r="C10">
        <v>1128</v>
      </c>
      <c r="D10">
        <v>33</v>
      </c>
      <c r="E10">
        <f>D10+C10</f>
        <v>1161</v>
      </c>
      <c r="F10" s="2">
        <f t="shared" ref="F10:F11" si="3">E10/E$11</f>
        <v>0.44245426829268292</v>
      </c>
      <c r="G10" s="2">
        <f t="shared" ref="G10:G11" si="4">D10/E10</f>
        <v>2.8423772609819122E-2</v>
      </c>
    </row>
    <row r="11" spans="1:9" x14ac:dyDescent="0.2">
      <c r="B11" t="s">
        <v>1227</v>
      </c>
      <c r="C11">
        <f>SUM(C9:C10)</f>
        <v>2551</v>
      </c>
      <c r="D11">
        <f>SUM(D9:D10)</f>
        <v>73</v>
      </c>
      <c r="E11">
        <f>SUM(E9:E10)</f>
        <v>2624</v>
      </c>
      <c r="F11" s="2">
        <f t="shared" si="3"/>
        <v>1</v>
      </c>
      <c r="G11" s="2">
        <f t="shared" si="4"/>
        <v>2.7820121951219513E-2</v>
      </c>
    </row>
    <row r="14" spans="1:9" x14ac:dyDescent="0.2">
      <c r="B14" s="3" t="s">
        <v>1230</v>
      </c>
    </row>
    <row r="15" spans="1:9" x14ac:dyDescent="0.2">
      <c r="B15" s="73" t="s">
        <v>1249</v>
      </c>
      <c r="C15" s="73"/>
      <c r="D15" s="73"/>
      <c r="E15" s="73"/>
      <c r="F15" s="73"/>
      <c r="G15" s="73"/>
    </row>
    <row r="16" spans="1:9" x14ac:dyDescent="0.2">
      <c r="B16" s="73"/>
      <c r="C16" s="73"/>
      <c r="D16" s="73"/>
      <c r="E16" s="73"/>
      <c r="F16" s="73"/>
      <c r="G16" s="73"/>
    </row>
    <row r="17" spans="2:9" x14ac:dyDescent="0.2">
      <c r="B17" s="73"/>
      <c r="C17" s="73"/>
      <c r="D17" s="73"/>
      <c r="E17" s="73"/>
      <c r="F17" s="73"/>
      <c r="G17" s="73"/>
      <c r="I17" t="s">
        <v>164</v>
      </c>
    </row>
    <row r="18" spans="2:9" x14ac:dyDescent="0.2">
      <c r="B18" s="73"/>
      <c r="C18" s="73"/>
      <c r="D18" s="73"/>
      <c r="E18" s="73"/>
      <c r="F18" s="73"/>
      <c r="G18" s="73"/>
      <c r="I18" t="s">
        <v>166</v>
      </c>
    </row>
    <row r="19" spans="2:9" x14ac:dyDescent="0.2">
      <c r="B19" s="73"/>
      <c r="C19" s="73"/>
      <c r="D19" s="73"/>
      <c r="E19" s="73"/>
      <c r="F19" s="73"/>
      <c r="G19" s="73"/>
      <c r="I19" t="s">
        <v>168</v>
      </c>
    </row>
    <row r="20" spans="2:9" x14ac:dyDescent="0.2">
      <c r="I20" t="s">
        <v>171</v>
      </c>
    </row>
  </sheetData>
  <mergeCells count="1">
    <mergeCell ref="B15:G1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DE7CE"/>
  </sheetPr>
  <dimension ref="A4:K33"/>
  <sheetViews>
    <sheetView topLeftCell="C17" workbookViewId="0">
      <selection activeCell="E15" sqref="E15"/>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t="s">
        <v>254</v>
      </c>
      <c r="B5">
        <v>24</v>
      </c>
      <c r="C5">
        <v>71</v>
      </c>
      <c r="D5">
        <v>6</v>
      </c>
      <c r="E5">
        <f>D5+C5</f>
        <v>77</v>
      </c>
      <c r="F5" s="4">
        <f>E5/E$9</f>
        <v>7.7154308617234463E-2</v>
      </c>
      <c r="G5" s="2">
        <f>D5/E5</f>
        <v>7.792207792207792E-2</v>
      </c>
      <c r="H5" s="6">
        <f t="shared" ref="H5:I9" si="0">F12</f>
        <v>7.2027439024390238E-2</v>
      </c>
      <c r="I5" s="6">
        <f t="shared" si="0"/>
        <v>8.9947089947089942E-2</v>
      </c>
    </row>
    <row r="6" spans="1:9" x14ac:dyDescent="0.2">
      <c r="A6" s="9" t="s">
        <v>257</v>
      </c>
      <c r="B6">
        <v>25</v>
      </c>
      <c r="C6">
        <v>416</v>
      </c>
      <c r="D6">
        <v>9</v>
      </c>
      <c r="E6">
        <f t="shared" ref="E6:E8" si="1">D6+C6</f>
        <v>425</v>
      </c>
      <c r="F6" s="4">
        <f>E6/E$9</f>
        <v>0.42585170340681361</v>
      </c>
      <c r="G6" s="2">
        <f t="shared" ref="G6:G9" si="2">D6/E6</f>
        <v>2.1176470588235293E-2</v>
      </c>
      <c r="H6" s="6">
        <f t="shared" si="0"/>
        <v>0.44664634146341464</v>
      </c>
      <c r="I6" s="6">
        <f t="shared" si="0"/>
        <v>3.3276450511945395E-2</v>
      </c>
    </row>
    <row r="7" spans="1:9" x14ac:dyDescent="0.2">
      <c r="A7" s="9" t="s">
        <v>260</v>
      </c>
      <c r="B7">
        <v>39</v>
      </c>
      <c r="C7">
        <v>292</v>
      </c>
      <c r="D7">
        <v>4</v>
      </c>
      <c r="E7">
        <f t="shared" si="1"/>
        <v>296</v>
      </c>
      <c r="F7" s="4">
        <f>E7/E$9</f>
        <v>0.29659318637274551</v>
      </c>
      <c r="G7" s="2">
        <f t="shared" si="2"/>
        <v>1.3513513513513514E-2</v>
      </c>
      <c r="H7" s="6">
        <f t="shared" si="0"/>
        <v>0.28620426829268292</v>
      </c>
      <c r="I7" s="6">
        <f t="shared" si="0"/>
        <v>1.3315579227696404E-2</v>
      </c>
    </row>
    <row r="8" spans="1:9" x14ac:dyDescent="0.2">
      <c r="A8" t="s">
        <v>263</v>
      </c>
      <c r="B8">
        <v>50</v>
      </c>
      <c r="C8">
        <v>197</v>
      </c>
      <c r="D8">
        <v>3</v>
      </c>
      <c r="E8">
        <f t="shared" si="1"/>
        <v>200</v>
      </c>
      <c r="F8" s="4">
        <f>E8/E$9</f>
        <v>0.20040080160320642</v>
      </c>
      <c r="G8" s="2">
        <f t="shared" si="2"/>
        <v>1.4999999999999999E-2</v>
      </c>
      <c r="H8" s="6">
        <f t="shared" si="0"/>
        <v>0.1951219512195122</v>
      </c>
      <c r="I8" s="6">
        <f t="shared" si="0"/>
        <v>1.3671875E-2</v>
      </c>
    </row>
    <row r="9" spans="1:9" x14ac:dyDescent="0.2">
      <c r="C9">
        <f>SUM(C5:C8)</f>
        <v>976</v>
      </c>
      <c r="D9">
        <f>SUM(D5:D8)</f>
        <v>22</v>
      </c>
      <c r="E9">
        <f>SUM(E5:E8)</f>
        <v>998</v>
      </c>
      <c r="F9" s="4">
        <f>E9/E$9</f>
        <v>1</v>
      </c>
      <c r="G9" s="2">
        <f t="shared" si="2"/>
        <v>2.2044088176352707E-2</v>
      </c>
      <c r="H9" s="6">
        <f t="shared" si="0"/>
        <v>1</v>
      </c>
      <c r="I9" s="6">
        <f t="shared" si="0"/>
        <v>2.7820121951219513E-2</v>
      </c>
    </row>
    <row r="11" spans="1:9" x14ac:dyDescent="0.2">
      <c r="A11" s="3" t="s">
        <v>1272</v>
      </c>
      <c r="C11" t="s">
        <v>755</v>
      </c>
      <c r="D11" t="s">
        <v>1226</v>
      </c>
      <c r="E11" t="s">
        <v>1227</v>
      </c>
      <c r="F11" t="s">
        <v>1228</v>
      </c>
      <c r="G11" t="s">
        <v>1229</v>
      </c>
    </row>
    <row r="12" spans="1:9" x14ac:dyDescent="0.2">
      <c r="A12" t="s">
        <v>254</v>
      </c>
      <c r="B12">
        <v>24</v>
      </c>
      <c r="C12">
        <v>172</v>
      </c>
      <c r="D12">
        <v>17</v>
      </c>
      <c r="E12">
        <f>D12+C12</f>
        <v>189</v>
      </c>
      <c r="F12" s="4">
        <f>E12/E$16</f>
        <v>7.2027439024390238E-2</v>
      </c>
      <c r="G12" s="2">
        <f>D12/E12</f>
        <v>8.9947089947089942E-2</v>
      </c>
    </row>
    <row r="13" spans="1:9" x14ac:dyDescent="0.2">
      <c r="A13" s="9" t="s">
        <v>257</v>
      </c>
      <c r="B13">
        <v>25</v>
      </c>
      <c r="C13">
        <v>1133</v>
      </c>
      <c r="D13">
        <v>39</v>
      </c>
      <c r="E13">
        <f t="shared" ref="E13:E15" si="3">D13+C13</f>
        <v>1172</v>
      </c>
      <c r="F13" s="4">
        <f>E13/E$16</f>
        <v>0.44664634146341464</v>
      </c>
      <c r="G13" s="2">
        <f t="shared" ref="G13:G16" si="4">D13/E13</f>
        <v>3.3276450511945395E-2</v>
      </c>
    </row>
    <row r="14" spans="1:9" x14ac:dyDescent="0.2">
      <c r="A14" s="9" t="s">
        <v>260</v>
      </c>
      <c r="B14">
        <v>39</v>
      </c>
      <c r="C14">
        <v>741</v>
      </c>
      <c r="D14">
        <v>10</v>
      </c>
      <c r="E14">
        <f t="shared" si="3"/>
        <v>751</v>
      </c>
      <c r="F14" s="4">
        <f>E14/E$16</f>
        <v>0.28620426829268292</v>
      </c>
      <c r="G14" s="2">
        <f t="shared" si="4"/>
        <v>1.3315579227696404E-2</v>
      </c>
    </row>
    <row r="15" spans="1:9" x14ac:dyDescent="0.2">
      <c r="A15" t="s">
        <v>263</v>
      </c>
      <c r="B15">
        <v>50</v>
      </c>
      <c r="C15">
        <v>505</v>
      </c>
      <c r="D15">
        <v>7</v>
      </c>
      <c r="E15">
        <f t="shared" si="3"/>
        <v>512</v>
      </c>
      <c r="F15" s="4">
        <f>E15/E$16</f>
        <v>0.1951219512195122</v>
      </c>
      <c r="G15" s="2">
        <f t="shared" si="4"/>
        <v>1.3671875E-2</v>
      </c>
    </row>
    <row r="16" spans="1:9" x14ac:dyDescent="0.2">
      <c r="C16">
        <f>SUM(C12:C15)</f>
        <v>2551</v>
      </c>
      <c r="D16">
        <f>SUM(D12:D15)</f>
        <v>73</v>
      </c>
      <c r="E16">
        <f>SUM(E12:E15)</f>
        <v>2624</v>
      </c>
      <c r="F16" s="4">
        <f>E16/E$16</f>
        <v>1</v>
      </c>
      <c r="G16" s="2">
        <f t="shared" si="4"/>
        <v>2.7820121951219513E-2</v>
      </c>
    </row>
    <row r="18" spans="2:11" x14ac:dyDescent="0.2">
      <c r="B18" s="3" t="s">
        <v>1230</v>
      </c>
    </row>
    <row r="19" spans="2:11" x14ac:dyDescent="0.2">
      <c r="B19" s="73" t="s">
        <v>1311</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246</v>
      </c>
    </row>
    <row r="23" spans="2:11" x14ac:dyDescent="0.2">
      <c r="B23" s="73"/>
      <c r="C23" s="73"/>
      <c r="D23" s="73"/>
      <c r="E23" s="73"/>
      <c r="F23" s="73"/>
      <c r="G23" s="73"/>
      <c r="K23" t="s">
        <v>247</v>
      </c>
    </row>
    <row r="24" spans="2:11" x14ac:dyDescent="0.2">
      <c r="K24" t="s">
        <v>249</v>
      </c>
    </row>
    <row r="25" spans="2:11" x14ac:dyDescent="0.2">
      <c r="K25" t="s">
        <v>253</v>
      </c>
    </row>
    <row r="26" spans="2:11" x14ac:dyDescent="0.2">
      <c r="K26" t="s">
        <v>256</v>
      </c>
    </row>
    <row r="27" spans="2:11" x14ac:dyDescent="0.2">
      <c r="K27" t="s">
        <v>259</v>
      </c>
    </row>
    <row r="28" spans="2:11" x14ac:dyDescent="0.2">
      <c r="K28" t="s">
        <v>262</v>
      </c>
    </row>
    <row r="29" spans="2:11" x14ac:dyDescent="0.2">
      <c r="K29" t="s">
        <v>265</v>
      </c>
    </row>
    <row r="30" spans="2:11" x14ac:dyDescent="0.2">
      <c r="K30" t="s">
        <v>267</v>
      </c>
    </row>
    <row r="31" spans="2:11" x14ac:dyDescent="0.2">
      <c r="K31" t="s">
        <v>269</v>
      </c>
    </row>
    <row r="32" spans="2:11" x14ac:dyDescent="0.2">
      <c r="K32" t="s">
        <v>271</v>
      </c>
    </row>
    <row r="33" spans="11:11" x14ac:dyDescent="0.2">
      <c r="K33" t="s">
        <v>273</v>
      </c>
    </row>
  </sheetData>
  <mergeCells count="1">
    <mergeCell ref="B19:G2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4:K35"/>
  <sheetViews>
    <sheetView topLeftCell="C1" workbookViewId="0">
      <selection activeCell="B26" sqref="B26"/>
    </sheetView>
  </sheetViews>
  <sheetFormatPr baseColWidth="10" defaultColWidth="8.83203125" defaultRowHeight="15" x14ac:dyDescent="0.2"/>
  <sheetData>
    <row r="4" spans="1:9" x14ac:dyDescent="0.2">
      <c r="B4" s="3" t="s">
        <v>1271</v>
      </c>
      <c r="C4" t="s">
        <v>755</v>
      </c>
      <c r="D4" t="s">
        <v>1226</v>
      </c>
      <c r="E4" t="s">
        <v>1227</v>
      </c>
      <c r="F4" t="s">
        <v>1228</v>
      </c>
      <c r="G4" s="5" t="s">
        <v>1229</v>
      </c>
      <c r="H4" t="s">
        <v>1239</v>
      </c>
      <c r="I4" t="s">
        <v>1240</v>
      </c>
    </row>
    <row r="5" spans="1:9" x14ac:dyDescent="0.2">
      <c r="A5" t="s">
        <v>1254</v>
      </c>
      <c r="B5" t="s">
        <v>1250</v>
      </c>
      <c r="C5">
        <v>138</v>
      </c>
      <c r="D5">
        <v>4</v>
      </c>
      <c r="E5">
        <f>D5+C5</f>
        <v>142</v>
      </c>
      <c r="F5" s="4">
        <f>E5/E$9</f>
        <v>0.14228456913827656</v>
      </c>
      <c r="G5" s="2">
        <f>D5/E5</f>
        <v>2.8169014084507043E-2</v>
      </c>
      <c r="H5" s="6">
        <f t="shared" ref="H5:I9" si="0">F12</f>
        <v>0.13892078071182548</v>
      </c>
      <c r="I5" s="6">
        <f t="shared" si="0"/>
        <v>1.6528925619834711E-2</v>
      </c>
    </row>
    <row r="6" spans="1:9" x14ac:dyDescent="0.2">
      <c r="A6" s="9" t="s">
        <v>1255</v>
      </c>
      <c r="B6" t="s">
        <v>1251</v>
      </c>
      <c r="C6">
        <v>57</v>
      </c>
      <c r="D6">
        <v>3</v>
      </c>
      <c r="E6">
        <f t="shared" ref="E6:E8" si="1">D6+C6</f>
        <v>60</v>
      </c>
      <c r="F6" s="4">
        <f>E6/E$9</f>
        <v>6.0120240480961921E-2</v>
      </c>
      <c r="G6" s="2">
        <f t="shared" ref="G6:G9" si="2">D6/E6</f>
        <v>0.05</v>
      </c>
      <c r="H6" s="6">
        <f t="shared" si="0"/>
        <v>6.0849598163030996E-2</v>
      </c>
      <c r="I6" s="6">
        <f t="shared" si="0"/>
        <v>4.40251572327044E-2</v>
      </c>
    </row>
    <row r="7" spans="1:9" x14ac:dyDescent="0.2">
      <c r="A7" s="9" t="s">
        <v>1256</v>
      </c>
      <c r="B7" t="s">
        <v>1252</v>
      </c>
      <c r="C7">
        <v>69</v>
      </c>
      <c r="D7">
        <v>1</v>
      </c>
      <c r="E7">
        <f t="shared" si="1"/>
        <v>70</v>
      </c>
      <c r="F7" s="4">
        <f>E7/E$9</f>
        <v>7.0140280561122245E-2</v>
      </c>
      <c r="G7" s="2">
        <f t="shared" si="2"/>
        <v>1.4285714285714285E-2</v>
      </c>
      <c r="H7" s="6">
        <f t="shared" si="0"/>
        <v>6.8503635667814769E-2</v>
      </c>
      <c r="I7" s="6">
        <f t="shared" si="0"/>
        <v>5.027932960893855E-2</v>
      </c>
    </row>
    <row r="8" spans="1:9" x14ac:dyDescent="0.2">
      <c r="A8" t="s">
        <v>1257</v>
      </c>
      <c r="B8" t="s">
        <v>1253</v>
      </c>
      <c r="C8">
        <v>712</v>
      </c>
      <c r="D8">
        <v>14</v>
      </c>
      <c r="E8">
        <f t="shared" si="1"/>
        <v>726</v>
      </c>
      <c r="F8" s="4">
        <f>E8/E$9</f>
        <v>0.72745490981963923</v>
      </c>
      <c r="G8" s="2">
        <f t="shared" si="2"/>
        <v>1.928374655647383E-2</v>
      </c>
      <c r="H8" s="6">
        <f t="shared" si="0"/>
        <v>0.7317259854573287</v>
      </c>
      <c r="I8" s="6">
        <f t="shared" si="0"/>
        <v>2.6673640167364017E-2</v>
      </c>
    </row>
    <row r="9" spans="1:9" x14ac:dyDescent="0.2">
      <c r="C9">
        <f>SUM(C5:C8)</f>
        <v>976</v>
      </c>
      <c r="D9">
        <f>SUM(D5:D8)</f>
        <v>22</v>
      </c>
      <c r="E9">
        <f>SUM(E5:E8)</f>
        <v>998</v>
      </c>
      <c r="F9" s="4">
        <f>E9/E$9</f>
        <v>1</v>
      </c>
      <c r="G9" s="2">
        <f t="shared" si="2"/>
        <v>2.2044088176352707E-2</v>
      </c>
      <c r="H9" s="6">
        <f t="shared" si="0"/>
        <v>1</v>
      </c>
      <c r="I9" s="6">
        <f t="shared" si="0"/>
        <v>2.7937236892460773E-2</v>
      </c>
    </row>
    <row r="11" spans="1:9" x14ac:dyDescent="0.2">
      <c r="B11" s="3" t="s">
        <v>1272</v>
      </c>
      <c r="C11" t="s">
        <v>755</v>
      </c>
      <c r="D11" t="s">
        <v>1226</v>
      </c>
      <c r="E11" t="s">
        <v>1227</v>
      </c>
      <c r="F11" t="s">
        <v>1228</v>
      </c>
      <c r="G11" t="s">
        <v>1229</v>
      </c>
    </row>
    <row r="12" spans="1:9" x14ac:dyDescent="0.2">
      <c r="A12" t="s">
        <v>1254</v>
      </c>
      <c r="B12" t="s">
        <v>1250</v>
      </c>
      <c r="C12">
        <v>357</v>
      </c>
      <c r="D12">
        <v>6</v>
      </c>
      <c r="E12">
        <f>D12+C12</f>
        <v>363</v>
      </c>
      <c r="F12" s="4">
        <f>E12/E$16</f>
        <v>0.13892078071182548</v>
      </c>
      <c r="G12" s="2">
        <f>D12/E12</f>
        <v>1.6528925619834711E-2</v>
      </c>
    </row>
    <row r="13" spans="1:9" x14ac:dyDescent="0.2">
      <c r="A13" s="9" t="s">
        <v>1255</v>
      </c>
      <c r="B13" t="s">
        <v>1251</v>
      </c>
      <c r="C13">
        <v>152</v>
      </c>
      <c r="D13">
        <v>7</v>
      </c>
      <c r="E13">
        <f t="shared" ref="E13:E15" si="3">D13+C13</f>
        <v>159</v>
      </c>
      <c r="F13" s="4">
        <f>E13/E$16</f>
        <v>6.0849598163030996E-2</v>
      </c>
      <c r="G13" s="2">
        <f t="shared" ref="G13:G16" si="4">D13/E13</f>
        <v>4.40251572327044E-2</v>
      </c>
    </row>
    <row r="14" spans="1:9" x14ac:dyDescent="0.2">
      <c r="A14" s="9" t="s">
        <v>1256</v>
      </c>
      <c r="B14" t="s">
        <v>1252</v>
      </c>
      <c r="C14">
        <v>170</v>
      </c>
      <c r="D14">
        <v>9</v>
      </c>
      <c r="E14">
        <f t="shared" si="3"/>
        <v>179</v>
      </c>
      <c r="F14" s="4">
        <f>E14/E$16</f>
        <v>6.8503635667814769E-2</v>
      </c>
      <c r="G14" s="2">
        <f t="shared" si="4"/>
        <v>5.027932960893855E-2</v>
      </c>
    </row>
    <row r="15" spans="1:9" x14ac:dyDescent="0.2">
      <c r="A15" t="s">
        <v>1257</v>
      </c>
      <c r="B15" t="s">
        <v>1253</v>
      </c>
      <c r="C15">
        <v>1861</v>
      </c>
      <c r="D15">
        <v>51</v>
      </c>
      <c r="E15">
        <f t="shared" si="3"/>
        <v>1912</v>
      </c>
      <c r="F15" s="4">
        <f>E15/E$16</f>
        <v>0.7317259854573287</v>
      </c>
      <c r="G15" s="2">
        <f t="shared" si="4"/>
        <v>2.6673640167364017E-2</v>
      </c>
    </row>
    <row r="16" spans="1:9" x14ac:dyDescent="0.2">
      <c r="C16">
        <f>SUM(C12:C15)</f>
        <v>2540</v>
      </c>
      <c r="D16">
        <f>SUM(D12:D15)</f>
        <v>73</v>
      </c>
      <c r="E16">
        <f>SUM(E12:E15)</f>
        <v>2613</v>
      </c>
      <c r="F16" s="4">
        <f>E16/E$16</f>
        <v>1</v>
      </c>
      <c r="G16" s="2">
        <f t="shared" si="4"/>
        <v>2.7937236892460773E-2</v>
      </c>
    </row>
    <row r="18" spans="1:11" x14ac:dyDescent="0.2">
      <c r="B18" s="3" t="s">
        <v>1230</v>
      </c>
    </row>
    <row r="19" spans="1:11" ht="14.5" customHeight="1" x14ac:dyDescent="0.2">
      <c r="B19" s="73" t="s">
        <v>1346</v>
      </c>
      <c r="C19" s="73"/>
      <c r="D19" s="73"/>
      <c r="E19" s="73"/>
      <c r="F19" s="73"/>
      <c r="G19" s="73"/>
    </row>
    <row r="20" spans="1:11" x14ac:dyDescent="0.2">
      <c r="B20" s="73"/>
      <c r="C20" s="73"/>
      <c r="D20" s="73"/>
      <c r="E20" s="73"/>
      <c r="F20" s="73"/>
      <c r="G20" s="73"/>
    </row>
    <row r="21" spans="1:11" x14ac:dyDescent="0.2">
      <c r="B21" s="73"/>
      <c r="C21" s="73"/>
      <c r="D21" s="73"/>
      <c r="E21" s="73"/>
      <c r="F21" s="73"/>
      <c r="G21" s="73"/>
    </row>
    <row r="22" spans="1:11" x14ac:dyDescent="0.2">
      <c r="B22" s="73"/>
      <c r="C22" s="73"/>
      <c r="D22" s="73"/>
      <c r="E22" s="73"/>
      <c r="F22" s="73"/>
      <c r="G22" s="73"/>
      <c r="K22" t="s">
        <v>274</v>
      </c>
    </row>
    <row r="23" spans="1:11" x14ac:dyDescent="0.2">
      <c r="B23" s="73"/>
      <c r="C23" s="73"/>
      <c r="D23" s="73"/>
      <c r="E23" s="73"/>
      <c r="F23" s="73"/>
      <c r="G23" s="73"/>
      <c r="K23" t="s">
        <v>275</v>
      </c>
    </row>
    <row r="24" spans="1:11" x14ac:dyDescent="0.2">
      <c r="B24" s="73"/>
      <c r="C24" s="73"/>
      <c r="D24" s="73"/>
      <c r="E24" s="73"/>
      <c r="F24" s="73"/>
      <c r="G24" s="73"/>
      <c r="K24" t="s">
        <v>278</v>
      </c>
    </row>
    <row r="25" spans="1:11" x14ac:dyDescent="0.2">
      <c r="B25" s="73"/>
      <c r="C25" s="73"/>
      <c r="D25" s="73"/>
      <c r="E25" s="73"/>
      <c r="F25" s="73"/>
      <c r="G25" s="73"/>
      <c r="K25" t="s">
        <v>280</v>
      </c>
    </row>
    <row r="26" spans="1:11" x14ac:dyDescent="0.2">
      <c r="K26" t="s">
        <v>282</v>
      </c>
    </row>
    <row r="27" spans="1:11" x14ac:dyDescent="0.2">
      <c r="K27" t="s">
        <v>284</v>
      </c>
    </row>
    <row r="31" spans="1:11" x14ac:dyDescent="0.2">
      <c r="B31" s="3" t="s">
        <v>1271</v>
      </c>
      <c r="C31" t="s">
        <v>755</v>
      </c>
      <c r="D31" t="s">
        <v>1226</v>
      </c>
      <c r="E31" t="s">
        <v>1227</v>
      </c>
      <c r="F31" t="s">
        <v>1228</v>
      </c>
      <c r="G31" s="5" t="s">
        <v>1229</v>
      </c>
      <c r="H31" t="s">
        <v>1239</v>
      </c>
      <c r="I31" t="s">
        <v>1240</v>
      </c>
    </row>
    <row r="32" spans="1:11" x14ac:dyDescent="0.2">
      <c r="A32" t="s">
        <v>1312</v>
      </c>
      <c r="C32">
        <f>C5+C7</f>
        <v>207</v>
      </c>
      <c r="D32">
        <f t="shared" ref="D32:H32" si="5">D5+D7</f>
        <v>5</v>
      </c>
      <c r="E32">
        <f t="shared" si="5"/>
        <v>212</v>
      </c>
      <c r="F32" s="4">
        <f t="shared" si="5"/>
        <v>0.21242484969939879</v>
      </c>
      <c r="G32" s="2">
        <f>D32/E32</f>
        <v>2.358490566037736E-2</v>
      </c>
      <c r="H32" s="4">
        <f t="shared" si="5"/>
        <v>0.20742441637964026</v>
      </c>
      <c r="I32" s="2">
        <f>(D12+D14)/(E12+E14)</f>
        <v>2.7675276752767528E-2</v>
      </c>
    </row>
    <row r="33" spans="1:9" x14ac:dyDescent="0.2">
      <c r="A33" t="s">
        <v>1257</v>
      </c>
      <c r="C33">
        <f>C8</f>
        <v>712</v>
      </c>
      <c r="D33">
        <f t="shared" ref="D33:H33" si="6">D8</f>
        <v>14</v>
      </c>
      <c r="E33">
        <f t="shared" si="6"/>
        <v>726</v>
      </c>
      <c r="F33" s="4">
        <f t="shared" si="6"/>
        <v>0.72745490981963923</v>
      </c>
      <c r="G33" s="2">
        <f t="shared" ref="G33:G34" si="7">D33/E33</f>
        <v>1.928374655647383E-2</v>
      </c>
      <c r="H33" s="4">
        <f t="shared" si="6"/>
        <v>0.7317259854573287</v>
      </c>
      <c r="I33" s="5">
        <f>G15</f>
        <v>2.6673640167364017E-2</v>
      </c>
    </row>
    <row r="34" spans="1:9" x14ac:dyDescent="0.2">
      <c r="A34" t="s">
        <v>1255</v>
      </c>
      <c r="C34">
        <f>C6</f>
        <v>57</v>
      </c>
      <c r="D34">
        <f t="shared" ref="D34:H34" si="8">D6</f>
        <v>3</v>
      </c>
      <c r="E34">
        <f t="shared" si="8"/>
        <v>60</v>
      </c>
      <c r="F34" s="4">
        <f t="shared" si="8"/>
        <v>6.0120240480961921E-2</v>
      </c>
      <c r="G34" s="2">
        <f t="shared" si="7"/>
        <v>0.05</v>
      </c>
      <c r="H34" s="4">
        <f t="shared" si="8"/>
        <v>6.0849598163030996E-2</v>
      </c>
      <c r="I34" s="5">
        <f>G13</f>
        <v>4.40251572327044E-2</v>
      </c>
    </row>
    <row r="35" spans="1:9" x14ac:dyDescent="0.2">
      <c r="A35" t="s">
        <v>1313</v>
      </c>
      <c r="C35">
        <f>SUM(C32:C34)</f>
        <v>976</v>
      </c>
      <c r="D35">
        <f t="shared" ref="D35:E35" si="9">SUM(D32:D34)</f>
        <v>22</v>
      </c>
      <c r="E35">
        <f t="shared" si="9"/>
        <v>998</v>
      </c>
    </row>
  </sheetData>
  <mergeCells count="1">
    <mergeCell ref="B19:G2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0C694"/>
  </sheetPr>
  <dimension ref="A4:K40"/>
  <sheetViews>
    <sheetView topLeftCell="A26" workbookViewId="0">
      <selection activeCell="G45" sqref="G45"/>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t="s">
        <v>1262</v>
      </c>
      <c r="B5" t="s">
        <v>1258</v>
      </c>
      <c r="C5">
        <v>34</v>
      </c>
      <c r="D5">
        <v>0</v>
      </c>
      <c r="E5">
        <f>D5+C5</f>
        <v>34</v>
      </c>
      <c r="F5" s="4">
        <f>E5/E$9</f>
        <v>3.4308779011099896E-2</v>
      </c>
      <c r="G5" s="2">
        <f>D5/E5</f>
        <v>0</v>
      </c>
      <c r="H5" s="6">
        <f t="shared" ref="H5:I9" si="0">F12</f>
        <v>3.1951312286040319E-2</v>
      </c>
      <c r="I5" s="6">
        <f t="shared" si="0"/>
        <v>1.1904761904761904E-2</v>
      </c>
    </row>
    <row r="6" spans="1:9" x14ac:dyDescent="0.2">
      <c r="A6" s="9" t="s">
        <v>1263</v>
      </c>
      <c r="B6" t="s">
        <v>1259</v>
      </c>
      <c r="C6">
        <v>193</v>
      </c>
      <c r="D6">
        <v>3</v>
      </c>
      <c r="E6">
        <f t="shared" ref="E6:E8" si="1">D6+C6</f>
        <v>196</v>
      </c>
      <c r="F6" s="4">
        <f>E6/E$9</f>
        <v>0.19778002018163471</v>
      </c>
      <c r="G6" s="2">
        <f t="shared" ref="G6:G9" si="2">D6/E6</f>
        <v>1.5306122448979591E-2</v>
      </c>
      <c r="H6" s="6">
        <f t="shared" si="0"/>
        <v>0.20768352985926208</v>
      </c>
      <c r="I6" s="6">
        <f t="shared" si="0"/>
        <v>2.0146520146520148E-2</v>
      </c>
    </row>
    <row r="7" spans="1:9" x14ac:dyDescent="0.2">
      <c r="A7" s="9" t="s">
        <v>1264</v>
      </c>
      <c r="B7" t="s">
        <v>1260</v>
      </c>
      <c r="C7">
        <v>282</v>
      </c>
      <c r="D7">
        <v>2</v>
      </c>
      <c r="E7">
        <f t="shared" si="1"/>
        <v>284</v>
      </c>
      <c r="F7" s="4">
        <f>E7/E$9</f>
        <v>0.28657921291624622</v>
      </c>
      <c r="G7" s="2">
        <f t="shared" si="2"/>
        <v>7.0422535211267607E-3</v>
      </c>
      <c r="H7" s="6">
        <f t="shared" si="0"/>
        <v>0.30049448459490302</v>
      </c>
      <c r="I7" s="6">
        <f t="shared" si="0"/>
        <v>2.0253164556962026E-2</v>
      </c>
    </row>
    <row r="8" spans="1:9" x14ac:dyDescent="0.2">
      <c r="A8" t="s">
        <v>1265</v>
      </c>
      <c r="B8" t="s">
        <v>1261</v>
      </c>
      <c r="C8">
        <v>460</v>
      </c>
      <c r="D8">
        <v>17</v>
      </c>
      <c r="E8">
        <f t="shared" si="1"/>
        <v>477</v>
      </c>
      <c r="F8" s="4">
        <f>E8/E$9</f>
        <v>0.48133198789101916</v>
      </c>
      <c r="G8" s="2">
        <f t="shared" si="2"/>
        <v>3.5639412997903561E-2</v>
      </c>
      <c r="H8" s="6">
        <f t="shared" si="0"/>
        <v>0.45987067325979458</v>
      </c>
      <c r="I8" s="6">
        <f t="shared" si="0"/>
        <v>3.7220843672456573E-2</v>
      </c>
    </row>
    <row r="9" spans="1:9" x14ac:dyDescent="0.2">
      <c r="C9">
        <f>SUM(C5:C8)</f>
        <v>969</v>
      </c>
      <c r="D9">
        <f>SUM(D5:D8)</f>
        <v>22</v>
      </c>
      <c r="E9">
        <f>SUM(E5:E8)</f>
        <v>991</v>
      </c>
      <c r="F9" s="4">
        <f>E9/E$9</f>
        <v>1</v>
      </c>
      <c r="G9" s="2">
        <f t="shared" si="2"/>
        <v>2.2199798183652877E-2</v>
      </c>
      <c r="H9" s="6">
        <f t="shared" si="0"/>
        <v>1</v>
      </c>
      <c r="I9" s="6">
        <f t="shared" si="0"/>
        <v>2.7767211867630277E-2</v>
      </c>
    </row>
    <row r="11" spans="1:9" x14ac:dyDescent="0.2">
      <c r="A11" s="3" t="s">
        <v>1272</v>
      </c>
      <c r="C11" t="s">
        <v>755</v>
      </c>
      <c r="D11" t="s">
        <v>1226</v>
      </c>
      <c r="E11" t="s">
        <v>1227</v>
      </c>
      <c r="F11" t="s">
        <v>1228</v>
      </c>
      <c r="G11" t="s">
        <v>1229</v>
      </c>
    </row>
    <row r="12" spans="1:9" x14ac:dyDescent="0.2">
      <c r="A12" t="s">
        <v>1262</v>
      </c>
      <c r="B12" t="s">
        <v>1258</v>
      </c>
      <c r="C12">
        <v>83</v>
      </c>
      <c r="D12">
        <v>1</v>
      </c>
      <c r="E12">
        <f>D12+C12</f>
        <v>84</v>
      </c>
      <c r="F12" s="4">
        <f>E12/E$16</f>
        <v>3.1951312286040319E-2</v>
      </c>
      <c r="G12" s="2">
        <f>D12/E12</f>
        <v>1.1904761904761904E-2</v>
      </c>
    </row>
    <row r="13" spans="1:9" x14ac:dyDescent="0.2">
      <c r="A13" s="9" t="s">
        <v>1263</v>
      </c>
      <c r="B13" t="s">
        <v>1259</v>
      </c>
      <c r="C13">
        <v>535</v>
      </c>
      <c r="D13">
        <v>11</v>
      </c>
      <c r="E13">
        <f t="shared" ref="E13:E15" si="3">D13+C13</f>
        <v>546</v>
      </c>
      <c r="F13" s="4">
        <f>E13/E$16</f>
        <v>0.20768352985926208</v>
      </c>
      <c r="G13" s="2">
        <f t="shared" ref="G13:G16" si="4">D13/E13</f>
        <v>2.0146520146520148E-2</v>
      </c>
    </row>
    <row r="14" spans="1:9" x14ac:dyDescent="0.2">
      <c r="A14" s="9" t="s">
        <v>1264</v>
      </c>
      <c r="B14" t="s">
        <v>1260</v>
      </c>
      <c r="C14">
        <v>774</v>
      </c>
      <c r="D14">
        <v>16</v>
      </c>
      <c r="E14">
        <f t="shared" si="3"/>
        <v>790</v>
      </c>
      <c r="F14" s="4">
        <f>E14/E$16</f>
        <v>0.30049448459490302</v>
      </c>
      <c r="G14" s="2">
        <f t="shared" si="4"/>
        <v>2.0253164556962026E-2</v>
      </c>
    </row>
    <row r="15" spans="1:9" x14ac:dyDescent="0.2">
      <c r="A15" t="s">
        <v>1265</v>
      </c>
      <c r="B15" t="s">
        <v>1261</v>
      </c>
      <c r="C15">
        <v>1164</v>
      </c>
      <c r="D15">
        <v>45</v>
      </c>
      <c r="E15">
        <f t="shared" si="3"/>
        <v>1209</v>
      </c>
      <c r="F15" s="4">
        <f>E15/E$16</f>
        <v>0.45987067325979458</v>
      </c>
      <c r="G15" s="2">
        <f t="shared" si="4"/>
        <v>3.7220843672456573E-2</v>
      </c>
    </row>
    <row r="16" spans="1:9" x14ac:dyDescent="0.2">
      <c r="C16">
        <f>SUM(C12:C15)</f>
        <v>2556</v>
      </c>
      <c r="D16">
        <f>SUM(D12:D15)</f>
        <v>73</v>
      </c>
      <c r="E16">
        <f>SUM(E12:E15)</f>
        <v>2629</v>
      </c>
      <c r="F16" s="4">
        <f>E16/E$16</f>
        <v>1</v>
      </c>
      <c r="G16" s="2">
        <f t="shared" si="4"/>
        <v>2.7767211867630277E-2</v>
      </c>
    </row>
    <row r="18" spans="1:11" x14ac:dyDescent="0.2">
      <c r="B18" s="3" t="s">
        <v>1230</v>
      </c>
    </row>
    <row r="19" spans="1:11" ht="14.5" customHeight="1" x14ac:dyDescent="0.2">
      <c r="B19" s="73" t="s">
        <v>1314</v>
      </c>
      <c r="C19" s="73"/>
      <c r="D19" s="73"/>
      <c r="E19" s="73"/>
      <c r="F19" s="73"/>
      <c r="G19" s="73"/>
    </row>
    <row r="20" spans="1:11" x14ac:dyDescent="0.2">
      <c r="B20" s="73"/>
      <c r="C20" s="73"/>
      <c r="D20" s="73"/>
      <c r="E20" s="73"/>
      <c r="F20" s="73"/>
      <c r="G20" s="73"/>
    </row>
    <row r="21" spans="1:11" x14ac:dyDescent="0.2">
      <c r="B21" s="73"/>
      <c r="C21" s="73"/>
      <c r="D21" s="73"/>
      <c r="E21" s="73"/>
      <c r="F21" s="73"/>
      <c r="G21" s="73"/>
    </row>
    <row r="22" spans="1:11" x14ac:dyDescent="0.2">
      <c r="B22" s="73"/>
      <c r="C22" s="73"/>
      <c r="D22" s="73"/>
      <c r="E22" s="73"/>
      <c r="F22" s="73"/>
      <c r="G22" s="73"/>
      <c r="K22" t="s">
        <v>285</v>
      </c>
    </row>
    <row r="23" spans="1:11" x14ac:dyDescent="0.2">
      <c r="B23" s="73"/>
      <c r="C23" s="73"/>
      <c r="D23" s="73"/>
      <c r="E23" s="73"/>
      <c r="F23" s="73"/>
      <c r="G23" s="73"/>
      <c r="K23" t="s">
        <v>36</v>
      </c>
    </row>
    <row r="24" spans="1:11" x14ac:dyDescent="0.2">
      <c r="B24" s="73"/>
      <c r="C24" s="73"/>
      <c r="D24" s="73"/>
      <c r="E24" s="73"/>
      <c r="F24" s="73"/>
      <c r="G24" s="73"/>
      <c r="K24" t="s">
        <v>288</v>
      </c>
    </row>
    <row r="25" spans="1:11" x14ac:dyDescent="0.2">
      <c r="B25" s="73"/>
      <c r="C25" s="73"/>
      <c r="D25" s="73"/>
      <c r="E25" s="73"/>
      <c r="F25" s="73"/>
      <c r="G25" s="73"/>
      <c r="K25" t="s">
        <v>291</v>
      </c>
    </row>
    <row r="26" spans="1:11" x14ac:dyDescent="0.2">
      <c r="B26" s="73"/>
      <c r="C26" s="73"/>
      <c r="D26" s="73"/>
      <c r="E26" s="73"/>
      <c r="F26" s="73"/>
      <c r="G26" s="73"/>
      <c r="K26" t="s">
        <v>294</v>
      </c>
    </row>
    <row r="27" spans="1:11" x14ac:dyDescent="0.2">
      <c r="B27" s="73"/>
      <c r="C27" s="73"/>
      <c r="D27" s="73"/>
      <c r="E27" s="73"/>
      <c r="F27" s="73"/>
      <c r="G27" s="73"/>
      <c r="K27" t="s">
        <v>296</v>
      </c>
    </row>
    <row r="28" spans="1:11" x14ac:dyDescent="0.2">
      <c r="K28" t="s">
        <v>298</v>
      </c>
    </row>
    <row r="32" spans="1:11" x14ac:dyDescent="0.2">
      <c r="A32" s="3" t="s">
        <v>1271</v>
      </c>
      <c r="C32" t="s">
        <v>755</v>
      </c>
      <c r="D32" t="s">
        <v>1226</v>
      </c>
      <c r="E32" t="s">
        <v>1227</v>
      </c>
      <c r="F32" t="s">
        <v>1228</v>
      </c>
      <c r="G32" t="s">
        <v>1229</v>
      </c>
      <c r="H32" s="7" t="s">
        <v>1239</v>
      </c>
      <c r="I32" s="10" t="str">
        <f>G37</f>
        <v>% Bad</v>
      </c>
    </row>
    <row r="33" spans="1:9" x14ac:dyDescent="0.2">
      <c r="A33" t="s">
        <v>1266</v>
      </c>
      <c r="B33">
        <v>0</v>
      </c>
      <c r="C33">
        <f>C6+C7</f>
        <v>475</v>
      </c>
      <c r="D33">
        <f t="shared" ref="D33:E33" si="5">D6+D7</f>
        <v>5</v>
      </c>
      <c r="E33">
        <f t="shared" si="5"/>
        <v>480</v>
      </c>
      <c r="F33" s="2">
        <f>E33/E$35</f>
        <v>0.48435923309788093</v>
      </c>
      <c r="G33" s="2">
        <f>D33/E33</f>
        <v>1.0416666666666666E-2</v>
      </c>
      <c r="H33" s="8">
        <f>F38</f>
        <v>0.50724085365853655</v>
      </c>
      <c r="I33" s="10">
        <f t="shared" ref="I33:I35" si="6">G38</f>
        <v>2.02854996243426E-2</v>
      </c>
    </row>
    <row r="34" spans="1:9" x14ac:dyDescent="0.2">
      <c r="A34" t="s">
        <v>1267</v>
      </c>
      <c r="B34">
        <v>1</v>
      </c>
      <c r="C34">
        <f>C5+C8</f>
        <v>494</v>
      </c>
      <c r="D34">
        <f t="shared" ref="D34:E34" si="7">D5+D8</f>
        <v>17</v>
      </c>
      <c r="E34">
        <f t="shared" si="7"/>
        <v>511</v>
      </c>
      <c r="F34" s="2">
        <f t="shared" ref="F34:F35" si="8">E34/E$35</f>
        <v>0.51564076690211902</v>
      </c>
      <c r="G34" s="2">
        <f t="shared" ref="G34:G35" si="9">D34/E34</f>
        <v>3.3268101761252444E-2</v>
      </c>
      <c r="H34" s="8">
        <f t="shared" ref="H34:H35" si="10">F39</f>
        <v>0.49275914634146339</v>
      </c>
      <c r="I34" s="10">
        <f t="shared" si="6"/>
        <v>3.5576179427687551E-2</v>
      </c>
    </row>
    <row r="35" spans="1:9" x14ac:dyDescent="0.2">
      <c r="B35" t="s">
        <v>1227</v>
      </c>
      <c r="C35">
        <f>SUM(C33:C34)</f>
        <v>969</v>
      </c>
      <c r="D35">
        <f>SUM(D33:D34)</f>
        <v>22</v>
      </c>
      <c r="E35">
        <f>SUM(E33:E34)</f>
        <v>991</v>
      </c>
      <c r="F35" s="2">
        <f t="shared" si="8"/>
        <v>1</v>
      </c>
      <c r="G35" s="2">
        <f t="shared" si="9"/>
        <v>2.2199798183652877E-2</v>
      </c>
      <c r="H35" s="8">
        <f t="shared" si="10"/>
        <v>1</v>
      </c>
      <c r="I35" s="10">
        <f t="shared" si="6"/>
        <v>2.7820121951219513E-2</v>
      </c>
    </row>
    <row r="37" spans="1:9" x14ac:dyDescent="0.2">
      <c r="A37" s="3" t="s">
        <v>1272</v>
      </c>
      <c r="C37" t="s">
        <v>755</v>
      </c>
      <c r="D37" t="s">
        <v>1226</v>
      </c>
      <c r="E37" t="s">
        <v>1227</v>
      </c>
      <c r="F37" t="s">
        <v>1228</v>
      </c>
      <c r="G37" t="s">
        <v>1229</v>
      </c>
    </row>
    <row r="38" spans="1:9" x14ac:dyDescent="0.2">
      <c r="A38" t="s">
        <v>1266</v>
      </c>
      <c r="B38">
        <v>0</v>
      </c>
      <c r="C38">
        <v>1304</v>
      </c>
      <c r="D38">
        <v>27</v>
      </c>
      <c r="E38">
        <f>SUM(C38:D38)</f>
        <v>1331</v>
      </c>
      <c r="F38" s="2">
        <f>E38/E$40</f>
        <v>0.50724085365853655</v>
      </c>
      <c r="G38" s="2">
        <f>D38/E38</f>
        <v>2.02854996243426E-2</v>
      </c>
    </row>
    <row r="39" spans="1:9" x14ac:dyDescent="0.2">
      <c r="A39" t="s">
        <v>1267</v>
      </c>
      <c r="B39">
        <v>1</v>
      </c>
      <c r="C39">
        <v>1247</v>
      </c>
      <c r="D39">
        <v>46</v>
      </c>
      <c r="E39">
        <f>SUM(C39:D39)</f>
        <v>1293</v>
      </c>
      <c r="F39" s="2">
        <f t="shared" ref="F39:F40" si="11">E39/E$40</f>
        <v>0.49275914634146339</v>
      </c>
      <c r="G39" s="2">
        <f t="shared" ref="G39:G40" si="12">D39/E39</f>
        <v>3.5576179427687551E-2</v>
      </c>
    </row>
    <row r="40" spans="1:9" x14ac:dyDescent="0.2">
      <c r="B40" t="s">
        <v>1227</v>
      </c>
      <c r="C40">
        <f>SUM(C38:C39)</f>
        <v>2551</v>
      </c>
      <c r="D40">
        <f>SUM(D38:D39)</f>
        <v>73</v>
      </c>
      <c r="E40">
        <f>SUM(E38:E39)</f>
        <v>2624</v>
      </c>
      <c r="F40" s="2">
        <f t="shared" si="11"/>
        <v>1</v>
      </c>
      <c r="G40" s="2">
        <f t="shared" si="12"/>
        <v>2.7820121951219513E-2</v>
      </c>
    </row>
  </sheetData>
  <mergeCells count="1">
    <mergeCell ref="B19:G2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4:K32"/>
  <sheetViews>
    <sheetView topLeftCell="A3" workbookViewId="0">
      <selection activeCell="B22" sqref="B22"/>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t="s">
        <v>1268</v>
      </c>
      <c r="B5">
        <v>25999</v>
      </c>
      <c r="C5">
        <v>189</v>
      </c>
      <c r="D5">
        <v>6</v>
      </c>
      <c r="E5">
        <f>D5+C5</f>
        <v>195</v>
      </c>
      <c r="F5" s="4">
        <f>E5/E$8</f>
        <v>0.19539078156312625</v>
      </c>
      <c r="G5" s="2">
        <f>D5/E5</f>
        <v>3.0769230769230771E-2</v>
      </c>
      <c r="H5" s="6">
        <f t="shared" ref="H5:I8" si="0">F11</f>
        <v>0.22560975609756098</v>
      </c>
      <c r="I5" s="6">
        <f t="shared" si="0"/>
        <v>2.8716216216216218E-2</v>
      </c>
    </row>
    <row r="6" spans="1:9" x14ac:dyDescent="0.2">
      <c r="A6" s="9" t="s">
        <v>1269</v>
      </c>
      <c r="B6">
        <v>26000</v>
      </c>
      <c r="C6">
        <v>608</v>
      </c>
      <c r="D6">
        <v>15</v>
      </c>
      <c r="E6">
        <f t="shared" ref="E6:E7" si="1">D6+C6</f>
        <v>623</v>
      </c>
      <c r="F6" s="4">
        <f>E6/E$8</f>
        <v>0.62424849699398799</v>
      </c>
      <c r="G6" s="2">
        <f t="shared" ref="G6:G8" si="2">D6/E6</f>
        <v>2.4077046548956663E-2</v>
      </c>
      <c r="H6" s="6">
        <f t="shared" si="0"/>
        <v>0.61585365853658536</v>
      </c>
      <c r="I6" s="6">
        <f t="shared" si="0"/>
        <v>2.6608910891089108E-2</v>
      </c>
    </row>
    <row r="7" spans="1:9" x14ac:dyDescent="0.2">
      <c r="A7" s="9" t="s">
        <v>1270</v>
      </c>
      <c r="B7">
        <v>38000</v>
      </c>
      <c r="C7">
        <v>179</v>
      </c>
      <c r="D7">
        <v>1</v>
      </c>
      <c r="E7">
        <f t="shared" si="1"/>
        <v>180</v>
      </c>
      <c r="F7" s="4">
        <f>E7/E$8</f>
        <v>0.18036072144288579</v>
      </c>
      <c r="G7" s="2">
        <f t="shared" si="2"/>
        <v>5.5555555555555558E-3</v>
      </c>
      <c r="H7" s="6">
        <f t="shared" si="0"/>
        <v>0.15853658536585366</v>
      </c>
      <c r="I7" s="6">
        <f t="shared" si="0"/>
        <v>3.125E-2</v>
      </c>
    </row>
    <row r="8" spans="1:9" x14ac:dyDescent="0.2">
      <c r="C8">
        <f>SUM(C5:C7)</f>
        <v>976</v>
      </c>
      <c r="D8">
        <f>SUM(D5:D7)</f>
        <v>22</v>
      </c>
      <c r="E8">
        <f>SUM(E5:E7)</f>
        <v>998</v>
      </c>
      <c r="F8" s="4">
        <f>E8/E$8</f>
        <v>1</v>
      </c>
      <c r="G8" s="2">
        <f t="shared" si="2"/>
        <v>2.2044088176352707E-2</v>
      </c>
      <c r="H8" s="6">
        <f t="shared" si="0"/>
        <v>1</v>
      </c>
      <c r="I8" s="6">
        <f t="shared" si="0"/>
        <v>2.7820121951219513E-2</v>
      </c>
    </row>
    <row r="10" spans="1:9" x14ac:dyDescent="0.2">
      <c r="A10" s="3" t="s">
        <v>1272</v>
      </c>
      <c r="C10" t="s">
        <v>755</v>
      </c>
      <c r="D10" t="s">
        <v>1226</v>
      </c>
      <c r="E10" t="s">
        <v>1227</v>
      </c>
      <c r="F10" t="s">
        <v>1228</v>
      </c>
      <c r="G10" t="s">
        <v>1229</v>
      </c>
    </row>
    <row r="11" spans="1:9" x14ac:dyDescent="0.2">
      <c r="A11" t="s">
        <v>1268</v>
      </c>
      <c r="B11">
        <v>25999</v>
      </c>
      <c r="C11">
        <v>575</v>
      </c>
      <c r="D11">
        <v>17</v>
      </c>
      <c r="E11">
        <f>D11+C11</f>
        <v>592</v>
      </c>
      <c r="F11" s="4">
        <f>E11/E$14</f>
        <v>0.22560975609756098</v>
      </c>
      <c r="G11" s="2">
        <f>D11/E11</f>
        <v>2.8716216216216218E-2</v>
      </c>
    </row>
    <row r="12" spans="1:9" x14ac:dyDescent="0.2">
      <c r="A12" s="9" t="s">
        <v>1269</v>
      </c>
      <c r="B12">
        <v>26000</v>
      </c>
      <c r="C12">
        <v>1573</v>
      </c>
      <c r="D12">
        <v>43</v>
      </c>
      <c r="E12">
        <f t="shared" ref="E12:E13" si="3">D12+C12</f>
        <v>1616</v>
      </c>
      <c r="F12" s="4">
        <f>E12/E$14</f>
        <v>0.61585365853658536</v>
      </c>
      <c r="G12" s="2">
        <f t="shared" ref="G12:G14" si="4">D12/E12</f>
        <v>2.6608910891089108E-2</v>
      </c>
    </row>
    <row r="13" spans="1:9" x14ac:dyDescent="0.2">
      <c r="A13" s="9" t="s">
        <v>1270</v>
      </c>
      <c r="B13">
        <v>38000</v>
      </c>
      <c r="C13">
        <v>403</v>
      </c>
      <c r="D13">
        <v>13</v>
      </c>
      <c r="E13">
        <f t="shared" si="3"/>
        <v>416</v>
      </c>
      <c r="F13" s="4">
        <f>E13/E$14</f>
        <v>0.15853658536585366</v>
      </c>
      <c r="G13" s="2">
        <f t="shared" si="4"/>
        <v>3.125E-2</v>
      </c>
    </row>
    <row r="14" spans="1:9" x14ac:dyDescent="0.2">
      <c r="C14">
        <f>SUM(C11:C13)</f>
        <v>2551</v>
      </c>
      <c r="D14">
        <f>SUM(D11:D13)</f>
        <v>73</v>
      </c>
      <c r="E14">
        <f>SUM(E11:E13)</f>
        <v>2624</v>
      </c>
      <c r="F14" s="4">
        <f>E14/E$14</f>
        <v>1</v>
      </c>
      <c r="G14" s="2">
        <f t="shared" si="4"/>
        <v>2.7820121951219513E-2</v>
      </c>
    </row>
    <row r="16" spans="1:9" x14ac:dyDescent="0.2">
      <c r="B16" s="3" t="s">
        <v>1230</v>
      </c>
    </row>
    <row r="17" spans="2:11" x14ac:dyDescent="0.2">
      <c r="B17" s="73" t="s">
        <v>1347</v>
      </c>
      <c r="C17" s="73"/>
      <c r="D17" s="73"/>
      <c r="E17" s="73"/>
      <c r="F17" s="73"/>
      <c r="G17" s="73"/>
    </row>
    <row r="18" spans="2:11" x14ac:dyDescent="0.2">
      <c r="B18" s="73"/>
      <c r="C18" s="73"/>
      <c r="D18" s="73"/>
      <c r="E18" s="73"/>
      <c r="F18" s="73"/>
      <c r="G18" s="73"/>
    </row>
    <row r="19" spans="2:11" x14ac:dyDescent="0.2">
      <c r="B19" s="73"/>
      <c r="C19" s="73"/>
      <c r="D19" s="73"/>
      <c r="E19" s="73"/>
      <c r="F19" s="73"/>
      <c r="G19" s="73"/>
    </row>
    <row r="20" spans="2:11" x14ac:dyDescent="0.2">
      <c r="B20" s="73"/>
      <c r="C20" s="73"/>
      <c r="D20" s="73"/>
      <c r="E20" s="73"/>
      <c r="F20" s="73"/>
      <c r="G20" s="73"/>
      <c r="K20" t="s">
        <v>99</v>
      </c>
    </row>
    <row r="21" spans="2:11" x14ac:dyDescent="0.2">
      <c r="B21" s="73"/>
      <c r="C21" s="73"/>
      <c r="D21" s="73"/>
      <c r="E21" s="73"/>
      <c r="F21" s="73"/>
      <c r="G21" s="73"/>
      <c r="K21" t="s">
        <v>11</v>
      </c>
    </row>
    <row r="22" spans="2:11" x14ac:dyDescent="0.2">
      <c r="K22" t="s">
        <v>102</v>
      </c>
    </row>
    <row r="23" spans="2:11" x14ac:dyDescent="0.2">
      <c r="K23" t="s">
        <v>104</v>
      </c>
    </row>
    <row r="24" spans="2:11" x14ac:dyDescent="0.2">
      <c r="K24" t="s">
        <v>106</v>
      </c>
    </row>
    <row r="25" spans="2:11" x14ac:dyDescent="0.2">
      <c r="K25" t="s">
        <v>108</v>
      </c>
    </row>
    <row r="26" spans="2:11" x14ac:dyDescent="0.2">
      <c r="K26" t="s">
        <v>110</v>
      </c>
    </row>
    <row r="27" spans="2:11" x14ac:dyDescent="0.2">
      <c r="K27" t="s">
        <v>112</v>
      </c>
    </row>
    <row r="28" spans="2:11" x14ac:dyDescent="0.2">
      <c r="K28" t="s">
        <v>114</v>
      </c>
    </row>
    <row r="29" spans="2:11" x14ac:dyDescent="0.2">
      <c r="K29" t="s">
        <v>116</v>
      </c>
    </row>
    <row r="30" spans="2:11" x14ac:dyDescent="0.2">
      <c r="K30" t="s">
        <v>118</v>
      </c>
    </row>
    <row r="31" spans="2:11" x14ac:dyDescent="0.2">
      <c r="K31" t="s">
        <v>120</v>
      </c>
    </row>
    <row r="32" spans="2:11" x14ac:dyDescent="0.2">
      <c r="K32" t="s">
        <v>122</v>
      </c>
    </row>
  </sheetData>
  <mergeCells count="1">
    <mergeCell ref="B17:G2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6C94-CF01-4F29-A11A-FFA47FFC6232}">
  <sheetPr>
    <tabColor rgb="FF30C694"/>
  </sheetPr>
  <dimension ref="A5:H32"/>
  <sheetViews>
    <sheetView topLeftCell="A14" workbookViewId="0">
      <selection activeCell="F29" sqref="F29:F32"/>
    </sheetView>
  </sheetViews>
  <sheetFormatPr baseColWidth="10" defaultColWidth="8.83203125" defaultRowHeight="15" x14ac:dyDescent="0.2"/>
  <cols>
    <col min="1" max="1" width="11.83203125" bestFit="1" customWidth="1"/>
  </cols>
  <sheetData>
    <row r="5" spans="1:8" x14ac:dyDescent="0.2">
      <c r="A5" s="3" t="s">
        <v>1271</v>
      </c>
      <c r="B5" t="s">
        <v>755</v>
      </c>
      <c r="C5" t="s">
        <v>1226</v>
      </c>
      <c r="D5" t="s">
        <v>1227</v>
      </c>
      <c r="E5" t="s">
        <v>1228</v>
      </c>
      <c r="F5" t="s">
        <v>1229</v>
      </c>
      <c r="G5" s="7" t="s">
        <v>1239</v>
      </c>
      <c r="H5" s="10" t="str">
        <f>F13</f>
        <v>% Bad</v>
      </c>
    </row>
    <row r="6" spans="1:8" x14ac:dyDescent="0.2">
      <c r="A6" t="s">
        <v>1273</v>
      </c>
      <c r="B6">
        <v>42</v>
      </c>
      <c r="C6">
        <v>2</v>
      </c>
      <c r="D6">
        <f t="shared" ref="D6:D9" si="0">SUM(B6:C6)</f>
        <v>44</v>
      </c>
      <c r="E6" s="2">
        <f>D6/D$11</f>
        <v>4.4088176352705413E-2</v>
      </c>
      <c r="F6" s="2">
        <f>C6/D6</f>
        <v>4.5454545454545456E-2</v>
      </c>
      <c r="G6" s="5">
        <f>E14</f>
        <v>4.496951219512195E-2</v>
      </c>
      <c r="H6" s="5">
        <f>F14</f>
        <v>1.6949152542372881E-2</v>
      </c>
    </row>
    <row r="7" spans="1:8" x14ac:dyDescent="0.2">
      <c r="A7" t="s">
        <v>1274</v>
      </c>
      <c r="B7">
        <v>41</v>
      </c>
      <c r="C7">
        <v>1</v>
      </c>
      <c r="D7">
        <f t="shared" si="0"/>
        <v>42</v>
      </c>
      <c r="E7" s="2">
        <f t="shared" ref="E7:E11" si="1">D7/D$11</f>
        <v>4.2084168336673347E-2</v>
      </c>
      <c r="F7" s="2">
        <f t="shared" ref="F7:F11" si="2">C7/D7</f>
        <v>2.3809523809523808E-2</v>
      </c>
      <c r="G7" s="5">
        <f t="shared" ref="G7:H11" si="3">E15</f>
        <v>4.496951219512195E-2</v>
      </c>
      <c r="H7" s="5">
        <f t="shared" si="3"/>
        <v>1.6949152542372881E-2</v>
      </c>
    </row>
    <row r="8" spans="1:8" x14ac:dyDescent="0.2">
      <c r="A8" t="s">
        <v>1275</v>
      </c>
      <c r="B8">
        <v>67</v>
      </c>
      <c r="C8">
        <v>0</v>
      </c>
      <c r="D8">
        <f t="shared" si="0"/>
        <v>67</v>
      </c>
      <c r="E8" s="2">
        <f t="shared" si="1"/>
        <v>6.7134268537074146E-2</v>
      </c>
      <c r="F8" s="2">
        <f t="shared" si="2"/>
        <v>0</v>
      </c>
      <c r="G8" s="5">
        <f t="shared" si="3"/>
        <v>6.7454268292682931E-2</v>
      </c>
      <c r="H8" s="5">
        <f t="shared" si="3"/>
        <v>2.8248587570621469E-2</v>
      </c>
    </row>
    <row r="9" spans="1:8" x14ac:dyDescent="0.2">
      <c r="A9" t="s">
        <v>1276</v>
      </c>
      <c r="B9">
        <v>163</v>
      </c>
      <c r="C9">
        <v>2</v>
      </c>
      <c r="D9">
        <f t="shared" si="0"/>
        <v>165</v>
      </c>
      <c r="E9" s="2">
        <f t="shared" si="1"/>
        <v>0.16533066132264529</v>
      </c>
      <c r="F9" s="2">
        <f t="shared" si="2"/>
        <v>1.2121212121212121E-2</v>
      </c>
      <c r="G9" s="5">
        <f t="shared" si="3"/>
        <v>0.1638719512195122</v>
      </c>
      <c r="H9" s="5">
        <f t="shared" si="3"/>
        <v>3.0232558139534883E-2</v>
      </c>
    </row>
    <row r="10" spans="1:8" x14ac:dyDescent="0.2">
      <c r="A10" t="s">
        <v>1277</v>
      </c>
      <c r="B10">
        <v>663</v>
      </c>
      <c r="C10">
        <v>17</v>
      </c>
      <c r="D10">
        <f>SUM(B10:C10)</f>
        <v>680</v>
      </c>
      <c r="E10" s="2">
        <f t="shared" si="1"/>
        <v>0.68136272545090182</v>
      </c>
      <c r="F10" s="2">
        <f t="shared" si="2"/>
        <v>2.5000000000000001E-2</v>
      </c>
      <c r="G10" s="5">
        <f t="shared" si="3"/>
        <v>0.67873475609756095</v>
      </c>
      <c r="H10" s="5">
        <f t="shared" si="3"/>
        <v>2.8635597978663673E-2</v>
      </c>
    </row>
    <row r="11" spans="1:8" x14ac:dyDescent="0.2">
      <c r="A11" t="s">
        <v>1227</v>
      </c>
      <c r="B11">
        <f>SUM(B6:B10)</f>
        <v>976</v>
      </c>
      <c r="C11">
        <f>SUM(C6:C10)</f>
        <v>22</v>
      </c>
      <c r="D11">
        <f>SUM(D6:D10)</f>
        <v>998</v>
      </c>
      <c r="E11" s="2">
        <f t="shared" si="1"/>
        <v>1</v>
      </c>
      <c r="F11" s="2">
        <f t="shared" si="2"/>
        <v>2.2044088176352707E-2</v>
      </c>
      <c r="G11" s="5">
        <f t="shared" si="3"/>
        <v>1</v>
      </c>
      <c r="H11" s="5">
        <f t="shared" si="3"/>
        <v>2.7820121951219513E-2</v>
      </c>
    </row>
    <row r="12" spans="1:8" x14ac:dyDescent="0.2">
      <c r="F12" s="5"/>
    </row>
    <row r="13" spans="1:8" x14ac:dyDescent="0.2">
      <c r="A13" s="3" t="s">
        <v>1272</v>
      </c>
      <c r="B13" t="s">
        <v>755</v>
      </c>
      <c r="C13" t="s">
        <v>1226</v>
      </c>
      <c r="D13" t="s">
        <v>1227</v>
      </c>
      <c r="E13" t="s">
        <v>1228</v>
      </c>
      <c r="F13" s="5" t="s">
        <v>1229</v>
      </c>
    </row>
    <row r="14" spans="1:8" x14ac:dyDescent="0.2">
      <c r="A14" t="s">
        <v>1273</v>
      </c>
      <c r="B14">
        <v>116</v>
      </c>
      <c r="C14">
        <v>2</v>
      </c>
      <c r="D14">
        <f t="shared" ref="D14:D17" si="4">SUM(B14:C14)</f>
        <v>118</v>
      </c>
      <c r="E14" s="2">
        <f>D14/D$19</f>
        <v>4.496951219512195E-2</v>
      </c>
      <c r="F14" s="2">
        <f>C14/D14</f>
        <v>1.6949152542372881E-2</v>
      </c>
    </row>
    <row r="15" spans="1:8" x14ac:dyDescent="0.2">
      <c r="A15" t="s">
        <v>1274</v>
      </c>
      <c r="B15">
        <v>116</v>
      </c>
      <c r="C15">
        <v>2</v>
      </c>
      <c r="D15">
        <f t="shared" si="4"/>
        <v>118</v>
      </c>
      <c r="E15" s="2">
        <f t="shared" ref="E15:E19" si="5">D15/D$19</f>
        <v>4.496951219512195E-2</v>
      </c>
      <c r="F15" s="2">
        <f t="shared" ref="F15:F19" si="6">C15/D15</f>
        <v>1.6949152542372881E-2</v>
      </c>
    </row>
    <row r="16" spans="1:8" x14ac:dyDescent="0.2">
      <c r="A16" t="s">
        <v>1275</v>
      </c>
      <c r="B16">
        <v>172</v>
      </c>
      <c r="C16">
        <v>5</v>
      </c>
      <c r="D16">
        <f t="shared" si="4"/>
        <v>177</v>
      </c>
      <c r="E16" s="2">
        <f t="shared" si="5"/>
        <v>6.7454268292682931E-2</v>
      </c>
      <c r="F16" s="2">
        <f t="shared" si="6"/>
        <v>2.8248587570621469E-2</v>
      </c>
    </row>
    <row r="17" spans="1:6" x14ac:dyDescent="0.2">
      <c r="A17" t="s">
        <v>1276</v>
      </c>
      <c r="B17">
        <v>417</v>
      </c>
      <c r="C17">
        <v>13</v>
      </c>
      <c r="D17">
        <f t="shared" si="4"/>
        <v>430</v>
      </c>
      <c r="E17" s="2">
        <f t="shared" si="5"/>
        <v>0.1638719512195122</v>
      </c>
      <c r="F17" s="2">
        <f t="shared" si="6"/>
        <v>3.0232558139534883E-2</v>
      </c>
    </row>
    <row r="18" spans="1:6" x14ac:dyDescent="0.2">
      <c r="A18" t="s">
        <v>1277</v>
      </c>
      <c r="B18">
        <v>1730</v>
      </c>
      <c r="C18">
        <v>51</v>
      </c>
      <c r="D18">
        <f>SUM(B18:C18)</f>
        <v>1781</v>
      </c>
      <c r="E18" s="2">
        <f t="shared" si="5"/>
        <v>0.67873475609756095</v>
      </c>
      <c r="F18" s="2">
        <f t="shared" si="6"/>
        <v>2.8635597978663673E-2</v>
      </c>
    </row>
    <row r="19" spans="1:6" x14ac:dyDescent="0.2">
      <c r="A19" t="s">
        <v>1227</v>
      </c>
      <c r="B19">
        <f>SUM(B14:B18)</f>
        <v>2551</v>
      </c>
      <c r="C19">
        <f>SUM(C14:C18)</f>
        <v>73</v>
      </c>
      <c r="D19">
        <f>SUM(D14:D18)</f>
        <v>2624</v>
      </c>
      <c r="E19" s="2">
        <f t="shared" si="5"/>
        <v>1</v>
      </c>
      <c r="F19" s="2">
        <f t="shared" si="6"/>
        <v>2.7820121951219513E-2</v>
      </c>
    </row>
    <row r="21" spans="1:6" x14ac:dyDescent="0.2">
      <c r="A21" s="3" t="s">
        <v>1230</v>
      </c>
    </row>
    <row r="22" spans="1:6" x14ac:dyDescent="0.2">
      <c r="A22" s="73" t="s">
        <v>1348</v>
      </c>
      <c r="B22" s="73"/>
      <c r="C22" s="73"/>
      <c r="D22" s="73"/>
      <c r="E22" s="73"/>
      <c r="F22" s="73"/>
    </row>
    <row r="23" spans="1:6" x14ac:dyDescent="0.2">
      <c r="A23" s="73"/>
      <c r="B23" s="73"/>
      <c r="C23" s="73"/>
      <c r="D23" s="73"/>
      <c r="E23" s="73"/>
      <c r="F23" s="73"/>
    </row>
    <row r="24" spans="1:6" x14ac:dyDescent="0.2">
      <c r="A24" s="73"/>
      <c r="B24" s="73"/>
      <c r="C24" s="73"/>
      <c r="D24" s="73"/>
      <c r="E24" s="73"/>
      <c r="F24" s="73"/>
    </row>
    <row r="25" spans="1:6" x14ac:dyDescent="0.2">
      <c r="A25" s="73"/>
      <c r="B25" s="73"/>
      <c r="C25" s="73"/>
      <c r="D25" s="73"/>
      <c r="E25" s="73"/>
      <c r="F25" s="73"/>
    </row>
    <row r="26" spans="1:6" x14ac:dyDescent="0.2">
      <c r="A26" s="73"/>
      <c r="B26" s="73"/>
      <c r="C26" s="73"/>
      <c r="D26" s="73"/>
      <c r="E26" s="73"/>
      <c r="F26" s="73"/>
    </row>
    <row r="29" spans="1:6" x14ac:dyDescent="0.2">
      <c r="A29" t="s">
        <v>1351</v>
      </c>
      <c r="B29">
        <f>B14+B15</f>
        <v>232</v>
      </c>
      <c r="C29">
        <f t="shared" ref="C29:D29" si="7">C14+C15</f>
        <v>4</v>
      </c>
      <c r="D29">
        <f t="shared" si="7"/>
        <v>236</v>
      </c>
      <c r="E29" s="2">
        <f>D29/D$32</f>
        <v>8.9939024390243899E-2</v>
      </c>
      <c r="F29" s="2">
        <f>C29/D29</f>
        <v>1.6949152542372881E-2</v>
      </c>
    </row>
    <row r="30" spans="1:6" x14ac:dyDescent="0.2">
      <c r="A30" t="s">
        <v>1349</v>
      </c>
      <c r="B30">
        <f>B16</f>
        <v>172</v>
      </c>
      <c r="C30">
        <f t="shared" ref="C30:D30" si="8">C16</f>
        <v>5</v>
      </c>
      <c r="D30">
        <f t="shared" si="8"/>
        <v>177</v>
      </c>
      <c r="E30" s="2">
        <f t="shared" ref="E30:E32" si="9">D30/D$32</f>
        <v>6.7454268292682931E-2</v>
      </c>
      <c r="F30" s="2">
        <f t="shared" ref="F30:F32" si="10">C30/D30</f>
        <v>2.8248587570621469E-2</v>
      </c>
    </row>
    <row r="31" spans="1:6" x14ac:dyDescent="0.2">
      <c r="A31" t="s">
        <v>1350</v>
      </c>
      <c r="B31">
        <f>SUM(B17:B18)</f>
        <v>2147</v>
      </c>
      <c r="C31">
        <f t="shared" ref="C31:D31" si="11">SUM(C17:C18)</f>
        <v>64</v>
      </c>
      <c r="D31">
        <f t="shared" si="11"/>
        <v>2211</v>
      </c>
      <c r="E31" s="2">
        <f t="shared" si="9"/>
        <v>0.84260670731707321</v>
      </c>
      <c r="F31" s="2">
        <f t="shared" si="10"/>
        <v>2.8946178199909543E-2</v>
      </c>
    </row>
    <row r="32" spans="1:6" x14ac:dyDescent="0.2">
      <c r="B32">
        <f>SUM(B29:B31)</f>
        <v>2551</v>
      </c>
      <c r="C32">
        <f t="shared" ref="C32:D32" si="12">SUM(C29:C31)</f>
        <v>73</v>
      </c>
      <c r="D32">
        <f t="shared" si="12"/>
        <v>2624</v>
      </c>
      <c r="E32" s="2">
        <f t="shared" si="9"/>
        <v>1</v>
      </c>
      <c r="F32" s="2">
        <f t="shared" si="10"/>
        <v>2.7820121951219513E-2</v>
      </c>
    </row>
  </sheetData>
  <mergeCells count="1">
    <mergeCell ref="A22:F26"/>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5B60-2414-4D20-B01F-4848CB212A4E}">
  <sheetPr>
    <tabColor rgb="FFFF0000"/>
  </sheetPr>
  <dimension ref="A3:I20"/>
  <sheetViews>
    <sheetView topLeftCell="A2" workbookViewId="0">
      <selection activeCell="K17" sqref="K17"/>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930</v>
      </c>
      <c r="D4">
        <v>21</v>
      </c>
      <c r="E4">
        <f>D4+C4</f>
        <v>951</v>
      </c>
      <c r="F4" s="2">
        <f>E4/E$6</f>
        <v>0.95481927710843373</v>
      </c>
      <c r="G4" s="2">
        <f>D4/E4</f>
        <v>2.2082018927444796E-2</v>
      </c>
      <c r="H4" s="8" t="e">
        <f>F9</f>
        <v>#DIV/0!</v>
      </c>
      <c r="I4" s="8" t="e">
        <f>G9</f>
        <v>#DIV/0!</v>
      </c>
    </row>
    <row r="5" spans="1:9" x14ac:dyDescent="0.2">
      <c r="A5" t="s">
        <v>169</v>
      </c>
      <c r="B5">
        <v>1</v>
      </c>
      <c r="C5">
        <v>44</v>
      </c>
      <c r="D5">
        <v>1</v>
      </c>
      <c r="E5">
        <f>D5+C5</f>
        <v>45</v>
      </c>
      <c r="F5" s="2">
        <f t="shared" ref="F5:F6" si="0">E5/E$6</f>
        <v>4.5180722891566265E-2</v>
      </c>
      <c r="G5" s="2">
        <f t="shared" ref="G5:G6" si="1">D5/E5</f>
        <v>2.2222222222222223E-2</v>
      </c>
      <c r="H5" s="8" t="e">
        <f t="shared" ref="H5:I6" si="2">F10</f>
        <v>#DIV/0!</v>
      </c>
      <c r="I5" s="8" t="e">
        <f t="shared" si="2"/>
        <v>#DIV/0!</v>
      </c>
    </row>
    <row r="6" spans="1:9" x14ac:dyDescent="0.2">
      <c r="B6" t="s">
        <v>1227</v>
      </c>
      <c r="C6">
        <f>SUM(C4:C5)</f>
        <v>974</v>
      </c>
      <c r="D6">
        <f>SUM(D4:D5)</f>
        <v>22</v>
      </c>
      <c r="E6">
        <f>SUM(E4:E5)</f>
        <v>996</v>
      </c>
      <c r="F6" s="2">
        <f t="shared" si="0"/>
        <v>1</v>
      </c>
      <c r="G6" s="2">
        <f t="shared" si="1"/>
        <v>2.2088353413654619E-2</v>
      </c>
      <c r="H6" s="8" t="e">
        <f t="shared" si="2"/>
        <v>#DIV/0!</v>
      </c>
      <c r="I6" s="8" t="e">
        <f t="shared" si="2"/>
        <v>#DIV/0!</v>
      </c>
    </row>
    <row r="8" spans="1:9" x14ac:dyDescent="0.2">
      <c r="A8" s="3" t="s">
        <v>1272</v>
      </c>
      <c r="C8" t="s">
        <v>755</v>
      </c>
      <c r="D8" t="s">
        <v>1226</v>
      </c>
      <c r="E8" t="s">
        <v>1227</v>
      </c>
      <c r="F8" t="s">
        <v>1228</v>
      </c>
      <c r="G8" t="s">
        <v>1229</v>
      </c>
    </row>
    <row r="9" spans="1:9" x14ac:dyDescent="0.2">
      <c r="A9" t="s">
        <v>173</v>
      </c>
      <c r="B9">
        <v>0</v>
      </c>
      <c r="C9">
        <v>0</v>
      </c>
      <c r="D9">
        <v>0</v>
      </c>
      <c r="E9">
        <f>D9+C9</f>
        <v>0</v>
      </c>
      <c r="F9" s="2" t="e">
        <f>E9/E$11</f>
        <v>#DIV/0!</v>
      </c>
      <c r="G9" s="2" t="e">
        <f>D9/E9</f>
        <v>#DIV/0!</v>
      </c>
    </row>
    <row r="10" spans="1:9" x14ac:dyDescent="0.2">
      <c r="A10" t="s">
        <v>169</v>
      </c>
      <c r="B10">
        <v>1</v>
      </c>
      <c r="C10">
        <v>0</v>
      </c>
      <c r="D10">
        <v>0</v>
      </c>
      <c r="E10">
        <f>D10+C10</f>
        <v>0</v>
      </c>
      <c r="F10" s="2" t="e">
        <f t="shared" ref="F10:F11" si="3">E10/E$11</f>
        <v>#DIV/0!</v>
      </c>
      <c r="G10" s="2" t="e">
        <f t="shared" ref="G10:G11" si="4">D10/E10</f>
        <v>#DIV/0!</v>
      </c>
    </row>
    <row r="11" spans="1:9" x14ac:dyDescent="0.2">
      <c r="B11" t="s">
        <v>1227</v>
      </c>
      <c r="C11">
        <f>SUM(C9:C10)</f>
        <v>0</v>
      </c>
      <c r="D11">
        <f>SUM(D9:D10)</f>
        <v>0</v>
      </c>
      <c r="E11">
        <f>SUM(E9:E10)</f>
        <v>0</v>
      </c>
      <c r="F11" s="2" t="e">
        <f t="shared" si="3"/>
        <v>#DIV/0!</v>
      </c>
      <c r="G11" s="2" t="e">
        <f t="shared" si="4"/>
        <v>#DIV/0!</v>
      </c>
    </row>
    <row r="14" spans="1:9" x14ac:dyDescent="0.2">
      <c r="B14" s="3" t="s">
        <v>1230</v>
      </c>
    </row>
    <row r="15" spans="1:9" ht="14.5" customHeight="1" x14ac:dyDescent="0.2">
      <c r="B15" s="73" t="s">
        <v>1278</v>
      </c>
      <c r="C15" s="73"/>
      <c r="D15" s="73"/>
      <c r="E15" s="73"/>
      <c r="F15" s="73"/>
      <c r="G15" s="73"/>
    </row>
    <row r="16" spans="1:9" x14ac:dyDescent="0.2">
      <c r="B16" s="73"/>
      <c r="C16" s="73"/>
      <c r="D16" s="73"/>
      <c r="E16" s="73"/>
      <c r="F16" s="73"/>
      <c r="G16" s="73"/>
    </row>
    <row r="17" spans="2:7" x14ac:dyDescent="0.2">
      <c r="B17" s="73"/>
      <c r="C17" s="73"/>
      <c r="D17" s="73"/>
      <c r="E17" s="73"/>
      <c r="F17" s="73"/>
      <c r="G17" s="73"/>
    </row>
    <row r="18" spans="2:7" x14ac:dyDescent="0.2">
      <c r="B18" s="73"/>
      <c r="C18" s="73"/>
      <c r="D18" s="73"/>
      <c r="E18" s="73"/>
      <c r="F18" s="73"/>
      <c r="G18" s="73"/>
    </row>
    <row r="19" spans="2:7" x14ac:dyDescent="0.2">
      <c r="B19" s="73"/>
      <c r="C19" s="73"/>
      <c r="D19" s="73"/>
      <c r="E19" s="73"/>
      <c r="F19" s="73"/>
      <c r="G19" s="73"/>
    </row>
    <row r="20" spans="2:7" x14ac:dyDescent="0.2">
      <c r="B20" s="73"/>
      <c r="C20" s="73"/>
      <c r="D20" s="73"/>
      <c r="E20" s="73"/>
      <c r="F20" s="73"/>
      <c r="G20" s="73"/>
    </row>
  </sheetData>
  <mergeCells count="1">
    <mergeCell ref="B15:G20"/>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B99B-7FFF-4E1E-814A-2981FAB1747C}">
  <sheetPr>
    <tabColor rgb="FFFF0000"/>
  </sheetPr>
  <dimension ref="A3:I21"/>
  <sheetViews>
    <sheetView topLeftCell="A2" workbookViewId="0">
      <selection activeCell="G21" sqref="G21"/>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694</v>
      </c>
      <c r="D4">
        <v>13</v>
      </c>
      <c r="E4">
        <f>D4+C4</f>
        <v>707</v>
      </c>
      <c r="F4" s="2">
        <f>E4/E$6</f>
        <v>0.96321525885558579</v>
      </c>
      <c r="G4" s="2">
        <f>D4/E4</f>
        <v>1.8387553041018388E-2</v>
      </c>
      <c r="H4" s="8">
        <f>F9</f>
        <v>0.97030438010393472</v>
      </c>
      <c r="I4" s="8">
        <f>G9</f>
        <v>2.2188217291507269E-2</v>
      </c>
    </row>
    <row r="5" spans="1:9" x14ac:dyDescent="0.2">
      <c r="A5" t="s">
        <v>169</v>
      </c>
      <c r="B5">
        <v>1</v>
      </c>
      <c r="C5">
        <v>27</v>
      </c>
      <c r="D5">
        <v>0</v>
      </c>
      <c r="E5">
        <f>D5+C5</f>
        <v>27</v>
      </c>
      <c r="F5" s="2">
        <f t="shared" ref="F5:F6" si="0">E5/E$6</f>
        <v>3.6784741144414171E-2</v>
      </c>
      <c r="G5" s="2">
        <f t="shared" ref="G5:G6" si="1">D5/E5</f>
        <v>0</v>
      </c>
      <c r="H5" s="8">
        <f t="shared" ref="H5:I6" si="2">F10</f>
        <v>2.9695619896065329E-2</v>
      </c>
      <c r="I5" s="8">
        <f t="shared" si="2"/>
        <v>2.5000000000000001E-2</v>
      </c>
    </row>
    <row r="6" spans="1:9" x14ac:dyDescent="0.2">
      <c r="B6" t="s">
        <v>1227</v>
      </c>
      <c r="C6">
        <f>SUM(C4:C5)</f>
        <v>721</v>
      </c>
      <c r="D6">
        <f>SUM(D4:D5)</f>
        <v>13</v>
      </c>
      <c r="E6">
        <f>SUM(E4:E5)</f>
        <v>734</v>
      </c>
      <c r="F6" s="2">
        <f t="shared" si="0"/>
        <v>1</v>
      </c>
      <c r="G6" s="2">
        <f t="shared" si="1"/>
        <v>1.7711171662125342E-2</v>
      </c>
      <c r="H6" s="8">
        <f t="shared" si="2"/>
        <v>1</v>
      </c>
      <c r="I6" s="8">
        <f t="shared" si="2"/>
        <v>2.2271714922048998E-2</v>
      </c>
    </row>
    <row r="8" spans="1:9" x14ac:dyDescent="0.2">
      <c r="A8" s="3" t="s">
        <v>1272</v>
      </c>
      <c r="C8" t="s">
        <v>755</v>
      </c>
      <c r="D8" t="s">
        <v>1226</v>
      </c>
      <c r="E8" t="s">
        <v>1227</v>
      </c>
      <c r="F8" t="s">
        <v>1228</v>
      </c>
      <c r="G8" t="s">
        <v>1229</v>
      </c>
    </row>
    <row r="9" spans="1:9" x14ac:dyDescent="0.2">
      <c r="A9" t="s">
        <v>173</v>
      </c>
      <c r="B9">
        <v>0</v>
      </c>
      <c r="C9">
        <v>1278</v>
      </c>
      <c r="D9">
        <v>29</v>
      </c>
      <c r="E9">
        <f>D9+C9</f>
        <v>1307</v>
      </c>
      <c r="F9" s="2">
        <f>E9/E$11</f>
        <v>0.97030438010393472</v>
      </c>
      <c r="G9" s="2">
        <f>D9/E9</f>
        <v>2.2188217291507269E-2</v>
      </c>
    </row>
    <row r="10" spans="1:9" x14ac:dyDescent="0.2">
      <c r="A10" t="s">
        <v>169</v>
      </c>
      <c r="B10">
        <v>1</v>
      </c>
      <c r="C10">
        <v>39</v>
      </c>
      <c r="D10">
        <v>1</v>
      </c>
      <c r="E10">
        <f>D10+C10</f>
        <v>40</v>
      </c>
      <c r="F10" s="2">
        <f t="shared" ref="F10:F11" si="3">E10/E$11</f>
        <v>2.9695619896065329E-2</v>
      </c>
      <c r="G10" s="2">
        <f t="shared" ref="G10:G11" si="4">D10/E10</f>
        <v>2.5000000000000001E-2</v>
      </c>
    </row>
    <row r="11" spans="1:9" x14ac:dyDescent="0.2">
      <c r="B11" t="s">
        <v>1227</v>
      </c>
      <c r="C11">
        <f>SUM(C9:C10)</f>
        <v>1317</v>
      </c>
      <c r="D11">
        <f>SUM(D9:D10)</f>
        <v>30</v>
      </c>
      <c r="E11">
        <f>SUM(E9:E10)</f>
        <v>1347</v>
      </c>
      <c r="F11" s="2">
        <f t="shared" si="3"/>
        <v>1</v>
      </c>
      <c r="G11" s="2">
        <f t="shared" si="4"/>
        <v>2.2271714922048998E-2</v>
      </c>
    </row>
    <row r="14" spans="1:9" x14ac:dyDescent="0.2">
      <c r="B14" s="3" t="s">
        <v>1230</v>
      </c>
    </row>
    <row r="15" spans="1:9" ht="14.5" customHeight="1" x14ac:dyDescent="0.2">
      <c r="B15" s="73" t="s">
        <v>1280</v>
      </c>
      <c r="C15" s="73"/>
      <c r="D15" s="73"/>
      <c r="E15" s="73"/>
      <c r="F15" s="73"/>
      <c r="G15" s="73"/>
    </row>
    <row r="16" spans="1:9" x14ac:dyDescent="0.2">
      <c r="B16" s="73"/>
      <c r="C16" s="73"/>
      <c r="D16" s="73"/>
      <c r="E16" s="73"/>
      <c r="F16" s="73"/>
      <c r="G16" s="73"/>
    </row>
    <row r="17" spans="2:9" x14ac:dyDescent="0.2">
      <c r="B17" s="73"/>
      <c r="C17" s="73"/>
      <c r="D17" s="73"/>
      <c r="E17" s="73"/>
      <c r="F17" s="73"/>
      <c r="G17" s="73"/>
      <c r="I17" t="s">
        <v>512</v>
      </c>
    </row>
    <row r="18" spans="2:9" x14ac:dyDescent="0.2">
      <c r="B18" s="73"/>
      <c r="C18" s="73"/>
      <c r="D18" s="73"/>
      <c r="E18" s="73"/>
      <c r="F18" s="73"/>
      <c r="G18" s="73"/>
      <c r="I18" t="s">
        <v>513</v>
      </c>
    </row>
    <row r="19" spans="2:9" x14ac:dyDescent="0.2">
      <c r="B19" s="73"/>
      <c r="C19" s="73"/>
      <c r="D19" s="73"/>
      <c r="E19" s="73"/>
      <c r="F19" s="73"/>
      <c r="G19" s="73"/>
      <c r="I19" t="s">
        <v>515</v>
      </c>
    </row>
    <row r="20" spans="2:9" x14ac:dyDescent="0.2">
      <c r="B20" s="73"/>
      <c r="C20" s="73"/>
      <c r="D20" s="73"/>
      <c r="E20" s="73"/>
      <c r="F20" s="73"/>
      <c r="G20" s="73"/>
      <c r="I20" t="s">
        <v>518</v>
      </c>
    </row>
    <row r="21" spans="2:9" x14ac:dyDescent="0.2">
      <c r="I21" t="s">
        <v>520</v>
      </c>
    </row>
  </sheetData>
  <mergeCells count="1">
    <mergeCell ref="B15:G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7ACED-E383-4597-A1F5-57A1A8EB3944}">
  <dimension ref="B1:K23"/>
  <sheetViews>
    <sheetView zoomScale="179" zoomScaleNormal="80" workbookViewId="0">
      <selection activeCell="H22" sqref="H22"/>
    </sheetView>
  </sheetViews>
  <sheetFormatPr baseColWidth="10" defaultColWidth="8.83203125" defaultRowHeight="15" x14ac:dyDescent="0.2"/>
  <cols>
    <col min="1" max="1" width="4.5" customWidth="1"/>
    <col min="2" max="2" width="34.83203125" customWidth="1"/>
    <col min="3" max="3" width="9.1640625" customWidth="1"/>
    <col min="4" max="4" width="8.6640625" style="11"/>
    <col min="5" max="5" width="11" customWidth="1"/>
    <col min="9" max="9" width="10.83203125" bestFit="1" customWidth="1"/>
  </cols>
  <sheetData>
    <row r="1" spans="2:11" ht="18" x14ac:dyDescent="0.2">
      <c r="B1" s="14" t="s">
        <v>1352</v>
      </c>
    </row>
    <row r="2" spans="2:11" ht="16" thickBot="1" x14ac:dyDescent="0.25"/>
    <row r="3" spans="2:11" ht="19" thickBot="1" x14ac:dyDescent="0.25">
      <c r="B3" s="29"/>
      <c r="C3" s="29"/>
      <c r="D3" s="30" t="s">
        <v>1326</v>
      </c>
      <c r="E3" s="31">
        <f>1/(1+EXP(-E5))</f>
        <v>9.3028932800949135E-2</v>
      </c>
      <c r="F3" s="29"/>
    </row>
    <row r="4" spans="2:11" ht="16" thickBot="1" x14ac:dyDescent="0.25">
      <c r="B4" s="29"/>
      <c r="C4" s="29"/>
      <c r="D4" s="32"/>
      <c r="E4" s="29"/>
      <c r="F4" s="29"/>
    </row>
    <row r="5" spans="2:11" ht="16" thickBot="1" x14ac:dyDescent="0.25">
      <c r="B5" s="33" t="s">
        <v>1325</v>
      </c>
      <c r="C5" s="34" t="s">
        <v>1324</v>
      </c>
      <c r="D5" s="35" t="s">
        <v>1323</v>
      </c>
      <c r="E5" s="36">
        <f>SUM(E7:E22)</f>
        <v>-2.2772000000000001</v>
      </c>
      <c r="F5" s="29"/>
    </row>
    <row r="6" spans="2:11" ht="16" thickBot="1" x14ac:dyDescent="0.25">
      <c r="B6" s="29"/>
      <c r="C6" s="29"/>
      <c r="D6" s="32"/>
      <c r="E6" s="29"/>
      <c r="F6" s="29"/>
    </row>
    <row r="7" spans="2:11" ht="16" thickBot="1" x14ac:dyDescent="0.25">
      <c r="B7" s="37" t="s">
        <v>1322</v>
      </c>
      <c r="C7" s="38">
        <v>-3.6474000000000002</v>
      </c>
      <c r="D7" s="25" t="s">
        <v>1320</v>
      </c>
      <c r="E7" s="39">
        <f>C7</f>
        <v>-3.6474000000000002</v>
      </c>
      <c r="F7" s="29"/>
    </row>
    <row r="8" spans="2:11" ht="16" thickBot="1" x14ac:dyDescent="0.25">
      <c r="B8" s="40"/>
      <c r="C8" s="29"/>
      <c r="D8" s="32"/>
      <c r="E8" s="41"/>
      <c r="F8" s="29"/>
    </row>
    <row r="9" spans="2:11" ht="16" thickBot="1" x14ac:dyDescent="0.25">
      <c r="B9" s="37" t="s">
        <v>1327</v>
      </c>
      <c r="C9" s="42"/>
      <c r="D9" s="43"/>
      <c r="E9" s="39"/>
      <c r="F9" s="29"/>
      <c r="K9" s="13"/>
    </row>
    <row r="10" spans="2:11" x14ac:dyDescent="0.2">
      <c r="B10" s="44" t="s">
        <v>1328</v>
      </c>
      <c r="C10" s="29">
        <v>0</v>
      </c>
      <c r="D10" s="26"/>
      <c r="E10" s="45">
        <f>IF(D10&gt;0,C10,0)</f>
        <v>0</v>
      </c>
      <c r="F10" s="29"/>
      <c r="K10" s="13"/>
    </row>
    <row r="11" spans="2:11" x14ac:dyDescent="0.2">
      <c r="B11" s="44" t="s">
        <v>1329</v>
      </c>
      <c r="C11" s="29">
        <v>1.3702000000000001</v>
      </c>
      <c r="D11" s="27" t="s">
        <v>1320</v>
      </c>
      <c r="E11" s="45">
        <f>IF(D11&gt;0,C11,0)</f>
        <v>1.3702000000000001</v>
      </c>
      <c r="F11" s="29"/>
      <c r="I11" s="13" t="s">
        <v>1321</v>
      </c>
      <c r="K11" s="13"/>
    </row>
    <row r="12" spans="2:11" x14ac:dyDescent="0.2">
      <c r="B12" s="46" t="s">
        <v>1330</v>
      </c>
      <c r="C12" s="29">
        <v>1.5266</v>
      </c>
      <c r="D12" s="27"/>
      <c r="E12" s="45">
        <f>IF(D12&gt;0,C12,0)</f>
        <v>0</v>
      </c>
      <c r="F12" s="29"/>
      <c r="I12" s="13"/>
      <c r="K12" s="13"/>
    </row>
    <row r="13" spans="2:11" ht="16" thickBot="1" x14ac:dyDescent="0.25">
      <c r="B13" s="47" t="s">
        <v>1331</v>
      </c>
      <c r="C13" s="48">
        <v>1.8648</v>
      </c>
      <c r="D13" s="28"/>
      <c r="E13" s="49">
        <f>IF(D13&gt;0,C13,0)</f>
        <v>0</v>
      </c>
      <c r="F13" s="29"/>
      <c r="I13" s="13"/>
      <c r="K13" s="13"/>
    </row>
    <row r="14" spans="2:11" ht="16" thickBot="1" x14ac:dyDescent="0.25">
      <c r="B14" s="40"/>
      <c r="C14" s="29"/>
      <c r="D14" s="32"/>
      <c r="E14" s="41"/>
      <c r="F14" s="29"/>
      <c r="I14" s="13"/>
      <c r="K14" s="13"/>
    </row>
    <row r="15" spans="2:11" ht="16" thickBot="1" x14ac:dyDescent="0.25">
      <c r="B15" s="37" t="s">
        <v>1332</v>
      </c>
      <c r="C15" s="42"/>
      <c r="D15" s="43"/>
      <c r="E15" s="39"/>
      <c r="F15" s="29"/>
      <c r="I15" s="13"/>
    </row>
    <row r="16" spans="2:11" x14ac:dyDescent="0.2">
      <c r="B16" s="44" t="s">
        <v>1333</v>
      </c>
      <c r="C16" s="29">
        <v>0</v>
      </c>
      <c r="D16" s="26" t="s">
        <v>1320</v>
      </c>
      <c r="E16" s="45">
        <f>IF(D16&gt;0,C16,0)</f>
        <v>0</v>
      </c>
      <c r="F16" s="29"/>
      <c r="I16" s="13"/>
    </row>
    <row r="17" spans="2:9" ht="16" thickBot="1" x14ac:dyDescent="0.25">
      <c r="B17" s="50" t="s">
        <v>1334</v>
      </c>
      <c r="C17" s="48">
        <v>0.38590000000000002</v>
      </c>
      <c r="D17" s="28"/>
      <c r="E17" s="49">
        <f>IF(D17&gt;0,C17,0)</f>
        <v>0</v>
      </c>
      <c r="F17" s="29"/>
      <c r="I17" s="13"/>
    </row>
    <row r="18" spans="2:9" ht="16" thickBot="1" x14ac:dyDescent="0.25">
      <c r="B18" s="40"/>
      <c r="C18" s="29"/>
      <c r="D18" s="32"/>
      <c r="E18" s="41"/>
      <c r="F18" s="29"/>
      <c r="I18" s="13"/>
    </row>
    <row r="19" spans="2:9" ht="16" thickBot="1" x14ac:dyDescent="0.25">
      <c r="B19" s="37" t="s">
        <v>1335</v>
      </c>
      <c r="C19" s="42"/>
      <c r="D19" s="43"/>
      <c r="E19" s="39"/>
      <c r="F19" s="29"/>
    </row>
    <row r="20" spans="2:9" x14ac:dyDescent="0.2">
      <c r="B20" s="44" t="s">
        <v>1336</v>
      </c>
      <c r="C20" s="29">
        <v>0</v>
      </c>
      <c r="D20" s="26" t="s">
        <v>1320</v>
      </c>
      <c r="E20" s="45">
        <f>IF(D20&gt;0,C20,0)</f>
        <v>0</v>
      </c>
      <c r="F20" s="29"/>
    </row>
    <row r="21" spans="2:9" x14ac:dyDescent="0.2">
      <c r="B21" s="44" t="s">
        <v>1337</v>
      </c>
      <c r="C21" s="29">
        <v>-1.1267</v>
      </c>
      <c r="D21" s="27"/>
      <c r="E21" s="45">
        <f>IF(D21&gt;0,C21,0)</f>
        <v>0</v>
      </c>
      <c r="F21" s="29"/>
    </row>
    <row r="22" spans="2:9" ht="16" thickBot="1" x14ac:dyDescent="0.25">
      <c r="B22" s="47" t="s">
        <v>1338</v>
      </c>
      <c r="C22" s="48">
        <v>-2.0455000000000001</v>
      </c>
      <c r="D22" s="28"/>
      <c r="E22" s="49">
        <f>IF(D22&gt;0,C22,0)</f>
        <v>0</v>
      </c>
      <c r="F22" s="29"/>
    </row>
    <row r="23" spans="2:9" x14ac:dyDescent="0.2">
      <c r="B23" s="29"/>
      <c r="C23" s="29"/>
      <c r="D23" s="32"/>
      <c r="E23" s="29"/>
      <c r="F23" s="2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4174-1D6C-4875-B75D-8084EFE4461D}">
  <sheetPr>
    <tabColor rgb="FFFF0000"/>
  </sheetPr>
  <dimension ref="A4:K47"/>
  <sheetViews>
    <sheetView topLeftCell="B6" workbookViewId="0">
      <selection activeCell="B19" sqref="B19:G23"/>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s="9" t="s">
        <v>1282</v>
      </c>
      <c r="B5">
        <v>9</v>
      </c>
      <c r="C5">
        <v>129</v>
      </c>
      <c r="D5">
        <v>3</v>
      </c>
      <c r="E5">
        <f>D5+C5</f>
        <v>132</v>
      </c>
      <c r="F5" s="4">
        <f>E5/E$9</f>
        <v>0.13226452905811623</v>
      </c>
      <c r="G5" s="2">
        <f>D5/E5</f>
        <v>2.2727272727272728E-2</v>
      </c>
      <c r="H5" s="6">
        <f t="shared" ref="H5:I9" si="0">F12</f>
        <v>0.13605182926829268</v>
      </c>
      <c r="I5" s="6">
        <f t="shared" si="0"/>
        <v>1.4005602240896359E-2</v>
      </c>
    </row>
    <row r="6" spans="1:9" x14ac:dyDescent="0.2">
      <c r="A6" s="9" t="s">
        <v>1283</v>
      </c>
      <c r="B6">
        <v>10</v>
      </c>
      <c r="C6">
        <v>321</v>
      </c>
      <c r="D6">
        <v>4</v>
      </c>
      <c r="E6">
        <f t="shared" ref="E6:E8" si="1">D6+C6</f>
        <v>325</v>
      </c>
      <c r="F6" s="4">
        <f>E6/E$9</f>
        <v>0.32565130260521041</v>
      </c>
      <c r="G6" s="2">
        <f t="shared" ref="G6:G9" si="2">D6/E6</f>
        <v>1.2307692307692308E-2</v>
      </c>
      <c r="H6" s="6">
        <f t="shared" si="0"/>
        <v>0.34222560975609756</v>
      </c>
      <c r="I6" s="6">
        <f t="shared" si="0"/>
        <v>2.8953229398663696E-2</v>
      </c>
    </row>
    <row r="7" spans="1:9" x14ac:dyDescent="0.2">
      <c r="A7" s="9" t="s">
        <v>1284</v>
      </c>
      <c r="B7">
        <v>30</v>
      </c>
      <c r="C7">
        <v>223</v>
      </c>
      <c r="D7">
        <v>6</v>
      </c>
      <c r="E7">
        <f t="shared" si="1"/>
        <v>229</v>
      </c>
      <c r="F7" s="4">
        <f>E7/E$9</f>
        <v>0.22945891783567135</v>
      </c>
      <c r="G7" s="2">
        <f t="shared" si="2"/>
        <v>2.6200873362445413E-2</v>
      </c>
      <c r="H7" s="6">
        <f t="shared" si="0"/>
        <v>0.20960365853658536</v>
      </c>
      <c r="I7" s="6">
        <f t="shared" si="0"/>
        <v>3.090909090909091E-2</v>
      </c>
    </row>
    <row r="8" spans="1:9" x14ac:dyDescent="0.2">
      <c r="A8" t="s">
        <v>1285</v>
      </c>
      <c r="B8">
        <v>50</v>
      </c>
      <c r="C8">
        <v>303</v>
      </c>
      <c r="D8">
        <v>9</v>
      </c>
      <c r="E8">
        <f t="shared" si="1"/>
        <v>312</v>
      </c>
      <c r="F8" s="4">
        <f>E8/E$9</f>
        <v>0.31262525050100198</v>
      </c>
      <c r="G8" s="2">
        <f t="shared" si="2"/>
        <v>2.8846153846153848E-2</v>
      </c>
      <c r="H8" s="6">
        <f t="shared" si="0"/>
        <v>0.3121189024390244</v>
      </c>
      <c r="I8" s="6">
        <f t="shared" si="0"/>
        <v>3.0525030525030524E-2</v>
      </c>
    </row>
    <row r="9" spans="1:9" x14ac:dyDescent="0.2">
      <c r="C9">
        <f>SUM(C5:C8)</f>
        <v>976</v>
      </c>
      <c r="D9">
        <f>SUM(D5:D8)</f>
        <v>22</v>
      </c>
      <c r="E9">
        <f>SUM(E5:E8)</f>
        <v>998</v>
      </c>
      <c r="F9" s="4">
        <f>E9/E$9</f>
        <v>1</v>
      </c>
      <c r="G9" s="2">
        <f t="shared" si="2"/>
        <v>2.2044088176352707E-2</v>
      </c>
      <c r="H9" s="6">
        <f t="shared" si="0"/>
        <v>1</v>
      </c>
      <c r="I9" s="6">
        <f t="shared" si="0"/>
        <v>2.7820121951219513E-2</v>
      </c>
    </row>
    <row r="11" spans="1:9" x14ac:dyDescent="0.2">
      <c r="A11" s="3" t="s">
        <v>1272</v>
      </c>
      <c r="C11" t="s">
        <v>755</v>
      </c>
      <c r="D11" t="s">
        <v>1226</v>
      </c>
      <c r="E11" t="s">
        <v>1227</v>
      </c>
      <c r="F11" t="s">
        <v>1228</v>
      </c>
      <c r="G11" t="s">
        <v>1229</v>
      </c>
    </row>
    <row r="12" spans="1:9" x14ac:dyDescent="0.2">
      <c r="A12" s="9" t="s">
        <v>1282</v>
      </c>
      <c r="B12">
        <v>9</v>
      </c>
      <c r="C12">
        <v>352</v>
      </c>
      <c r="D12">
        <v>5</v>
      </c>
      <c r="E12">
        <f>D12+C12</f>
        <v>357</v>
      </c>
      <c r="F12" s="4">
        <f>E12/E$16</f>
        <v>0.13605182926829268</v>
      </c>
      <c r="G12" s="2">
        <f>D12/E12</f>
        <v>1.4005602240896359E-2</v>
      </c>
    </row>
    <row r="13" spans="1:9" x14ac:dyDescent="0.2">
      <c r="A13" s="9" t="s">
        <v>1283</v>
      </c>
      <c r="B13">
        <v>10</v>
      </c>
      <c r="C13">
        <v>872</v>
      </c>
      <c r="D13">
        <v>26</v>
      </c>
      <c r="E13">
        <f t="shared" ref="E13:E15" si="3">D13+C13</f>
        <v>898</v>
      </c>
      <c r="F13" s="4">
        <f>E13/E$16</f>
        <v>0.34222560975609756</v>
      </c>
      <c r="G13" s="2">
        <f t="shared" ref="G13:G16" si="4">D13/E13</f>
        <v>2.8953229398663696E-2</v>
      </c>
    </row>
    <row r="14" spans="1:9" x14ac:dyDescent="0.2">
      <c r="A14" s="9" t="s">
        <v>1284</v>
      </c>
      <c r="B14">
        <v>30</v>
      </c>
      <c r="C14">
        <v>533</v>
      </c>
      <c r="D14">
        <v>17</v>
      </c>
      <c r="E14">
        <f t="shared" si="3"/>
        <v>550</v>
      </c>
      <c r="F14" s="4">
        <f>E14/E$16</f>
        <v>0.20960365853658536</v>
      </c>
      <c r="G14" s="2">
        <f t="shared" si="4"/>
        <v>3.090909090909091E-2</v>
      </c>
    </row>
    <row r="15" spans="1:9" x14ac:dyDescent="0.2">
      <c r="A15" t="s">
        <v>1285</v>
      </c>
      <c r="B15">
        <v>50</v>
      </c>
      <c r="C15">
        <v>794</v>
      </c>
      <c r="D15">
        <v>25</v>
      </c>
      <c r="E15">
        <f t="shared" si="3"/>
        <v>819</v>
      </c>
      <c r="F15" s="4">
        <f>E15/E$16</f>
        <v>0.3121189024390244</v>
      </c>
      <c r="G15" s="2">
        <f t="shared" si="4"/>
        <v>3.0525030525030524E-2</v>
      </c>
    </row>
    <row r="16" spans="1:9" x14ac:dyDescent="0.2">
      <c r="C16">
        <f>SUM(C12:C15)</f>
        <v>2551</v>
      </c>
      <c r="D16">
        <f>SUM(D12:D15)</f>
        <v>73</v>
      </c>
      <c r="E16">
        <f>SUM(E12:E15)</f>
        <v>2624</v>
      </c>
      <c r="F16" s="4">
        <f>E16/E$16</f>
        <v>1</v>
      </c>
      <c r="G16" s="2">
        <f t="shared" si="4"/>
        <v>2.7820121951219513E-2</v>
      </c>
    </row>
    <row r="18" spans="2:11" x14ac:dyDescent="0.2">
      <c r="B18" s="3" t="s">
        <v>1230</v>
      </c>
    </row>
    <row r="19" spans="2:11" x14ac:dyDescent="0.2">
      <c r="B19" s="73" t="s">
        <v>1286</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569</v>
      </c>
    </row>
    <row r="23" spans="2:11" x14ac:dyDescent="0.2">
      <c r="B23" s="73"/>
      <c r="C23" s="73"/>
      <c r="D23" s="73"/>
      <c r="E23" s="73"/>
      <c r="F23" s="73"/>
      <c r="G23" s="73"/>
      <c r="K23" t="s">
        <v>275</v>
      </c>
    </row>
    <row r="24" spans="2:11" x14ac:dyDescent="0.2">
      <c r="K24" t="s">
        <v>572</v>
      </c>
    </row>
    <row r="25" spans="2:11" x14ac:dyDescent="0.2">
      <c r="K25" t="s">
        <v>574</v>
      </c>
    </row>
    <row r="26" spans="2:11" x14ac:dyDescent="0.2">
      <c r="K26" t="s">
        <v>576</v>
      </c>
    </row>
    <row r="27" spans="2:11" x14ac:dyDescent="0.2">
      <c r="K27" t="s">
        <v>578</v>
      </c>
    </row>
    <row r="28" spans="2:11" x14ac:dyDescent="0.2">
      <c r="K28" t="s">
        <v>580</v>
      </c>
    </row>
    <row r="29" spans="2:11" x14ac:dyDescent="0.2">
      <c r="K29" t="s">
        <v>582</v>
      </c>
    </row>
    <row r="30" spans="2:11" x14ac:dyDescent="0.2">
      <c r="K30" t="s">
        <v>584</v>
      </c>
    </row>
    <row r="31" spans="2:11" x14ac:dyDescent="0.2">
      <c r="K31" t="s">
        <v>586</v>
      </c>
    </row>
    <row r="32" spans="2:11" x14ac:dyDescent="0.2">
      <c r="K32" t="s">
        <v>588</v>
      </c>
    </row>
    <row r="33" spans="11:11" x14ac:dyDescent="0.2">
      <c r="K33" t="s">
        <v>590</v>
      </c>
    </row>
    <row r="35" spans="11:11" x14ac:dyDescent="0.2">
      <c r="K35" t="s">
        <v>592</v>
      </c>
    </row>
    <row r="36" spans="11:11" x14ac:dyDescent="0.2">
      <c r="K36" t="s">
        <v>36</v>
      </c>
    </row>
    <row r="37" spans="11:11" x14ac:dyDescent="0.2">
      <c r="K37" t="s">
        <v>595</v>
      </c>
    </row>
    <row r="38" spans="11:11" x14ac:dyDescent="0.2">
      <c r="K38" t="s">
        <v>597</v>
      </c>
    </row>
    <row r="39" spans="11:11" x14ac:dyDescent="0.2">
      <c r="K39" t="s">
        <v>599</v>
      </c>
    </row>
    <row r="40" spans="11:11" x14ac:dyDescent="0.2">
      <c r="K40" t="s">
        <v>601</v>
      </c>
    </row>
    <row r="41" spans="11:11" x14ac:dyDescent="0.2">
      <c r="K41" t="s">
        <v>603</v>
      </c>
    </row>
    <row r="42" spans="11:11" x14ac:dyDescent="0.2">
      <c r="K42" t="s">
        <v>605</v>
      </c>
    </row>
    <row r="43" spans="11:11" x14ac:dyDescent="0.2">
      <c r="K43" t="s">
        <v>607</v>
      </c>
    </row>
    <row r="44" spans="11:11" x14ac:dyDescent="0.2">
      <c r="K44" t="s">
        <v>609</v>
      </c>
    </row>
    <row r="45" spans="11:11" x14ac:dyDescent="0.2">
      <c r="K45" t="s">
        <v>611</v>
      </c>
    </row>
    <row r="46" spans="11:11" x14ac:dyDescent="0.2">
      <c r="K46" t="s">
        <v>613</v>
      </c>
    </row>
    <row r="47" spans="11:11" x14ac:dyDescent="0.2">
      <c r="K47" t="s">
        <v>615</v>
      </c>
    </row>
  </sheetData>
  <mergeCells count="1">
    <mergeCell ref="B19:G23"/>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281A7-A33E-45D8-BB9A-19E8EDE66C8F}">
  <sheetPr>
    <tabColor rgb="FFFF0000"/>
  </sheetPr>
  <dimension ref="A4:K34"/>
  <sheetViews>
    <sheetView topLeftCell="B6" workbookViewId="0">
      <selection activeCell="E17" sqref="E17"/>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s="9" t="s">
        <v>1282</v>
      </c>
      <c r="B5">
        <v>9</v>
      </c>
      <c r="C5">
        <v>148</v>
      </c>
      <c r="D5">
        <v>3</v>
      </c>
      <c r="E5">
        <f>D5+C5</f>
        <v>151</v>
      </c>
      <c r="F5" s="4">
        <f>E5/E$9</f>
        <v>0.15191146881287726</v>
      </c>
      <c r="G5" s="2">
        <f>D5/E5</f>
        <v>1.9867549668874173E-2</v>
      </c>
      <c r="H5" s="6">
        <f t="shared" ref="H5:I9" si="0">F12</f>
        <v>0.14865900383141761</v>
      </c>
      <c r="I5" s="6">
        <f t="shared" si="0"/>
        <v>1.2886597938144329E-2</v>
      </c>
    </row>
    <row r="6" spans="1:9" x14ac:dyDescent="0.2">
      <c r="A6" s="9" t="s">
        <v>1283</v>
      </c>
      <c r="B6">
        <v>10</v>
      </c>
      <c r="C6">
        <v>362</v>
      </c>
      <c r="D6">
        <v>4</v>
      </c>
      <c r="E6">
        <f t="shared" ref="E6:E8" si="1">D6+C6</f>
        <v>366</v>
      </c>
      <c r="F6" s="4">
        <f>E6/E$9</f>
        <v>0.36820925553319922</v>
      </c>
      <c r="G6" s="2">
        <f t="shared" ref="G6:G9" si="2">D6/E6</f>
        <v>1.092896174863388E-2</v>
      </c>
      <c r="H6" s="6">
        <f t="shared" si="0"/>
        <v>0.39042145593869731</v>
      </c>
      <c r="I6" s="6">
        <f t="shared" si="0"/>
        <v>2.5515210991167811E-2</v>
      </c>
    </row>
    <row r="7" spans="1:9" x14ac:dyDescent="0.2">
      <c r="A7" s="9" t="s">
        <v>1284</v>
      </c>
      <c r="B7">
        <v>30</v>
      </c>
      <c r="C7">
        <v>299</v>
      </c>
      <c r="D7">
        <v>7</v>
      </c>
      <c r="E7">
        <f t="shared" si="1"/>
        <v>306</v>
      </c>
      <c r="F7" s="4">
        <f>E7/E$9</f>
        <v>0.30784708249496984</v>
      </c>
      <c r="G7" s="2">
        <f t="shared" si="2"/>
        <v>2.2875816993464051E-2</v>
      </c>
      <c r="H7" s="6">
        <f t="shared" si="0"/>
        <v>0.30191570881226054</v>
      </c>
      <c r="I7" s="6">
        <f t="shared" si="0"/>
        <v>2.6649746192893401E-2</v>
      </c>
    </row>
    <row r="8" spans="1:9" x14ac:dyDescent="0.2">
      <c r="A8" t="s">
        <v>1285</v>
      </c>
      <c r="B8">
        <v>50</v>
      </c>
      <c r="C8">
        <v>163</v>
      </c>
      <c r="D8">
        <v>8</v>
      </c>
      <c r="E8">
        <f t="shared" si="1"/>
        <v>171</v>
      </c>
      <c r="F8" s="4">
        <f>E8/E$9</f>
        <v>0.17203219315895371</v>
      </c>
      <c r="G8" s="2">
        <f t="shared" si="2"/>
        <v>4.6783625730994149E-2</v>
      </c>
      <c r="H8" s="6">
        <f t="shared" si="0"/>
        <v>0.15900383141762453</v>
      </c>
      <c r="I8" s="6">
        <f t="shared" si="0"/>
        <v>4.8192771084337352E-2</v>
      </c>
    </row>
    <row r="9" spans="1:9" x14ac:dyDescent="0.2">
      <c r="C9">
        <f>SUM(C5:C8)</f>
        <v>972</v>
      </c>
      <c r="D9">
        <f>SUM(D5:D8)</f>
        <v>22</v>
      </c>
      <c r="E9">
        <f>SUM(E5:E8)</f>
        <v>994</v>
      </c>
      <c r="F9" s="4">
        <f>E9/E$9</f>
        <v>1</v>
      </c>
      <c r="G9" s="2">
        <f t="shared" si="2"/>
        <v>2.2132796780684104E-2</v>
      </c>
      <c r="H9" s="6">
        <f t="shared" si="0"/>
        <v>1</v>
      </c>
      <c r="I9" s="6">
        <f t="shared" si="0"/>
        <v>2.7586206896551724E-2</v>
      </c>
    </row>
    <row r="11" spans="1:9" x14ac:dyDescent="0.2">
      <c r="A11" s="3" t="s">
        <v>1272</v>
      </c>
      <c r="C11" t="s">
        <v>755</v>
      </c>
      <c r="D11" t="s">
        <v>1226</v>
      </c>
      <c r="E11" t="s">
        <v>1227</v>
      </c>
      <c r="F11" t="s">
        <v>1228</v>
      </c>
      <c r="G11" t="s">
        <v>1229</v>
      </c>
    </row>
    <row r="12" spans="1:9" x14ac:dyDescent="0.2">
      <c r="A12" s="9" t="s">
        <v>1282</v>
      </c>
      <c r="B12">
        <v>9</v>
      </c>
      <c r="C12">
        <v>383</v>
      </c>
      <c r="D12">
        <v>5</v>
      </c>
      <c r="E12">
        <f>D12+C12</f>
        <v>388</v>
      </c>
      <c r="F12" s="4">
        <f>E12/E$16</f>
        <v>0.14865900383141761</v>
      </c>
      <c r="G12" s="2">
        <f>D12/E12</f>
        <v>1.2886597938144329E-2</v>
      </c>
    </row>
    <row r="13" spans="1:9" x14ac:dyDescent="0.2">
      <c r="A13" s="9" t="s">
        <v>1283</v>
      </c>
      <c r="B13">
        <v>10</v>
      </c>
      <c r="C13">
        <v>993</v>
      </c>
      <c r="D13">
        <v>26</v>
      </c>
      <c r="E13">
        <f t="shared" ref="E13:E15" si="3">D13+C13</f>
        <v>1019</v>
      </c>
      <c r="F13" s="4">
        <f>E13/E$16</f>
        <v>0.39042145593869731</v>
      </c>
      <c r="G13" s="2">
        <f t="shared" ref="G13:G16" si="4">D13/E13</f>
        <v>2.5515210991167811E-2</v>
      </c>
    </row>
    <row r="14" spans="1:9" x14ac:dyDescent="0.2">
      <c r="A14" s="9" t="s">
        <v>1284</v>
      </c>
      <c r="B14">
        <v>30</v>
      </c>
      <c r="C14">
        <v>767</v>
      </c>
      <c r="D14">
        <v>21</v>
      </c>
      <c r="E14">
        <f t="shared" si="3"/>
        <v>788</v>
      </c>
      <c r="F14" s="4">
        <f>E14/E$16</f>
        <v>0.30191570881226054</v>
      </c>
      <c r="G14" s="2">
        <f t="shared" si="4"/>
        <v>2.6649746192893401E-2</v>
      </c>
    </row>
    <row r="15" spans="1:9" x14ac:dyDescent="0.2">
      <c r="A15" t="s">
        <v>1285</v>
      </c>
      <c r="B15">
        <v>50</v>
      </c>
      <c r="C15">
        <v>395</v>
      </c>
      <c r="D15">
        <v>20</v>
      </c>
      <c r="E15">
        <f t="shared" si="3"/>
        <v>415</v>
      </c>
      <c r="F15" s="4">
        <f>E15/E$16</f>
        <v>0.15900383141762453</v>
      </c>
      <c r="G15" s="2">
        <f t="shared" si="4"/>
        <v>4.8192771084337352E-2</v>
      </c>
    </row>
    <row r="16" spans="1:9" x14ac:dyDescent="0.2">
      <c r="C16">
        <f>SUM(C12:C15)</f>
        <v>2538</v>
      </c>
      <c r="D16">
        <f>SUM(D12:D15)</f>
        <v>72</v>
      </c>
      <c r="E16">
        <f>SUM(E12:E15)</f>
        <v>2610</v>
      </c>
      <c r="F16" s="4">
        <f>E16/E$16</f>
        <v>1</v>
      </c>
      <c r="G16" s="2">
        <f t="shared" si="4"/>
        <v>2.7586206896551724E-2</v>
      </c>
    </row>
    <row r="17" spans="2:11" x14ac:dyDescent="0.2">
      <c r="C17">
        <v>13</v>
      </c>
      <c r="D17">
        <v>1</v>
      </c>
    </row>
    <row r="18" spans="2:11" x14ac:dyDescent="0.2">
      <c r="B18" s="3" t="s">
        <v>1230</v>
      </c>
    </row>
    <row r="19" spans="2:11" ht="14.5" customHeight="1" x14ac:dyDescent="0.2">
      <c r="B19" s="73" t="s">
        <v>1315</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592</v>
      </c>
    </row>
    <row r="23" spans="2:11" x14ac:dyDescent="0.2">
      <c r="B23" s="73"/>
      <c r="C23" s="73"/>
      <c r="D23" s="73"/>
      <c r="E23" s="73"/>
      <c r="F23" s="73"/>
      <c r="G23" s="73"/>
      <c r="K23" t="s">
        <v>36</v>
      </c>
    </row>
    <row r="24" spans="2:11" x14ac:dyDescent="0.2">
      <c r="B24" s="73"/>
      <c r="C24" s="73"/>
      <c r="D24" s="73"/>
      <c r="E24" s="73"/>
      <c r="F24" s="73"/>
      <c r="G24" s="73"/>
      <c r="K24" t="s">
        <v>595</v>
      </c>
    </row>
    <row r="25" spans="2:11" x14ac:dyDescent="0.2">
      <c r="K25" t="s">
        <v>597</v>
      </c>
    </row>
    <row r="26" spans="2:11" x14ac:dyDescent="0.2">
      <c r="K26" t="s">
        <v>599</v>
      </c>
    </row>
    <row r="27" spans="2:11" x14ac:dyDescent="0.2">
      <c r="K27" t="s">
        <v>601</v>
      </c>
    </row>
    <row r="28" spans="2:11" x14ac:dyDescent="0.2">
      <c r="K28" t="s">
        <v>603</v>
      </c>
    </row>
    <row r="29" spans="2:11" x14ac:dyDescent="0.2">
      <c r="K29" t="s">
        <v>605</v>
      </c>
    </row>
    <row r="30" spans="2:11" x14ac:dyDescent="0.2">
      <c r="K30" t="s">
        <v>607</v>
      </c>
    </row>
    <row r="31" spans="2:11" x14ac:dyDescent="0.2">
      <c r="K31" t="s">
        <v>609</v>
      </c>
    </row>
    <row r="32" spans="2:11" x14ac:dyDescent="0.2">
      <c r="K32" t="s">
        <v>611</v>
      </c>
    </row>
    <row r="33" spans="11:11" x14ac:dyDescent="0.2">
      <c r="K33" t="s">
        <v>613</v>
      </c>
    </row>
    <row r="34" spans="11:11" x14ac:dyDescent="0.2">
      <c r="K34" t="s">
        <v>615</v>
      </c>
    </row>
  </sheetData>
  <mergeCells count="1">
    <mergeCell ref="B19:G2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57A44-A20B-4848-943A-2F2E7CB34C61}">
  <sheetPr>
    <tabColor rgb="FFFF0000"/>
  </sheetPr>
  <dimension ref="A4:K34"/>
  <sheetViews>
    <sheetView topLeftCell="B8" workbookViewId="0">
      <selection activeCell="E16" sqref="E16"/>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s="9" t="s">
        <v>1282</v>
      </c>
      <c r="B5">
        <v>9</v>
      </c>
      <c r="C5">
        <v>119</v>
      </c>
      <c r="D5">
        <v>3</v>
      </c>
      <c r="E5">
        <f>D5+C5</f>
        <v>122</v>
      </c>
      <c r="F5" s="4">
        <f>E5/E$9</f>
        <v>0.12224448897795591</v>
      </c>
      <c r="G5" s="2">
        <f>D5/E5</f>
        <v>2.4590163934426229E-2</v>
      </c>
      <c r="H5" s="6">
        <f t="shared" ref="H5:I9" si="0">F12</f>
        <v>0.11852134146341463</v>
      </c>
      <c r="I5" s="6">
        <f t="shared" si="0"/>
        <v>1.2861736334405145E-2</v>
      </c>
    </row>
    <row r="6" spans="1:9" x14ac:dyDescent="0.2">
      <c r="A6" s="9" t="s">
        <v>1283</v>
      </c>
      <c r="B6">
        <v>10</v>
      </c>
      <c r="C6">
        <v>303</v>
      </c>
      <c r="D6">
        <v>4</v>
      </c>
      <c r="E6">
        <f t="shared" ref="E6:E8" si="1">D6+C6</f>
        <v>307</v>
      </c>
      <c r="F6" s="4">
        <f>E6/E$9</f>
        <v>0.30761523046092182</v>
      </c>
      <c r="G6" s="2">
        <f t="shared" ref="G6:G9" si="2">D6/E6</f>
        <v>1.3029315960912053E-2</v>
      </c>
      <c r="H6" s="6">
        <f t="shared" si="0"/>
        <v>0.33460365853658536</v>
      </c>
      <c r="I6" s="6">
        <f t="shared" si="0"/>
        <v>2.7334851936218679E-2</v>
      </c>
    </row>
    <row r="7" spans="1:9" x14ac:dyDescent="0.2">
      <c r="A7" s="9" t="s">
        <v>1284</v>
      </c>
      <c r="B7">
        <v>30</v>
      </c>
      <c r="C7">
        <v>233</v>
      </c>
      <c r="D7">
        <v>6</v>
      </c>
      <c r="E7">
        <f t="shared" si="1"/>
        <v>239</v>
      </c>
      <c r="F7" s="4">
        <f>E7/E$9</f>
        <v>0.23947895791583165</v>
      </c>
      <c r="G7" s="2">
        <f t="shared" si="2"/>
        <v>2.5104602510460251E-2</v>
      </c>
      <c r="H7" s="6">
        <f t="shared" si="0"/>
        <v>0.21417682926829268</v>
      </c>
      <c r="I7" s="6">
        <f t="shared" si="0"/>
        <v>3.3807829181494664E-2</v>
      </c>
    </row>
    <row r="8" spans="1:9" x14ac:dyDescent="0.2">
      <c r="A8" t="s">
        <v>1285</v>
      </c>
      <c r="B8">
        <v>50</v>
      </c>
      <c r="C8">
        <v>321</v>
      </c>
      <c r="D8">
        <v>9</v>
      </c>
      <c r="E8">
        <f t="shared" si="1"/>
        <v>330</v>
      </c>
      <c r="F8" s="4">
        <f>E8/E$9</f>
        <v>0.33066132264529058</v>
      </c>
      <c r="G8" s="2">
        <f t="shared" si="2"/>
        <v>2.7272727272727271E-2</v>
      </c>
      <c r="H8" s="6">
        <f t="shared" si="0"/>
        <v>0.33269817073170732</v>
      </c>
      <c r="I8" s="6">
        <f t="shared" si="0"/>
        <v>2.9782359679266894E-2</v>
      </c>
    </row>
    <row r="9" spans="1:9" x14ac:dyDescent="0.2">
      <c r="C9">
        <f>SUM(C5:C8)</f>
        <v>976</v>
      </c>
      <c r="D9">
        <f>SUM(D5:D8)</f>
        <v>22</v>
      </c>
      <c r="E9">
        <f>SUM(E5:E8)</f>
        <v>998</v>
      </c>
      <c r="F9" s="4">
        <f>E9/E$9</f>
        <v>1</v>
      </c>
      <c r="G9" s="2">
        <f t="shared" si="2"/>
        <v>2.2044088176352707E-2</v>
      </c>
      <c r="H9" s="6">
        <f t="shared" si="0"/>
        <v>1</v>
      </c>
      <c r="I9" s="6">
        <f t="shared" si="0"/>
        <v>2.7820121951219513E-2</v>
      </c>
    </row>
    <row r="11" spans="1:9" x14ac:dyDescent="0.2">
      <c r="A11" s="3" t="s">
        <v>1272</v>
      </c>
      <c r="C11" t="s">
        <v>755</v>
      </c>
      <c r="D11" t="s">
        <v>1226</v>
      </c>
      <c r="E11" t="s">
        <v>1227</v>
      </c>
      <c r="F11" t="s">
        <v>1228</v>
      </c>
      <c r="G11" t="s">
        <v>1229</v>
      </c>
    </row>
    <row r="12" spans="1:9" x14ac:dyDescent="0.2">
      <c r="A12" s="9" t="s">
        <v>1282</v>
      </c>
      <c r="B12">
        <v>9</v>
      </c>
      <c r="C12">
        <v>307</v>
      </c>
      <c r="D12">
        <v>4</v>
      </c>
      <c r="E12">
        <f>D12+C12</f>
        <v>311</v>
      </c>
      <c r="F12" s="4">
        <f>E12/E$16</f>
        <v>0.11852134146341463</v>
      </c>
      <c r="G12" s="2">
        <f>D12/E12</f>
        <v>1.2861736334405145E-2</v>
      </c>
    </row>
    <row r="13" spans="1:9" x14ac:dyDescent="0.2">
      <c r="A13" s="9" t="s">
        <v>1283</v>
      </c>
      <c r="B13">
        <v>10</v>
      </c>
      <c r="C13">
        <v>854</v>
      </c>
      <c r="D13">
        <v>24</v>
      </c>
      <c r="E13">
        <f t="shared" ref="E13:E15" si="3">D13+C13</f>
        <v>878</v>
      </c>
      <c r="F13" s="4">
        <f>E13/E$16</f>
        <v>0.33460365853658536</v>
      </c>
      <c r="G13" s="2">
        <f t="shared" ref="G13:G16" si="4">D13/E13</f>
        <v>2.7334851936218679E-2</v>
      </c>
    </row>
    <row r="14" spans="1:9" x14ac:dyDescent="0.2">
      <c r="A14" s="9" t="s">
        <v>1284</v>
      </c>
      <c r="B14">
        <v>30</v>
      </c>
      <c r="C14">
        <v>543</v>
      </c>
      <c r="D14">
        <v>19</v>
      </c>
      <c r="E14">
        <f t="shared" si="3"/>
        <v>562</v>
      </c>
      <c r="F14" s="4">
        <f>E14/E$16</f>
        <v>0.21417682926829268</v>
      </c>
      <c r="G14" s="2">
        <f t="shared" si="4"/>
        <v>3.3807829181494664E-2</v>
      </c>
    </row>
    <row r="15" spans="1:9" x14ac:dyDescent="0.2">
      <c r="A15" t="s">
        <v>1285</v>
      </c>
      <c r="B15">
        <v>50</v>
      </c>
      <c r="C15">
        <v>847</v>
      </c>
      <c r="D15">
        <v>26</v>
      </c>
      <c r="E15">
        <f t="shared" si="3"/>
        <v>873</v>
      </c>
      <c r="F15" s="4">
        <f>E15/E$16</f>
        <v>0.33269817073170732</v>
      </c>
      <c r="G15" s="2">
        <f t="shared" si="4"/>
        <v>2.9782359679266894E-2</v>
      </c>
    </row>
    <row r="16" spans="1:9" x14ac:dyDescent="0.2">
      <c r="C16">
        <f>SUM(C12:C15)</f>
        <v>2551</v>
      </c>
      <c r="D16">
        <f>SUM(D12:D15)</f>
        <v>73</v>
      </c>
      <c r="E16">
        <f>SUM(E12:E15)</f>
        <v>2624</v>
      </c>
      <c r="F16" s="4">
        <f>E16/E$16</f>
        <v>1</v>
      </c>
      <c r="G16" s="2">
        <f t="shared" si="4"/>
        <v>2.7820121951219513E-2</v>
      </c>
    </row>
    <row r="18" spans="2:11" x14ac:dyDescent="0.2">
      <c r="B18" s="3" t="s">
        <v>1230</v>
      </c>
    </row>
    <row r="19" spans="2:11" x14ac:dyDescent="0.2">
      <c r="B19" s="73" t="s">
        <v>1287</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617</v>
      </c>
    </row>
    <row r="23" spans="2:11" x14ac:dyDescent="0.2">
      <c r="B23" s="73"/>
      <c r="C23" s="73"/>
      <c r="D23" s="73"/>
      <c r="E23" s="73"/>
      <c r="F23" s="73"/>
      <c r="G23" s="73"/>
      <c r="K23" t="s">
        <v>74</v>
      </c>
    </row>
    <row r="24" spans="2:11" x14ac:dyDescent="0.2">
      <c r="K24" t="s">
        <v>620</v>
      </c>
    </row>
    <row r="25" spans="2:11" x14ac:dyDescent="0.2">
      <c r="K25" t="s">
        <v>622</v>
      </c>
    </row>
    <row r="26" spans="2:11" x14ac:dyDescent="0.2">
      <c r="K26" t="s">
        <v>624</v>
      </c>
    </row>
    <row r="27" spans="2:11" x14ac:dyDescent="0.2">
      <c r="K27" t="s">
        <v>626</v>
      </c>
    </row>
    <row r="28" spans="2:11" x14ac:dyDescent="0.2">
      <c r="K28" t="s">
        <v>628</v>
      </c>
    </row>
    <row r="29" spans="2:11" x14ac:dyDescent="0.2">
      <c r="K29" t="s">
        <v>630</v>
      </c>
    </row>
    <row r="30" spans="2:11" x14ac:dyDescent="0.2">
      <c r="K30" t="s">
        <v>632</v>
      </c>
    </row>
    <row r="31" spans="2:11" x14ac:dyDescent="0.2">
      <c r="K31" t="s">
        <v>634</v>
      </c>
    </row>
    <row r="32" spans="2:11" x14ac:dyDescent="0.2">
      <c r="K32" t="s">
        <v>636</v>
      </c>
    </row>
    <row r="33" spans="11:11" x14ac:dyDescent="0.2">
      <c r="K33" t="s">
        <v>638</v>
      </c>
    </row>
    <row r="34" spans="11:11" x14ac:dyDescent="0.2">
      <c r="K34" t="s">
        <v>615</v>
      </c>
    </row>
  </sheetData>
  <mergeCells count="1">
    <mergeCell ref="B19:G2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C083-D059-4A58-B906-30F143468F2F}">
  <sheetPr>
    <tabColor rgb="FF30C694"/>
  </sheetPr>
  <dimension ref="A4:K34"/>
  <sheetViews>
    <sheetView topLeftCell="B6" workbookViewId="0">
      <selection activeCell="D16" sqref="D16"/>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s="9" t="s">
        <v>1282</v>
      </c>
      <c r="B5">
        <v>9</v>
      </c>
      <c r="C5">
        <v>359</v>
      </c>
      <c r="D5">
        <v>3</v>
      </c>
      <c r="E5">
        <f>D5+C5</f>
        <v>362</v>
      </c>
      <c r="F5" s="4">
        <f>E5/E$9</f>
        <v>0.36272545090180358</v>
      </c>
      <c r="G5" s="2">
        <f>D5/E5</f>
        <v>8.2872928176795577E-3</v>
      </c>
      <c r="H5" s="6">
        <f t="shared" ref="H5:I9" si="0">F12</f>
        <v>0.37995426829268292</v>
      </c>
      <c r="I5" s="6">
        <f t="shared" si="0"/>
        <v>9.0270812437311942E-3</v>
      </c>
    </row>
    <row r="6" spans="1:9" x14ac:dyDescent="0.2">
      <c r="A6" s="9" t="s">
        <v>1283</v>
      </c>
      <c r="B6">
        <v>10</v>
      </c>
      <c r="C6">
        <v>294</v>
      </c>
      <c r="D6">
        <v>5</v>
      </c>
      <c r="E6">
        <f t="shared" ref="E6:E8" si="1">D6+C6</f>
        <v>299</v>
      </c>
      <c r="F6" s="4">
        <f>E6/E$9</f>
        <v>0.29959919839679361</v>
      </c>
      <c r="G6" s="2">
        <f t="shared" ref="G6:G9" si="2">D6/E6</f>
        <v>1.6722408026755852E-2</v>
      </c>
      <c r="H6" s="6">
        <f t="shared" si="0"/>
        <v>0.31516768292682928</v>
      </c>
      <c r="I6" s="6">
        <f t="shared" si="0"/>
        <v>3.3857315598548973E-2</v>
      </c>
    </row>
    <row r="7" spans="1:9" x14ac:dyDescent="0.2">
      <c r="A7" s="9" t="s">
        <v>1284</v>
      </c>
      <c r="B7">
        <v>30</v>
      </c>
      <c r="C7">
        <v>173</v>
      </c>
      <c r="D7">
        <v>6</v>
      </c>
      <c r="E7">
        <f t="shared" si="1"/>
        <v>179</v>
      </c>
      <c r="F7" s="4">
        <f>E7/E$9</f>
        <v>0.17935871743486975</v>
      </c>
      <c r="G7" s="2">
        <f t="shared" si="2"/>
        <v>3.3519553072625698E-2</v>
      </c>
      <c r="H7" s="6">
        <f t="shared" si="0"/>
        <v>0.16272865853658536</v>
      </c>
      <c r="I7" s="6">
        <f t="shared" si="0"/>
        <v>3.7470725995316159E-2</v>
      </c>
    </row>
    <row r="8" spans="1:9" x14ac:dyDescent="0.2">
      <c r="A8" t="s">
        <v>1285</v>
      </c>
      <c r="B8">
        <v>50</v>
      </c>
      <c r="C8">
        <v>150</v>
      </c>
      <c r="D8">
        <v>8</v>
      </c>
      <c r="E8">
        <f t="shared" si="1"/>
        <v>158</v>
      </c>
      <c r="F8" s="4">
        <f>E8/E$9</f>
        <v>0.15831663326653306</v>
      </c>
      <c r="G8" s="2">
        <f t="shared" si="2"/>
        <v>5.0632911392405063E-2</v>
      </c>
      <c r="H8" s="6">
        <f t="shared" si="0"/>
        <v>0.14214939024390244</v>
      </c>
      <c r="I8" s="6">
        <f t="shared" si="0"/>
        <v>5.3619302949061663E-2</v>
      </c>
    </row>
    <row r="9" spans="1:9" x14ac:dyDescent="0.2">
      <c r="C9">
        <f>SUM(C5:C8)</f>
        <v>976</v>
      </c>
      <c r="D9">
        <f>SUM(D5:D8)</f>
        <v>22</v>
      </c>
      <c r="E9">
        <f>SUM(E5:E8)</f>
        <v>998</v>
      </c>
      <c r="F9" s="4">
        <f>E9/E$9</f>
        <v>1</v>
      </c>
      <c r="G9" s="2">
        <f t="shared" si="2"/>
        <v>2.2044088176352707E-2</v>
      </c>
      <c r="H9" s="6">
        <f t="shared" si="0"/>
        <v>1</v>
      </c>
      <c r="I9" s="6">
        <f t="shared" si="0"/>
        <v>2.7820121951219513E-2</v>
      </c>
    </row>
    <row r="11" spans="1:9" x14ac:dyDescent="0.2">
      <c r="A11" s="3" t="s">
        <v>1272</v>
      </c>
      <c r="C11" t="s">
        <v>755</v>
      </c>
      <c r="D11" t="s">
        <v>1226</v>
      </c>
      <c r="E11" t="s">
        <v>1227</v>
      </c>
      <c r="F11" t="s">
        <v>1228</v>
      </c>
      <c r="G11" t="s">
        <v>1229</v>
      </c>
    </row>
    <row r="12" spans="1:9" x14ac:dyDescent="0.2">
      <c r="A12" s="9" t="s">
        <v>1282</v>
      </c>
      <c r="B12">
        <v>9</v>
      </c>
      <c r="C12">
        <v>988</v>
      </c>
      <c r="D12">
        <v>9</v>
      </c>
      <c r="E12">
        <f>D12+C12</f>
        <v>997</v>
      </c>
      <c r="F12" s="4">
        <f>E12/E$16</f>
        <v>0.37995426829268292</v>
      </c>
      <c r="G12" s="2">
        <f>D12/E12</f>
        <v>9.0270812437311942E-3</v>
      </c>
    </row>
    <row r="13" spans="1:9" x14ac:dyDescent="0.2">
      <c r="A13" s="9" t="s">
        <v>1283</v>
      </c>
      <c r="B13">
        <v>10</v>
      </c>
      <c r="C13">
        <v>799</v>
      </c>
      <c r="D13">
        <v>28</v>
      </c>
      <c r="E13">
        <f t="shared" ref="E13:E15" si="3">D13+C13</f>
        <v>827</v>
      </c>
      <c r="F13" s="4">
        <f>E13/E$16</f>
        <v>0.31516768292682928</v>
      </c>
      <c r="G13" s="2">
        <f t="shared" ref="G13:G16" si="4">D13/E13</f>
        <v>3.3857315598548973E-2</v>
      </c>
    </row>
    <row r="14" spans="1:9" x14ac:dyDescent="0.2">
      <c r="A14" s="9" t="s">
        <v>1284</v>
      </c>
      <c r="B14">
        <v>30</v>
      </c>
      <c r="C14">
        <v>411</v>
      </c>
      <c r="D14">
        <v>16</v>
      </c>
      <c r="E14">
        <f t="shared" si="3"/>
        <v>427</v>
      </c>
      <c r="F14" s="4">
        <f>E14/E$16</f>
        <v>0.16272865853658536</v>
      </c>
      <c r="G14" s="2">
        <f t="shared" si="4"/>
        <v>3.7470725995316159E-2</v>
      </c>
    </row>
    <row r="15" spans="1:9" x14ac:dyDescent="0.2">
      <c r="A15" t="s">
        <v>1285</v>
      </c>
      <c r="B15">
        <v>50</v>
      </c>
      <c r="C15">
        <v>353</v>
      </c>
      <c r="D15">
        <v>20</v>
      </c>
      <c r="E15">
        <f t="shared" si="3"/>
        <v>373</v>
      </c>
      <c r="F15" s="4">
        <f>E15/E$16</f>
        <v>0.14214939024390244</v>
      </c>
      <c r="G15" s="2">
        <f t="shared" si="4"/>
        <v>5.3619302949061663E-2</v>
      </c>
    </row>
    <row r="16" spans="1:9" x14ac:dyDescent="0.2">
      <c r="C16">
        <f>SUM(C12:C15)</f>
        <v>2551</v>
      </c>
      <c r="D16">
        <f>SUM(D12:D15)</f>
        <v>73</v>
      </c>
      <c r="E16">
        <f>SUM(E12:E15)</f>
        <v>2624</v>
      </c>
      <c r="F16" s="4">
        <f>E16/E$16</f>
        <v>1</v>
      </c>
      <c r="G16" s="2">
        <f t="shared" si="4"/>
        <v>2.7820121951219513E-2</v>
      </c>
    </row>
    <row r="18" spans="2:11" x14ac:dyDescent="0.2">
      <c r="B18" s="3" t="s">
        <v>1230</v>
      </c>
    </row>
    <row r="19" spans="2:11" x14ac:dyDescent="0.2">
      <c r="B19" s="73" t="s">
        <v>1316</v>
      </c>
      <c r="C19" s="73"/>
      <c r="D19" s="73"/>
      <c r="E19" s="73"/>
      <c r="F19" s="73"/>
      <c r="G19" s="73"/>
    </row>
    <row r="20" spans="2:11" x14ac:dyDescent="0.2">
      <c r="B20" s="73"/>
      <c r="C20" s="73"/>
      <c r="D20" s="73"/>
      <c r="E20" s="73"/>
      <c r="F20" s="73"/>
      <c r="G20" s="73"/>
    </row>
    <row r="21" spans="2:11" x14ac:dyDescent="0.2">
      <c r="B21" s="73"/>
      <c r="C21" s="73"/>
      <c r="D21" s="73"/>
      <c r="E21" s="73"/>
      <c r="F21" s="73"/>
      <c r="G21" s="73"/>
    </row>
    <row r="22" spans="2:11" x14ac:dyDescent="0.2">
      <c r="B22" s="73"/>
      <c r="C22" s="73"/>
      <c r="D22" s="73"/>
      <c r="E22" s="73"/>
      <c r="F22" s="73"/>
      <c r="G22" s="73"/>
      <c r="K22" t="s">
        <v>641</v>
      </c>
    </row>
    <row r="23" spans="2:11" x14ac:dyDescent="0.2">
      <c r="B23" s="73"/>
      <c r="C23" s="73"/>
      <c r="D23" s="73"/>
      <c r="E23" s="73"/>
      <c r="F23" s="73"/>
      <c r="G23" s="73"/>
      <c r="K23" t="s">
        <v>275</v>
      </c>
    </row>
    <row r="24" spans="2:11" x14ac:dyDescent="0.2">
      <c r="K24" t="s">
        <v>643</v>
      </c>
    </row>
    <row r="25" spans="2:11" x14ac:dyDescent="0.2">
      <c r="K25" t="s">
        <v>644</v>
      </c>
    </row>
    <row r="26" spans="2:11" x14ac:dyDescent="0.2">
      <c r="K26" t="s">
        <v>646</v>
      </c>
    </row>
    <row r="27" spans="2:11" x14ac:dyDescent="0.2">
      <c r="K27" t="s">
        <v>648</v>
      </c>
    </row>
    <row r="28" spans="2:11" x14ac:dyDescent="0.2">
      <c r="K28" t="s">
        <v>650</v>
      </c>
    </row>
    <row r="29" spans="2:11" x14ac:dyDescent="0.2">
      <c r="K29" t="s">
        <v>652</v>
      </c>
    </row>
    <row r="30" spans="2:11" x14ac:dyDescent="0.2">
      <c r="K30" t="s">
        <v>654</v>
      </c>
    </row>
    <row r="31" spans="2:11" x14ac:dyDescent="0.2">
      <c r="K31" t="s">
        <v>656</v>
      </c>
    </row>
    <row r="32" spans="2:11" x14ac:dyDescent="0.2">
      <c r="K32" t="s">
        <v>658</v>
      </c>
    </row>
    <row r="33" spans="11:11" x14ac:dyDescent="0.2">
      <c r="K33" t="s">
        <v>660</v>
      </c>
    </row>
    <row r="34" spans="11:11" x14ac:dyDescent="0.2">
      <c r="K34" t="s">
        <v>615</v>
      </c>
    </row>
  </sheetData>
  <mergeCells count="1">
    <mergeCell ref="B19:G2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FF0-A442-4EB4-9ADB-A526889FAFEA}">
  <sheetPr>
    <tabColor rgb="FFFFFF00"/>
  </sheetPr>
  <dimension ref="A3:I24"/>
  <sheetViews>
    <sheetView topLeftCell="A3" workbookViewId="0">
      <selection activeCell="B22" sqref="B22"/>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1288</v>
      </c>
      <c r="B4">
        <v>-1</v>
      </c>
      <c r="C4">
        <v>571</v>
      </c>
      <c r="D4">
        <v>13</v>
      </c>
      <c r="E4">
        <f>D4+C4</f>
        <v>584</v>
      </c>
      <c r="F4" s="2">
        <f>E4/E$7</f>
        <v>0.58575727181544635</v>
      </c>
      <c r="G4" s="2">
        <f>D4/E4</f>
        <v>2.2260273972602738E-2</v>
      </c>
      <c r="H4" s="8" t="e">
        <f t="shared" ref="H4:I7" si="0">F10</f>
        <v>#DIV/0!</v>
      </c>
      <c r="I4" s="8" t="e">
        <f t="shared" si="0"/>
        <v>#DIV/0!</v>
      </c>
    </row>
    <row r="5" spans="1:9" x14ac:dyDescent="0.2">
      <c r="A5" t="s">
        <v>1289</v>
      </c>
      <c r="B5">
        <v>0</v>
      </c>
      <c r="C5">
        <v>306</v>
      </c>
      <c r="D5">
        <v>9</v>
      </c>
      <c r="E5">
        <f>D5+C5</f>
        <v>315</v>
      </c>
      <c r="F5" s="2">
        <f>E5/E$7</f>
        <v>0.3159478435305918</v>
      </c>
      <c r="G5" s="2">
        <f t="shared" ref="G5:G7" si="1">D5/E5</f>
        <v>2.8571428571428571E-2</v>
      </c>
      <c r="H5" s="8" t="e">
        <f t="shared" si="0"/>
        <v>#DIV/0!</v>
      </c>
      <c r="I5" s="8" t="e">
        <f t="shared" si="0"/>
        <v>#DIV/0!</v>
      </c>
    </row>
    <row r="6" spans="1:9" x14ac:dyDescent="0.2">
      <c r="A6" t="s">
        <v>1290</v>
      </c>
      <c r="B6">
        <v>1</v>
      </c>
      <c r="C6">
        <v>98</v>
      </c>
      <c r="D6">
        <v>0</v>
      </c>
      <c r="E6">
        <f>D6+C6</f>
        <v>98</v>
      </c>
      <c r="F6" s="2">
        <f>E6/E$7</f>
        <v>9.8294884653961884E-2</v>
      </c>
      <c r="G6" s="2">
        <f t="shared" si="1"/>
        <v>0</v>
      </c>
      <c r="H6" s="8" t="e">
        <f t="shared" si="0"/>
        <v>#DIV/0!</v>
      </c>
      <c r="I6" s="8" t="e">
        <f t="shared" si="0"/>
        <v>#DIV/0!</v>
      </c>
    </row>
    <row r="7" spans="1:9" x14ac:dyDescent="0.2">
      <c r="B7" t="s">
        <v>1227</v>
      </c>
      <c r="C7">
        <f>SUM(C4:C6)</f>
        <v>975</v>
      </c>
      <c r="D7">
        <f>SUM(D4:D6)</f>
        <v>22</v>
      </c>
      <c r="E7">
        <f>SUM(E4:E6)</f>
        <v>997</v>
      </c>
      <c r="F7" s="2">
        <f>E7/E$7</f>
        <v>1</v>
      </c>
      <c r="G7" s="2">
        <f t="shared" si="1"/>
        <v>2.2066198595787363E-2</v>
      </c>
      <c r="H7" s="8" t="e">
        <f t="shared" si="0"/>
        <v>#DIV/0!</v>
      </c>
      <c r="I7" s="8" t="e">
        <f t="shared" si="0"/>
        <v>#DIV/0!</v>
      </c>
    </row>
    <row r="9" spans="1:9" x14ac:dyDescent="0.2">
      <c r="A9" s="3" t="s">
        <v>1272</v>
      </c>
      <c r="C9" t="s">
        <v>755</v>
      </c>
      <c r="D9" t="s">
        <v>1226</v>
      </c>
      <c r="E9" t="s">
        <v>1227</v>
      </c>
      <c r="F9" t="s">
        <v>1228</v>
      </c>
      <c r="G9" t="s">
        <v>1229</v>
      </c>
    </row>
    <row r="10" spans="1:9" x14ac:dyDescent="0.2">
      <c r="A10" t="s">
        <v>1288</v>
      </c>
      <c r="B10">
        <v>-1</v>
      </c>
      <c r="C10">
        <v>0</v>
      </c>
      <c r="D10">
        <v>0</v>
      </c>
      <c r="E10">
        <f>D10+C10</f>
        <v>0</v>
      </c>
      <c r="F10" s="2" t="e">
        <f>E10/E$13</f>
        <v>#DIV/0!</v>
      </c>
      <c r="G10" s="2" t="e">
        <f>D10/E10</f>
        <v>#DIV/0!</v>
      </c>
    </row>
    <row r="11" spans="1:9" x14ac:dyDescent="0.2">
      <c r="A11" t="s">
        <v>1289</v>
      </c>
      <c r="B11">
        <v>0</v>
      </c>
      <c r="C11">
        <v>0</v>
      </c>
      <c r="D11">
        <v>0</v>
      </c>
      <c r="E11">
        <f t="shared" ref="E11:E12" si="2">D11+C11</f>
        <v>0</v>
      </c>
      <c r="F11" s="2" t="e">
        <f t="shared" ref="F11:F13" si="3">E11/E$13</f>
        <v>#DIV/0!</v>
      </c>
      <c r="G11" s="2" t="e">
        <f t="shared" ref="G11:G13" si="4">D11/E11</f>
        <v>#DIV/0!</v>
      </c>
    </row>
    <row r="12" spans="1:9" x14ac:dyDescent="0.2">
      <c r="A12" t="s">
        <v>1290</v>
      </c>
      <c r="B12">
        <v>1</v>
      </c>
      <c r="C12">
        <v>0</v>
      </c>
      <c r="D12">
        <v>0</v>
      </c>
      <c r="E12">
        <f t="shared" si="2"/>
        <v>0</v>
      </c>
      <c r="F12" s="2" t="e">
        <f t="shared" si="3"/>
        <v>#DIV/0!</v>
      </c>
      <c r="G12" s="2" t="e">
        <f t="shared" si="4"/>
        <v>#DIV/0!</v>
      </c>
    </row>
    <row r="13" spans="1:9" x14ac:dyDescent="0.2">
      <c r="B13" t="s">
        <v>1227</v>
      </c>
      <c r="C13">
        <f>SUM(C10:C12)</f>
        <v>0</v>
      </c>
      <c r="D13">
        <f>SUM(D10:D12)</f>
        <v>0</v>
      </c>
      <c r="E13">
        <f>SUM(E10:E12)</f>
        <v>0</v>
      </c>
      <c r="F13" s="2" t="e">
        <f t="shared" si="3"/>
        <v>#DIV/0!</v>
      </c>
      <c r="G13" s="2" t="e">
        <f t="shared" si="4"/>
        <v>#DIV/0!</v>
      </c>
    </row>
    <row r="16" spans="1:9" x14ac:dyDescent="0.2">
      <c r="B16" s="3" t="s">
        <v>1230</v>
      </c>
    </row>
    <row r="17" spans="2:9" x14ac:dyDescent="0.2">
      <c r="B17" s="73" t="s">
        <v>1317</v>
      </c>
      <c r="C17" s="73"/>
      <c r="D17" s="73"/>
      <c r="E17" s="73"/>
      <c r="F17" s="73"/>
      <c r="G17" s="73"/>
    </row>
    <row r="18" spans="2:9" x14ac:dyDescent="0.2">
      <c r="B18" s="73"/>
      <c r="C18" s="73"/>
      <c r="D18" s="73"/>
      <c r="E18" s="73"/>
      <c r="F18" s="73"/>
      <c r="G18" s="73"/>
    </row>
    <row r="19" spans="2:9" x14ac:dyDescent="0.2">
      <c r="B19" s="73"/>
      <c r="C19" s="73"/>
      <c r="D19" s="73"/>
      <c r="E19" s="73"/>
      <c r="F19" s="73"/>
      <c r="G19" s="73"/>
      <c r="I19" t="s">
        <v>731</v>
      </c>
    </row>
    <row r="20" spans="2:9" x14ac:dyDescent="0.2">
      <c r="B20" s="73"/>
      <c r="C20" s="73"/>
      <c r="D20" s="73"/>
      <c r="E20" s="73"/>
      <c r="F20" s="73"/>
      <c r="G20" s="73"/>
      <c r="I20" t="s">
        <v>733</v>
      </c>
    </row>
    <row r="21" spans="2:9" x14ac:dyDescent="0.2">
      <c r="B21" s="73"/>
      <c r="C21" s="73"/>
      <c r="D21" s="73"/>
      <c r="E21" s="73"/>
      <c r="F21" s="73"/>
      <c r="G21" s="73"/>
      <c r="I21" t="s">
        <v>735</v>
      </c>
    </row>
    <row r="22" spans="2:9" x14ac:dyDescent="0.2">
      <c r="I22" t="s">
        <v>737</v>
      </c>
    </row>
    <row r="23" spans="2:9" x14ac:dyDescent="0.2">
      <c r="I23" t="s">
        <v>738</v>
      </c>
    </row>
    <row r="24" spans="2:9" x14ac:dyDescent="0.2">
      <c r="I24" t="s">
        <v>739</v>
      </c>
    </row>
  </sheetData>
  <mergeCells count="1">
    <mergeCell ref="B17:G21"/>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FF0D1-39F2-4F69-A121-4DC03073651C}">
  <sheetPr>
    <tabColor rgb="FF9DE7CE"/>
  </sheetPr>
  <dimension ref="A3:I21"/>
  <sheetViews>
    <sheetView topLeftCell="A2" workbookViewId="0">
      <selection activeCell="B15" sqref="B15:G19"/>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388</v>
      </c>
      <c r="D4">
        <v>12</v>
      </c>
      <c r="E4">
        <f>D4+C4</f>
        <v>400</v>
      </c>
      <c r="F4" s="2">
        <f>E4/E$6</f>
        <v>0.4012036108324975</v>
      </c>
      <c r="G4" s="2">
        <f>D4/E4</f>
        <v>0.03</v>
      </c>
      <c r="H4" s="8" t="e">
        <f>F9</f>
        <v>#DIV/0!</v>
      </c>
      <c r="I4" s="8" t="e">
        <f>G9</f>
        <v>#DIV/0!</v>
      </c>
    </row>
    <row r="5" spans="1:9" x14ac:dyDescent="0.2">
      <c r="A5" t="s">
        <v>169</v>
      </c>
      <c r="B5">
        <v>1</v>
      </c>
      <c r="C5">
        <v>587</v>
      </c>
      <c r="D5">
        <v>10</v>
      </c>
      <c r="E5">
        <f>D5+C5</f>
        <v>597</v>
      </c>
      <c r="F5" s="2">
        <f t="shared" ref="F5:F6" si="0">E5/E$6</f>
        <v>0.59879638916750255</v>
      </c>
      <c r="G5" s="2">
        <f t="shared" ref="G5:G6" si="1">D5/E5</f>
        <v>1.675041876046901E-2</v>
      </c>
      <c r="H5" s="8" t="e">
        <f t="shared" ref="H5:I6" si="2">F10</f>
        <v>#DIV/0!</v>
      </c>
      <c r="I5" s="8" t="e">
        <f t="shared" si="2"/>
        <v>#DIV/0!</v>
      </c>
    </row>
    <row r="6" spans="1:9" x14ac:dyDescent="0.2">
      <c r="B6" t="s">
        <v>1227</v>
      </c>
      <c r="C6">
        <f>SUM(C4:C5)</f>
        <v>975</v>
      </c>
      <c r="D6">
        <f>SUM(D4:D5)</f>
        <v>22</v>
      </c>
      <c r="E6">
        <f>SUM(E4:E5)</f>
        <v>997</v>
      </c>
      <c r="F6" s="2">
        <f t="shared" si="0"/>
        <v>1</v>
      </c>
      <c r="G6" s="2">
        <f t="shared" si="1"/>
        <v>2.2066198595787363E-2</v>
      </c>
      <c r="H6" s="8" t="e">
        <f t="shared" si="2"/>
        <v>#DIV/0!</v>
      </c>
      <c r="I6" s="8" t="e">
        <f t="shared" si="2"/>
        <v>#DIV/0!</v>
      </c>
    </row>
    <row r="8" spans="1:9" x14ac:dyDescent="0.2">
      <c r="A8" s="3" t="s">
        <v>1272</v>
      </c>
      <c r="C8" t="s">
        <v>755</v>
      </c>
      <c r="D8" t="s">
        <v>1226</v>
      </c>
      <c r="E8" t="s">
        <v>1227</v>
      </c>
      <c r="F8" t="s">
        <v>1228</v>
      </c>
      <c r="G8" t="s">
        <v>1229</v>
      </c>
    </row>
    <row r="9" spans="1:9" x14ac:dyDescent="0.2">
      <c r="A9" t="s">
        <v>173</v>
      </c>
      <c r="B9">
        <v>0</v>
      </c>
      <c r="C9">
        <v>0</v>
      </c>
      <c r="D9">
        <v>0</v>
      </c>
      <c r="E9">
        <f>D9+C9</f>
        <v>0</v>
      </c>
      <c r="F9" s="2" t="e">
        <f>E9/E$11</f>
        <v>#DIV/0!</v>
      </c>
      <c r="G9" s="2" t="e">
        <f>D9/E9</f>
        <v>#DIV/0!</v>
      </c>
    </row>
    <row r="10" spans="1:9" x14ac:dyDescent="0.2">
      <c r="A10" t="s">
        <v>169</v>
      </c>
      <c r="B10">
        <v>1</v>
      </c>
      <c r="C10">
        <v>0</v>
      </c>
      <c r="D10">
        <v>0</v>
      </c>
      <c r="E10">
        <f>D10+C10</f>
        <v>0</v>
      </c>
      <c r="F10" s="2" t="e">
        <f t="shared" ref="F10:F11" si="3">E10/E$11</f>
        <v>#DIV/0!</v>
      </c>
      <c r="G10" s="2" t="e">
        <f t="shared" ref="G10:G11" si="4">D10/E10</f>
        <v>#DIV/0!</v>
      </c>
    </row>
    <row r="11" spans="1:9" x14ac:dyDescent="0.2">
      <c r="B11" t="s">
        <v>1227</v>
      </c>
      <c r="C11">
        <f>SUM(C9:C10)</f>
        <v>0</v>
      </c>
      <c r="D11">
        <f>SUM(D9:D10)</f>
        <v>0</v>
      </c>
      <c r="E11">
        <f>SUM(E9:E10)</f>
        <v>0</v>
      </c>
      <c r="F11" s="2" t="e">
        <f t="shared" si="3"/>
        <v>#DIV/0!</v>
      </c>
      <c r="G11" s="2" t="e">
        <f t="shared" si="4"/>
        <v>#DIV/0!</v>
      </c>
    </row>
    <row r="14" spans="1:9" x14ac:dyDescent="0.2">
      <c r="B14" s="3" t="s">
        <v>1230</v>
      </c>
    </row>
    <row r="15" spans="1:9" x14ac:dyDescent="0.2">
      <c r="B15" s="73" t="s">
        <v>1318</v>
      </c>
      <c r="C15" s="73"/>
      <c r="D15" s="73"/>
      <c r="E15" s="73"/>
      <c r="F15" s="73"/>
      <c r="G15" s="73"/>
    </row>
    <row r="16" spans="1:9" x14ac:dyDescent="0.2">
      <c r="B16" s="73"/>
      <c r="C16" s="73"/>
      <c r="D16" s="73"/>
      <c r="E16" s="73"/>
      <c r="F16" s="73"/>
      <c r="G16" s="73"/>
    </row>
    <row r="17" spans="2:9" x14ac:dyDescent="0.2">
      <c r="B17" s="73"/>
      <c r="C17" s="73"/>
      <c r="D17" s="73"/>
      <c r="E17" s="73"/>
      <c r="F17" s="73"/>
      <c r="G17" s="73"/>
      <c r="I17" t="s">
        <v>741</v>
      </c>
    </row>
    <row r="18" spans="2:9" x14ac:dyDescent="0.2">
      <c r="B18" s="73"/>
      <c r="C18" s="73"/>
      <c r="D18" s="73"/>
      <c r="E18" s="73"/>
      <c r="F18" s="73"/>
      <c r="G18" s="73"/>
      <c r="I18" t="s">
        <v>275</v>
      </c>
    </row>
    <row r="19" spans="2:9" x14ac:dyDescent="0.2">
      <c r="B19" s="73"/>
      <c r="C19" s="73"/>
      <c r="D19" s="73"/>
      <c r="E19" s="73"/>
      <c r="F19" s="73"/>
      <c r="G19" s="73"/>
      <c r="I19" t="s">
        <v>744</v>
      </c>
    </row>
    <row r="20" spans="2:9" x14ac:dyDescent="0.2">
      <c r="I20" t="s">
        <v>746</v>
      </c>
    </row>
    <row r="21" spans="2:9" x14ac:dyDescent="0.2">
      <c r="I21" t="s">
        <v>748</v>
      </c>
    </row>
  </sheetData>
  <mergeCells count="1">
    <mergeCell ref="B15:G19"/>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60A1-A16F-4810-A5CF-0777AB11F09E}">
  <sheetPr>
    <tabColor rgb="FFFF0000"/>
  </sheetPr>
  <dimension ref="A3:I23"/>
  <sheetViews>
    <sheetView topLeftCell="A3" workbookViewId="0">
      <selection activeCell="B22" sqref="B22"/>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v>1</v>
      </c>
      <c r="B4">
        <v>1</v>
      </c>
      <c r="C4">
        <v>940</v>
      </c>
      <c r="D4">
        <v>21</v>
      </c>
      <c r="E4">
        <f>D4+C4</f>
        <v>961</v>
      </c>
      <c r="F4" s="2">
        <f>E4/E$7</f>
        <v>0.96389167502507522</v>
      </c>
      <c r="G4" s="2">
        <f>D4/E4</f>
        <v>2.1852237252861603E-2</v>
      </c>
      <c r="H4" s="8" t="e">
        <f t="shared" ref="H4:I7" si="0">F10</f>
        <v>#DIV/0!</v>
      </c>
      <c r="I4" s="8" t="e">
        <f t="shared" si="0"/>
        <v>#DIV/0!</v>
      </c>
    </row>
    <row r="5" spans="1:9" x14ac:dyDescent="0.2">
      <c r="A5">
        <v>2</v>
      </c>
      <c r="B5">
        <v>2</v>
      </c>
      <c r="C5">
        <v>34</v>
      </c>
      <c r="D5">
        <v>1</v>
      </c>
      <c r="E5">
        <f>D5+C5</f>
        <v>35</v>
      </c>
      <c r="F5" s="2">
        <f>E5/E$7</f>
        <v>3.5105315947843531E-2</v>
      </c>
      <c r="G5" s="2">
        <f t="shared" ref="G5:G7" si="1">D5/E5</f>
        <v>2.8571428571428571E-2</v>
      </c>
      <c r="H5" s="8" t="e">
        <f t="shared" si="0"/>
        <v>#DIV/0!</v>
      </c>
      <c r="I5" s="8" t="e">
        <f t="shared" si="0"/>
        <v>#DIV/0!</v>
      </c>
    </row>
    <row r="6" spans="1:9" x14ac:dyDescent="0.2">
      <c r="A6">
        <v>3</v>
      </c>
      <c r="B6">
        <v>3</v>
      </c>
      <c r="C6">
        <v>1</v>
      </c>
      <c r="D6">
        <v>0</v>
      </c>
      <c r="E6">
        <f>D6+C6</f>
        <v>1</v>
      </c>
      <c r="F6" s="2">
        <f>E6/E$7</f>
        <v>1.0030090270812437E-3</v>
      </c>
      <c r="G6" s="2">
        <f t="shared" si="1"/>
        <v>0</v>
      </c>
      <c r="H6" s="8" t="e">
        <f t="shared" si="0"/>
        <v>#DIV/0!</v>
      </c>
      <c r="I6" s="8" t="e">
        <f t="shared" si="0"/>
        <v>#DIV/0!</v>
      </c>
    </row>
    <row r="7" spans="1:9" x14ac:dyDescent="0.2">
      <c r="B7" t="s">
        <v>1227</v>
      </c>
      <c r="C7">
        <f>SUM(C4:C6)</f>
        <v>975</v>
      </c>
      <c r="D7">
        <f>SUM(D4:D6)</f>
        <v>22</v>
      </c>
      <c r="E7">
        <f>SUM(E4:E6)</f>
        <v>997</v>
      </c>
      <c r="F7" s="2">
        <f>E7/E$7</f>
        <v>1</v>
      </c>
      <c r="G7" s="2">
        <f t="shared" si="1"/>
        <v>2.2066198595787363E-2</v>
      </c>
      <c r="H7" s="8" t="e">
        <f t="shared" si="0"/>
        <v>#DIV/0!</v>
      </c>
      <c r="I7" s="8" t="e">
        <f t="shared" si="0"/>
        <v>#DIV/0!</v>
      </c>
    </row>
    <row r="9" spans="1:9" x14ac:dyDescent="0.2">
      <c r="A9" s="3" t="s">
        <v>1272</v>
      </c>
      <c r="C9" t="s">
        <v>755</v>
      </c>
      <c r="D9" t="s">
        <v>1226</v>
      </c>
      <c r="E9" t="s">
        <v>1227</v>
      </c>
      <c r="F9" t="s">
        <v>1228</v>
      </c>
      <c r="G9" t="s">
        <v>1229</v>
      </c>
    </row>
    <row r="10" spans="1:9" x14ac:dyDescent="0.2">
      <c r="A10">
        <v>1</v>
      </c>
      <c r="B10">
        <v>1</v>
      </c>
      <c r="C10">
        <v>0</v>
      </c>
      <c r="D10">
        <v>0</v>
      </c>
      <c r="E10">
        <f>D10+C10</f>
        <v>0</v>
      </c>
      <c r="F10" s="2" t="e">
        <f>E10/E$13</f>
        <v>#DIV/0!</v>
      </c>
      <c r="G10" s="2" t="e">
        <f>D10/E10</f>
        <v>#DIV/0!</v>
      </c>
    </row>
    <row r="11" spans="1:9" x14ac:dyDescent="0.2">
      <c r="A11">
        <v>2</v>
      </c>
      <c r="B11">
        <v>2</v>
      </c>
      <c r="C11">
        <v>0</v>
      </c>
      <c r="D11">
        <v>0</v>
      </c>
      <c r="E11">
        <f t="shared" ref="E11:E12" si="2">D11+C11</f>
        <v>0</v>
      </c>
      <c r="F11" s="2" t="e">
        <f t="shared" ref="F11:F13" si="3">E11/E$13</f>
        <v>#DIV/0!</v>
      </c>
      <c r="G11" s="2" t="e">
        <f t="shared" ref="G11:G13" si="4">D11/E11</f>
        <v>#DIV/0!</v>
      </c>
    </row>
    <row r="12" spans="1:9" x14ac:dyDescent="0.2">
      <c r="A12">
        <v>3</v>
      </c>
      <c r="B12">
        <v>3</v>
      </c>
      <c r="C12">
        <v>0</v>
      </c>
      <c r="D12">
        <v>0</v>
      </c>
      <c r="E12">
        <f t="shared" si="2"/>
        <v>0</v>
      </c>
      <c r="F12" s="2" t="e">
        <f t="shared" si="3"/>
        <v>#DIV/0!</v>
      </c>
      <c r="G12" s="2" t="e">
        <f t="shared" si="4"/>
        <v>#DIV/0!</v>
      </c>
    </row>
    <row r="13" spans="1:9" x14ac:dyDescent="0.2">
      <c r="B13" t="s">
        <v>1227</v>
      </c>
      <c r="C13">
        <f>SUM(C10:C12)</f>
        <v>0</v>
      </c>
      <c r="D13">
        <f>SUM(D10:D12)</f>
        <v>0</v>
      </c>
      <c r="E13">
        <f>SUM(E10:E12)</f>
        <v>0</v>
      </c>
      <c r="F13" s="2" t="e">
        <f t="shared" si="3"/>
        <v>#DIV/0!</v>
      </c>
      <c r="G13" s="2" t="e">
        <f t="shared" si="4"/>
        <v>#DIV/0!</v>
      </c>
    </row>
    <row r="16" spans="1:9" x14ac:dyDescent="0.2">
      <c r="B16" s="3" t="s">
        <v>1230</v>
      </c>
    </row>
    <row r="17" spans="2:9" x14ac:dyDescent="0.2">
      <c r="B17" s="73" t="s">
        <v>1294</v>
      </c>
      <c r="C17" s="73"/>
      <c r="D17" s="73"/>
      <c r="E17" s="73"/>
      <c r="F17" s="73"/>
      <c r="G17" s="73"/>
    </row>
    <row r="18" spans="2:9" x14ac:dyDescent="0.2">
      <c r="B18" s="73"/>
      <c r="C18" s="73"/>
      <c r="D18" s="73"/>
      <c r="E18" s="73"/>
      <c r="F18" s="73"/>
      <c r="G18" s="73"/>
    </row>
    <row r="19" spans="2:9" x14ac:dyDescent="0.2">
      <c r="B19" s="73"/>
      <c r="C19" s="73"/>
      <c r="D19" s="73"/>
      <c r="E19" s="73"/>
      <c r="F19" s="73"/>
      <c r="G19" s="73"/>
      <c r="I19" t="s">
        <v>839</v>
      </c>
    </row>
    <row r="20" spans="2:9" x14ac:dyDescent="0.2">
      <c r="B20" s="73"/>
      <c r="C20" s="73"/>
      <c r="D20" s="73"/>
      <c r="E20" s="73"/>
      <c r="F20" s="73"/>
      <c r="G20" s="73"/>
      <c r="I20" t="s">
        <v>83</v>
      </c>
    </row>
    <row r="21" spans="2:9" x14ac:dyDescent="0.2">
      <c r="B21" s="73"/>
      <c r="C21" s="73"/>
      <c r="D21" s="73"/>
      <c r="E21" s="73"/>
      <c r="F21" s="73"/>
      <c r="G21" s="73"/>
      <c r="I21" t="s">
        <v>772</v>
      </c>
    </row>
    <row r="22" spans="2:9" x14ac:dyDescent="0.2">
      <c r="I22" t="s">
        <v>843</v>
      </c>
    </row>
    <row r="23" spans="2:9" x14ac:dyDescent="0.2">
      <c r="I23" t="s">
        <v>845</v>
      </c>
    </row>
  </sheetData>
  <mergeCells count="1">
    <mergeCell ref="B17:G21"/>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5EFC-FF5E-4FED-8659-D480E2244006}">
  <sheetPr>
    <tabColor rgb="FF9DE7CE"/>
  </sheetPr>
  <dimension ref="A3:I22"/>
  <sheetViews>
    <sheetView topLeftCell="A2" workbookViewId="0">
      <selection activeCell="B20" sqref="B20"/>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529</v>
      </c>
      <c r="D4">
        <v>15</v>
      </c>
      <c r="E4">
        <f>D4+C4</f>
        <v>544</v>
      </c>
      <c r="F4" s="2">
        <f>E4/E$6</f>
        <v>0.62171428571428566</v>
      </c>
      <c r="G4" s="2">
        <f>D4/E4</f>
        <v>2.7573529411764705E-2</v>
      </c>
      <c r="H4" s="8" t="e">
        <f>F9</f>
        <v>#DIV/0!</v>
      </c>
      <c r="I4" s="8" t="e">
        <f>G9</f>
        <v>#DIV/0!</v>
      </c>
    </row>
    <row r="5" spans="1:9" x14ac:dyDescent="0.2">
      <c r="A5" t="s">
        <v>169</v>
      </c>
      <c r="B5">
        <v>1</v>
      </c>
      <c r="C5">
        <v>327</v>
      </c>
      <c r="D5">
        <v>4</v>
      </c>
      <c r="E5">
        <f>D5+C5</f>
        <v>331</v>
      </c>
      <c r="F5" s="2">
        <f t="shared" ref="F5:F6" si="0">E5/E$6</f>
        <v>0.37828571428571428</v>
      </c>
      <c r="G5" s="2">
        <f t="shared" ref="G5:G6" si="1">D5/E5</f>
        <v>1.2084592145015106E-2</v>
      </c>
      <c r="H5" s="8" t="e">
        <f t="shared" ref="H5:I6" si="2">F10</f>
        <v>#DIV/0!</v>
      </c>
      <c r="I5" s="8" t="e">
        <f t="shared" si="2"/>
        <v>#DIV/0!</v>
      </c>
    </row>
    <row r="6" spans="1:9" x14ac:dyDescent="0.2">
      <c r="B6" t="s">
        <v>1227</v>
      </c>
      <c r="C6">
        <f>SUM(C4:C5)</f>
        <v>856</v>
      </c>
      <c r="D6">
        <f>SUM(D4:D5)</f>
        <v>19</v>
      </c>
      <c r="E6">
        <f>SUM(E4:E5)</f>
        <v>875</v>
      </c>
      <c r="F6" s="2">
        <f t="shared" si="0"/>
        <v>1</v>
      </c>
      <c r="G6" s="2">
        <f t="shared" si="1"/>
        <v>2.1714285714285714E-2</v>
      </c>
      <c r="H6" s="8" t="e">
        <f t="shared" si="2"/>
        <v>#DIV/0!</v>
      </c>
      <c r="I6" s="8" t="e">
        <f t="shared" si="2"/>
        <v>#DIV/0!</v>
      </c>
    </row>
    <row r="8" spans="1:9" x14ac:dyDescent="0.2">
      <c r="A8" s="3" t="s">
        <v>1272</v>
      </c>
      <c r="C8" t="s">
        <v>755</v>
      </c>
      <c r="D8" t="s">
        <v>1226</v>
      </c>
      <c r="E8" t="s">
        <v>1227</v>
      </c>
      <c r="F8" t="s">
        <v>1228</v>
      </c>
      <c r="G8" t="s">
        <v>1229</v>
      </c>
    </row>
    <row r="9" spans="1:9" x14ac:dyDescent="0.2">
      <c r="A9" t="s">
        <v>173</v>
      </c>
      <c r="B9">
        <v>0</v>
      </c>
      <c r="C9">
        <v>0</v>
      </c>
      <c r="D9">
        <v>0</v>
      </c>
      <c r="E9">
        <f>D9+C9</f>
        <v>0</v>
      </c>
      <c r="F9" s="2" t="e">
        <f>E9/E$11</f>
        <v>#DIV/0!</v>
      </c>
      <c r="G9" s="2" t="e">
        <f>D9/E9</f>
        <v>#DIV/0!</v>
      </c>
    </row>
    <row r="10" spans="1:9" x14ac:dyDescent="0.2">
      <c r="A10" t="s">
        <v>169</v>
      </c>
      <c r="B10">
        <v>1</v>
      </c>
      <c r="C10">
        <v>0</v>
      </c>
      <c r="D10">
        <v>0</v>
      </c>
      <c r="E10">
        <f>D10+C10</f>
        <v>0</v>
      </c>
      <c r="F10" s="2" t="e">
        <f t="shared" ref="F10:F11" si="3">E10/E$11</f>
        <v>#DIV/0!</v>
      </c>
      <c r="G10" s="2" t="e">
        <f t="shared" ref="G10:G11" si="4">D10/E10</f>
        <v>#DIV/0!</v>
      </c>
    </row>
    <row r="11" spans="1:9" x14ac:dyDescent="0.2">
      <c r="B11" t="s">
        <v>1227</v>
      </c>
      <c r="C11">
        <f>SUM(C9:C10)</f>
        <v>0</v>
      </c>
      <c r="D11">
        <f>SUM(D9:D10)</f>
        <v>0</v>
      </c>
      <c r="E11">
        <f>SUM(E9:E10)</f>
        <v>0</v>
      </c>
      <c r="F11" s="2" t="e">
        <f t="shared" si="3"/>
        <v>#DIV/0!</v>
      </c>
      <c r="G11" s="2" t="e">
        <f t="shared" si="4"/>
        <v>#DIV/0!</v>
      </c>
    </row>
    <row r="14" spans="1:9" x14ac:dyDescent="0.2">
      <c r="B14" s="3" t="s">
        <v>1230</v>
      </c>
    </row>
    <row r="15" spans="1:9" x14ac:dyDescent="0.2">
      <c r="B15" s="73" t="s">
        <v>1319</v>
      </c>
      <c r="C15" s="73"/>
      <c r="D15" s="73"/>
      <c r="E15" s="73"/>
      <c r="F15" s="73"/>
      <c r="G15" s="73"/>
    </row>
    <row r="16" spans="1:9" x14ac:dyDescent="0.2">
      <c r="B16" s="73"/>
      <c r="C16" s="73"/>
      <c r="D16" s="73"/>
      <c r="E16" s="73"/>
      <c r="F16" s="73"/>
      <c r="G16" s="73"/>
    </row>
    <row r="17" spans="2:9" x14ac:dyDescent="0.2">
      <c r="B17" s="73"/>
      <c r="C17" s="73"/>
      <c r="D17" s="73"/>
      <c r="E17" s="73"/>
      <c r="F17" s="73"/>
      <c r="G17" s="73"/>
      <c r="I17" t="s">
        <v>848</v>
      </c>
    </row>
    <row r="18" spans="2:9" x14ac:dyDescent="0.2">
      <c r="B18" s="73"/>
      <c r="C18" s="73"/>
      <c r="D18" s="73"/>
      <c r="E18" s="73"/>
      <c r="F18" s="73"/>
      <c r="G18" s="73"/>
      <c r="I18" t="s">
        <v>849</v>
      </c>
    </row>
    <row r="19" spans="2:9" x14ac:dyDescent="0.2">
      <c r="B19" s="73"/>
      <c r="C19" s="73"/>
      <c r="D19" s="73"/>
      <c r="E19" s="73"/>
      <c r="F19" s="73"/>
      <c r="G19" s="73"/>
      <c r="I19" t="s">
        <v>850</v>
      </c>
    </row>
    <row r="20" spans="2:9" x14ac:dyDescent="0.2">
      <c r="I20" t="s">
        <v>851</v>
      </c>
    </row>
    <row r="21" spans="2:9" x14ac:dyDescent="0.2">
      <c r="I21" t="s">
        <v>852</v>
      </c>
    </row>
    <row r="22" spans="2:9" x14ac:dyDescent="0.2">
      <c r="I22" s="12" t="s">
        <v>854</v>
      </c>
    </row>
  </sheetData>
  <mergeCells count="1">
    <mergeCell ref="B15:G19"/>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63B4-AB80-4A44-A26C-F6A3CAE78DFB}">
  <sheetPr>
    <tabColor rgb="FFFF0000"/>
  </sheetPr>
  <dimension ref="A3:I31"/>
  <sheetViews>
    <sheetView topLeftCell="A3" workbookViewId="0">
      <selection activeCell="B17" sqref="B17:G21"/>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1297</v>
      </c>
      <c r="B4">
        <v>1</v>
      </c>
      <c r="C4">
        <v>375</v>
      </c>
      <c r="D4">
        <v>11</v>
      </c>
      <c r="E4">
        <f>D4+C4</f>
        <v>386</v>
      </c>
      <c r="F4" s="2">
        <f>E4/E$7</f>
        <v>0.38716148445336007</v>
      </c>
      <c r="G4" s="2">
        <f>D4/E4</f>
        <v>2.8497409326424871E-2</v>
      </c>
      <c r="H4" s="8" t="e">
        <f t="shared" ref="H4:I7" si="0">F10</f>
        <v>#DIV/0!</v>
      </c>
      <c r="I4" s="8" t="e">
        <f t="shared" si="0"/>
        <v>#DIV/0!</v>
      </c>
    </row>
    <row r="5" spans="1:9" x14ac:dyDescent="0.2">
      <c r="A5" t="s">
        <v>1298</v>
      </c>
      <c r="B5">
        <v>5000</v>
      </c>
      <c r="C5">
        <v>397</v>
      </c>
      <c r="D5">
        <v>10</v>
      </c>
      <c r="E5">
        <f>D5+C5</f>
        <v>407</v>
      </c>
      <c r="F5" s="2">
        <f>E5/E$7</f>
        <v>0.40822467402206619</v>
      </c>
      <c r="G5" s="2">
        <f t="shared" ref="G5:G7" si="1">D5/E5</f>
        <v>2.4570024570024569E-2</v>
      </c>
      <c r="H5" s="8" t="e">
        <f t="shared" si="0"/>
        <v>#DIV/0!</v>
      </c>
      <c r="I5" s="8" t="e">
        <f t="shared" si="0"/>
        <v>#DIV/0!</v>
      </c>
    </row>
    <row r="6" spans="1:9" x14ac:dyDescent="0.2">
      <c r="A6" t="s">
        <v>1296</v>
      </c>
      <c r="B6">
        <v>9000</v>
      </c>
      <c r="C6">
        <v>203</v>
      </c>
      <c r="D6">
        <v>1</v>
      </c>
      <c r="E6">
        <f>D6+C6</f>
        <v>204</v>
      </c>
      <c r="F6" s="2">
        <f>E6/E$7</f>
        <v>0.20461384152457371</v>
      </c>
      <c r="G6" s="2">
        <f t="shared" si="1"/>
        <v>4.9019607843137254E-3</v>
      </c>
      <c r="H6" s="8" t="e">
        <f t="shared" si="0"/>
        <v>#DIV/0!</v>
      </c>
      <c r="I6" s="8" t="e">
        <f t="shared" si="0"/>
        <v>#DIV/0!</v>
      </c>
    </row>
    <row r="7" spans="1:9" x14ac:dyDescent="0.2">
      <c r="B7" t="s">
        <v>1227</v>
      </c>
      <c r="C7">
        <f>SUM(C4:C6)</f>
        <v>975</v>
      </c>
      <c r="D7">
        <f>SUM(D4:D6)</f>
        <v>22</v>
      </c>
      <c r="E7">
        <f>SUM(E4:E6)</f>
        <v>997</v>
      </c>
      <c r="F7" s="2">
        <f>E7/E$7</f>
        <v>1</v>
      </c>
      <c r="G7" s="2">
        <f t="shared" si="1"/>
        <v>2.2066198595787363E-2</v>
      </c>
      <c r="H7" s="8" t="e">
        <f t="shared" si="0"/>
        <v>#DIV/0!</v>
      </c>
      <c r="I7" s="8" t="e">
        <f t="shared" si="0"/>
        <v>#DIV/0!</v>
      </c>
    </row>
    <row r="9" spans="1:9" x14ac:dyDescent="0.2">
      <c r="A9" s="3" t="s">
        <v>1272</v>
      </c>
      <c r="C9" t="s">
        <v>755</v>
      </c>
      <c r="D9" t="s">
        <v>1226</v>
      </c>
      <c r="E9" t="s">
        <v>1227</v>
      </c>
      <c r="F9" t="s">
        <v>1228</v>
      </c>
      <c r="G9" t="s">
        <v>1229</v>
      </c>
    </row>
    <row r="10" spans="1:9" x14ac:dyDescent="0.2">
      <c r="A10" t="s">
        <v>1297</v>
      </c>
      <c r="B10">
        <v>1</v>
      </c>
      <c r="C10">
        <v>0</v>
      </c>
      <c r="D10">
        <v>0</v>
      </c>
      <c r="E10">
        <f>D10+C10</f>
        <v>0</v>
      </c>
      <c r="F10" s="2" t="e">
        <f>E10/E$13</f>
        <v>#DIV/0!</v>
      </c>
      <c r="G10" s="2" t="e">
        <f>D10/E10</f>
        <v>#DIV/0!</v>
      </c>
    </row>
    <row r="11" spans="1:9" x14ac:dyDescent="0.2">
      <c r="A11" t="s">
        <v>1298</v>
      </c>
      <c r="B11">
        <v>5000</v>
      </c>
      <c r="C11">
        <v>0</v>
      </c>
      <c r="D11">
        <v>0</v>
      </c>
      <c r="E11">
        <f t="shared" ref="E11:E12" si="2">D11+C11</f>
        <v>0</v>
      </c>
      <c r="F11" s="2" t="e">
        <f t="shared" ref="F11:F13" si="3">E11/E$13</f>
        <v>#DIV/0!</v>
      </c>
      <c r="G11" s="2" t="e">
        <f t="shared" ref="G11:G13" si="4">D11/E11</f>
        <v>#DIV/0!</v>
      </c>
    </row>
    <row r="12" spans="1:9" x14ac:dyDescent="0.2">
      <c r="A12" t="s">
        <v>1296</v>
      </c>
      <c r="B12">
        <v>9000</v>
      </c>
      <c r="C12">
        <v>0</v>
      </c>
      <c r="D12">
        <v>0</v>
      </c>
      <c r="E12">
        <f t="shared" si="2"/>
        <v>0</v>
      </c>
      <c r="F12" s="2" t="e">
        <f t="shared" si="3"/>
        <v>#DIV/0!</v>
      </c>
      <c r="G12" s="2" t="e">
        <f t="shared" si="4"/>
        <v>#DIV/0!</v>
      </c>
    </row>
    <row r="13" spans="1:9" x14ac:dyDescent="0.2">
      <c r="B13" t="s">
        <v>1227</v>
      </c>
      <c r="C13">
        <f>SUM(C10:C12)</f>
        <v>0</v>
      </c>
      <c r="D13">
        <f>SUM(D10:D12)</f>
        <v>0</v>
      </c>
      <c r="E13">
        <f>SUM(E10:E12)</f>
        <v>0</v>
      </c>
      <c r="F13" s="2" t="e">
        <f t="shared" si="3"/>
        <v>#DIV/0!</v>
      </c>
      <c r="G13" s="2" t="e">
        <f t="shared" si="4"/>
        <v>#DIV/0!</v>
      </c>
    </row>
    <row r="16" spans="1:9" x14ac:dyDescent="0.2">
      <c r="B16" s="3" t="s">
        <v>1230</v>
      </c>
    </row>
    <row r="17" spans="2:9" x14ac:dyDescent="0.2">
      <c r="B17" s="73" t="s">
        <v>1299</v>
      </c>
      <c r="C17" s="73"/>
      <c r="D17" s="73"/>
      <c r="E17" s="73"/>
      <c r="F17" s="73"/>
      <c r="G17" s="73"/>
    </row>
    <row r="18" spans="2:9" x14ac:dyDescent="0.2">
      <c r="B18" s="73"/>
      <c r="C18" s="73"/>
      <c r="D18" s="73"/>
      <c r="E18" s="73"/>
      <c r="F18" s="73"/>
      <c r="G18" s="73"/>
    </row>
    <row r="19" spans="2:9" x14ac:dyDescent="0.2">
      <c r="B19" s="73"/>
      <c r="C19" s="73"/>
      <c r="D19" s="73"/>
      <c r="E19" s="73"/>
      <c r="F19" s="73"/>
      <c r="G19" s="73"/>
      <c r="I19" t="s">
        <v>856</v>
      </c>
    </row>
    <row r="20" spans="2:9" x14ac:dyDescent="0.2">
      <c r="B20" s="73"/>
      <c r="C20" s="73"/>
      <c r="D20" s="73"/>
      <c r="E20" s="73"/>
      <c r="F20" s="73"/>
      <c r="G20" s="73"/>
      <c r="I20" t="s">
        <v>36</v>
      </c>
    </row>
    <row r="21" spans="2:9" x14ac:dyDescent="0.2">
      <c r="B21" s="73"/>
      <c r="C21" s="73"/>
      <c r="D21" s="73"/>
      <c r="E21" s="73"/>
      <c r="F21" s="73"/>
      <c r="G21" s="73"/>
      <c r="I21" t="s">
        <v>857</v>
      </c>
    </row>
    <row r="22" spans="2:9" x14ac:dyDescent="0.2">
      <c r="I22" t="s">
        <v>859</v>
      </c>
    </row>
    <row r="23" spans="2:9" x14ac:dyDescent="0.2">
      <c r="I23" t="s">
        <v>862</v>
      </c>
    </row>
    <row r="24" spans="2:9" x14ac:dyDescent="0.2">
      <c r="I24" t="s">
        <v>864</v>
      </c>
    </row>
    <row r="25" spans="2:9" x14ac:dyDescent="0.2">
      <c r="I25" t="s">
        <v>866</v>
      </c>
    </row>
    <row r="26" spans="2:9" x14ac:dyDescent="0.2">
      <c r="I26" t="s">
        <v>867</v>
      </c>
    </row>
    <row r="27" spans="2:9" x14ac:dyDescent="0.2">
      <c r="I27" t="s">
        <v>868</v>
      </c>
    </row>
    <row r="28" spans="2:9" x14ac:dyDescent="0.2">
      <c r="I28" t="s">
        <v>869</v>
      </c>
    </row>
    <row r="29" spans="2:9" x14ac:dyDescent="0.2">
      <c r="I29" t="s">
        <v>872</v>
      </c>
    </row>
    <row r="30" spans="2:9" x14ac:dyDescent="0.2">
      <c r="I30" t="s">
        <v>875</v>
      </c>
    </row>
    <row r="31" spans="2:9" x14ac:dyDescent="0.2">
      <c r="I31" t="s">
        <v>877</v>
      </c>
    </row>
  </sheetData>
  <mergeCells count="1">
    <mergeCell ref="B17:G21"/>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B5C7-1007-4818-9306-2D4105F57C37}">
  <sheetPr>
    <tabColor rgb="FFFF0000"/>
  </sheetPr>
  <dimension ref="A3:I21"/>
  <sheetViews>
    <sheetView topLeftCell="A2" workbookViewId="0">
      <selection activeCell="I17" sqref="I17:I21"/>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946</v>
      </c>
      <c r="D4">
        <v>19</v>
      </c>
      <c r="E4">
        <f>D4+C4</f>
        <v>965</v>
      </c>
      <c r="F4" s="2">
        <f>E4/E$6</f>
        <v>0.96790371113340024</v>
      </c>
      <c r="G4" s="2">
        <f>D4/E4</f>
        <v>1.9689119170984457E-2</v>
      </c>
      <c r="H4" s="8" t="e">
        <f>F9</f>
        <v>#DIV/0!</v>
      </c>
      <c r="I4" s="8" t="e">
        <f>G9</f>
        <v>#DIV/0!</v>
      </c>
    </row>
    <row r="5" spans="1:9" x14ac:dyDescent="0.2">
      <c r="A5" t="s">
        <v>169</v>
      </c>
      <c r="B5">
        <v>1</v>
      </c>
      <c r="C5">
        <v>29</v>
      </c>
      <c r="D5">
        <v>3</v>
      </c>
      <c r="E5">
        <f>D5+C5</f>
        <v>32</v>
      </c>
      <c r="F5" s="2">
        <f t="shared" ref="F5:F6" si="0">E5/E$6</f>
        <v>3.2096288866599799E-2</v>
      </c>
      <c r="G5" s="2">
        <f t="shared" ref="G5:G6" si="1">D5/E5</f>
        <v>9.375E-2</v>
      </c>
      <c r="H5" s="8" t="e">
        <f t="shared" ref="H5:I6" si="2">F10</f>
        <v>#DIV/0!</v>
      </c>
      <c r="I5" s="8" t="e">
        <f t="shared" si="2"/>
        <v>#DIV/0!</v>
      </c>
    </row>
    <row r="6" spans="1:9" x14ac:dyDescent="0.2">
      <c r="B6" t="s">
        <v>1227</v>
      </c>
      <c r="C6">
        <f>SUM(C4:C5)</f>
        <v>975</v>
      </c>
      <c r="D6">
        <f>SUM(D4:D5)</f>
        <v>22</v>
      </c>
      <c r="E6">
        <f>SUM(E4:E5)</f>
        <v>997</v>
      </c>
      <c r="F6" s="2">
        <f t="shared" si="0"/>
        <v>1</v>
      </c>
      <c r="G6" s="2">
        <f t="shared" si="1"/>
        <v>2.2066198595787363E-2</v>
      </c>
      <c r="H6" s="8" t="e">
        <f t="shared" si="2"/>
        <v>#DIV/0!</v>
      </c>
      <c r="I6" s="8" t="e">
        <f t="shared" si="2"/>
        <v>#DIV/0!</v>
      </c>
    </row>
    <row r="8" spans="1:9" x14ac:dyDescent="0.2">
      <c r="A8" s="3" t="s">
        <v>1272</v>
      </c>
      <c r="C8" t="s">
        <v>755</v>
      </c>
      <c r="D8" t="s">
        <v>1226</v>
      </c>
      <c r="E8" t="s">
        <v>1227</v>
      </c>
      <c r="F8" t="s">
        <v>1228</v>
      </c>
      <c r="G8" t="s">
        <v>1229</v>
      </c>
    </row>
    <row r="9" spans="1:9" x14ac:dyDescent="0.2">
      <c r="A9" t="s">
        <v>173</v>
      </c>
      <c r="B9">
        <v>0</v>
      </c>
      <c r="C9">
        <v>0</v>
      </c>
      <c r="D9">
        <v>0</v>
      </c>
      <c r="E9">
        <f>D9+C9</f>
        <v>0</v>
      </c>
      <c r="F9" s="2" t="e">
        <f>E9/E$11</f>
        <v>#DIV/0!</v>
      </c>
      <c r="G9" s="2" t="e">
        <f>D9/E9</f>
        <v>#DIV/0!</v>
      </c>
    </row>
    <row r="10" spans="1:9" x14ac:dyDescent="0.2">
      <c r="A10" t="s">
        <v>169</v>
      </c>
      <c r="B10">
        <v>1</v>
      </c>
      <c r="C10">
        <v>0</v>
      </c>
      <c r="D10">
        <v>0</v>
      </c>
      <c r="E10">
        <f>D10+C10</f>
        <v>0</v>
      </c>
      <c r="F10" s="2" t="e">
        <f t="shared" ref="F10:F11" si="3">E10/E$11</f>
        <v>#DIV/0!</v>
      </c>
      <c r="G10" s="2" t="e">
        <f t="shared" ref="G10:G11" si="4">D10/E10</f>
        <v>#DIV/0!</v>
      </c>
    </row>
    <row r="11" spans="1:9" x14ac:dyDescent="0.2">
      <c r="B11" t="s">
        <v>1227</v>
      </c>
      <c r="C11">
        <f>SUM(C9:C10)</f>
        <v>0</v>
      </c>
      <c r="D11">
        <f>SUM(D9:D10)</f>
        <v>0</v>
      </c>
      <c r="E11">
        <f>SUM(E9:E10)</f>
        <v>0</v>
      </c>
      <c r="F11" s="2" t="e">
        <f t="shared" si="3"/>
        <v>#DIV/0!</v>
      </c>
      <c r="G11" s="2" t="e">
        <f t="shared" si="4"/>
        <v>#DIV/0!</v>
      </c>
    </row>
    <row r="14" spans="1:9" x14ac:dyDescent="0.2">
      <c r="B14" s="3" t="s">
        <v>1230</v>
      </c>
    </row>
    <row r="15" spans="1:9" x14ac:dyDescent="0.2">
      <c r="B15" s="73" t="s">
        <v>1300</v>
      </c>
      <c r="C15" s="73"/>
      <c r="D15" s="73"/>
      <c r="E15" s="73"/>
      <c r="F15" s="73"/>
      <c r="G15" s="73"/>
    </row>
    <row r="16" spans="1:9" x14ac:dyDescent="0.2">
      <c r="B16" s="73"/>
      <c r="C16" s="73"/>
      <c r="D16" s="73"/>
      <c r="E16" s="73"/>
      <c r="F16" s="73"/>
      <c r="G16" s="73"/>
    </row>
    <row r="17" spans="2:9" x14ac:dyDescent="0.2">
      <c r="B17" s="73"/>
      <c r="C17" s="73"/>
      <c r="D17" s="73"/>
      <c r="E17" s="73"/>
      <c r="F17" s="73"/>
      <c r="G17" s="73"/>
      <c r="I17" t="s">
        <v>956</v>
      </c>
    </row>
    <row r="18" spans="2:9" x14ac:dyDescent="0.2">
      <c r="B18" s="73"/>
      <c r="C18" s="73"/>
      <c r="D18" s="73"/>
      <c r="E18" s="73"/>
      <c r="F18" s="73"/>
      <c r="G18" s="73"/>
      <c r="I18" t="s">
        <v>959</v>
      </c>
    </row>
    <row r="19" spans="2:9" x14ac:dyDescent="0.2">
      <c r="B19" s="73"/>
      <c r="C19" s="73"/>
      <c r="D19" s="73"/>
      <c r="E19" s="73"/>
      <c r="F19" s="73"/>
      <c r="G19" s="73"/>
      <c r="I19" t="s">
        <v>962</v>
      </c>
    </row>
    <row r="20" spans="2:9" x14ac:dyDescent="0.2">
      <c r="I20" t="s">
        <v>964</v>
      </c>
    </row>
    <row r="21" spans="2:9" x14ac:dyDescent="0.2">
      <c r="I21" t="s">
        <v>966</v>
      </c>
    </row>
  </sheetData>
  <mergeCells count="1">
    <mergeCell ref="B15:G1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2509-E31E-4FC5-96D8-74B0CCBEAC32}">
  <dimension ref="A1:C7"/>
  <sheetViews>
    <sheetView workbookViewId="0">
      <selection activeCell="C11" sqref="C11"/>
    </sheetView>
  </sheetViews>
  <sheetFormatPr baseColWidth="10" defaultColWidth="8.83203125" defaultRowHeight="15" x14ac:dyDescent="0.2"/>
  <cols>
    <col min="2" max="2" width="15.83203125" customWidth="1"/>
    <col min="3" max="3" width="18.33203125" customWidth="1"/>
  </cols>
  <sheetData>
    <row r="1" spans="1:3" ht="16" thickBot="1" x14ac:dyDescent="0.25"/>
    <row r="2" spans="1:3" ht="16" thickBot="1" x14ac:dyDescent="0.25">
      <c r="A2" s="15"/>
      <c r="B2" s="16" t="s">
        <v>1271</v>
      </c>
      <c r="C2" s="17" t="s">
        <v>1339</v>
      </c>
    </row>
    <row r="3" spans="1:3" ht="16" thickBot="1" x14ac:dyDescent="0.25">
      <c r="A3" s="18" t="s">
        <v>1313</v>
      </c>
      <c r="B3" s="19">
        <v>998</v>
      </c>
      <c r="C3" s="20">
        <f>2551+22+51</f>
        <v>2624</v>
      </c>
    </row>
    <row r="4" spans="1:3" x14ac:dyDescent="0.2">
      <c r="A4" s="71" t="s">
        <v>1340</v>
      </c>
      <c r="B4" s="21">
        <f>8+14</f>
        <v>22</v>
      </c>
      <c r="C4" s="22">
        <f>22+51</f>
        <v>73</v>
      </c>
    </row>
    <row r="5" spans="1:3" ht="16" thickBot="1" x14ac:dyDescent="0.25">
      <c r="A5" s="72"/>
      <c r="B5" s="23">
        <f>B4/B3</f>
        <v>2.2044088176352707E-2</v>
      </c>
      <c r="C5" s="24">
        <f>C4/C3</f>
        <v>2.7820121951219513E-2</v>
      </c>
    </row>
    <row r="6" spans="1:3" x14ac:dyDescent="0.2">
      <c r="A6" s="71" t="s">
        <v>1341</v>
      </c>
      <c r="B6" s="21">
        <v>14</v>
      </c>
      <c r="C6" s="22">
        <v>51</v>
      </c>
    </row>
    <row r="7" spans="1:3" ht="16" thickBot="1" x14ac:dyDescent="0.25">
      <c r="A7" s="72"/>
      <c r="B7" s="23">
        <f>B6/B3</f>
        <v>1.4028056112224449E-2</v>
      </c>
      <c r="C7" s="24">
        <f>C6/C3</f>
        <v>1.9435975609756097E-2</v>
      </c>
    </row>
  </sheetData>
  <mergeCells count="2">
    <mergeCell ref="A4:A5"/>
    <mergeCell ref="A6:A7"/>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370D6-A523-4A3E-9422-EEA94230726C}">
  <sheetPr>
    <tabColor rgb="FFFF0000"/>
  </sheetPr>
  <dimension ref="A4:K36"/>
  <sheetViews>
    <sheetView topLeftCell="A7" workbookViewId="0">
      <selection activeCell="C13" sqref="C13"/>
    </sheetView>
  </sheetViews>
  <sheetFormatPr baseColWidth="10" defaultColWidth="8.83203125" defaultRowHeight="15" x14ac:dyDescent="0.2"/>
  <sheetData>
    <row r="4" spans="1:9" x14ac:dyDescent="0.2">
      <c r="A4" s="3" t="s">
        <v>1271</v>
      </c>
      <c r="C4" t="s">
        <v>755</v>
      </c>
      <c r="D4" t="s">
        <v>1226</v>
      </c>
      <c r="E4" t="s">
        <v>1227</v>
      </c>
      <c r="F4" t="s">
        <v>1228</v>
      </c>
      <c r="G4" s="5" t="s">
        <v>1229</v>
      </c>
      <c r="H4" t="s">
        <v>1239</v>
      </c>
      <c r="I4" t="s">
        <v>1240</v>
      </c>
    </row>
    <row r="5" spans="1:9" x14ac:dyDescent="0.2">
      <c r="A5" t="s">
        <v>1303</v>
      </c>
      <c r="B5">
        <v>1</v>
      </c>
      <c r="C5">
        <f>47+150</f>
        <v>197</v>
      </c>
      <c r="D5">
        <f>1+7</f>
        <v>8</v>
      </c>
      <c r="E5">
        <f>D5+C5</f>
        <v>205</v>
      </c>
      <c r="F5" s="4">
        <f t="shared" ref="F5:F10" si="0">E5/E$10</f>
        <v>0.20561685055165496</v>
      </c>
      <c r="G5" s="2">
        <f>D5/E5</f>
        <v>3.9024390243902439E-2</v>
      </c>
      <c r="H5" s="6" t="e">
        <f t="shared" ref="H5:I9" si="1">F13</f>
        <v>#DIV/0!</v>
      </c>
      <c r="I5" s="6" t="e">
        <f t="shared" si="1"/>
        <v>#DIV/0!</v>
      </c>
    </row>
    <row r="6" spans="1:9" x14ac:dyDescent="0.2">
      <c r="A6" s="9" t="s">
        <v>1304</v>
      </c>
      <c r="B6">
        <v>50000</v>
      </c>
      <c r="C6">
        <v>215</v>
      </c>
      <c r="D6">
        <v>6</v>
      </c>
      <c r="E6">
        <f t="shared" ref="E6:E9" si="2">D6+C6</f>
        <v>221</v>
      </c>
      <c r="F6" s="4">
        <f t="shared" si="0"/>
        <v>0.22166499498495487</v>
      </c>
      <c r="G6" s="2">
        <f t="shared" ref="G6:G10" si="3">D6/E6</f>
        <v>2.7149321266968326E-2</v>
      </c>
      <c r="H6" s="6" t="e">
        <f t="shared" si="1"/>
        <v>#DIV/0!</v>
      </c>
      <c r="I6" s="6" t="e">
        <f t="shared" si="1"/>
        <v>#DIV/0!</v>
      </c>
    </row>
    <row r="7" spans="1:9" x14ac:dyDescent="0.2">
      <c r="A7" s="9" t="s">
        <v>1305</v>
      </c>
      <c r="B7">
        <v>100000</v>
      </c>
      <c r="C7">
        <v>240</v>
      </c>
      <c r="D7">
        <v>3</v>
      </c>
      <c r="E7">
        <f t="shared" si="2"/>
        <v>243</v>
      </c>
      <c r="F7" s="4">
        <f t="shared" si="0"/>
        <v>0.24373119358074222</v>
      </c>
      <c r="G7" s="2">
        <f t="shared" si="3"/>
        <v>1.2345679012345678E-2</v>
      </c>
      <c r="H7" s="6" t="e">
        <f t="shared" si="1"/>
        <v>#DIV/0!</v>
      </c>
      <c r="I7" s="6" t="e">
        <f t="shared" si="1"/>
        <v>#DIV/0!</v>
      </c>
    </row>
    <row r="8" spans="1:9" x14ac:dyDescent="0.2">
      <c r="A8" t="s">
        <v>1306</v>
      </c>
      <c r="B8">
        <v>200000</v>
      </c>
      <c r="C8">
        <v>159</v>
      </c>
      <c r="D8">
        <v>4</v>
      </c>
      <c r="E8">
        <f t="shared" si="2"/>
        <v>163</v>
      </c>
      <c r="F8" s="4">
        <f t="shared" si="0"/>
        <v>0.16349047141424272</v>
      </c>
      <c r="G8" s="2">
        <f t="shared" si="3"/>
        <v>2.4539877300613498E-2</v>
      </c>
      <c r="H8" s="6" t="e">
        <f t="shared" si="1"/>
        <v>#DIV/0!</v>
      </c>
      <c r="I8" s="6" t="e">
        <f t="shared" si="1"/>
        <v>#DIV/0!</v>
      </c>
    </row>
    <row r="9" spans="1:9" x14ac:dyDescent="0.2">
      <c r="A9" t="s">
        <v>1307</v>
      </c>
      <c r="B9">
        <v>300000</v>
      </c>
      <c r="C9">
        <v>164</v>
      </c>
      <c r="D9">
        <v>1</v>
      </c>
      <c r="E9">
        <f t="shared" si="2"/>
        <v>165</v>
      </c>
      <c r="F9" s="4">
        <f t="shared" si="0"/>
        <v>0.16549648946840523</v>
      </c>
      <c r="G9" s="2">
        <f t="shared" ref="G9" si="4">D9/E9</f>
        <v>6.0606060606060606E-3</v>
      </c>
      <c r="H9" s="6" t="e">
        <f t="shared" si="1"/>
        <v>#DIV/0!</v>
      </c>
      <c r="I9" s="6" t="e">
        <f t="shared" si="1"/>
        <v>#DIV/0!</v>
      </c>
    </row>
    <row r="10" spans="1:9" x14ac:dyDescent="0.2">
      <c r="C10">
        <f>SUM(C5:C9)</f>
        <v>975</v>
      </c>
      <c r="D10">
        <f t="shared" ref="D10:E10" si="5">SUM(D5:D9)</f>
        <v>22</v>
      </c>
      <c r="E10">
        <f t="shared" si="5"/>
        <v>997</v>
      </c>
      <c r="F10" s="4">
        <f t="shared" si="0"/>
        <v>1</v>
      </c>
      <c r="G10" s="2">
        <f t="shared" si="3"/>
        <v>2.2066198595787363E-2</v>
      </c>
      <c r="H10" s="6" t="e">
        <f t="shared" ref="H10:I10" si="6">F18</f>
        <v>#DIV/0!</v>
      </c>
      <c r="I10" s="6" t="e">
        <f t="shared" si="6"/>
        <v>#DIV/0!</v>
      </c>
    </row>
    <row r="12" spans="1:9" x14ac:dyDescent="0.2">
      <c r="A12" s="3" t="s">
        <v>1272</v>
      </c>
      <c r="C12" t="s">
        <v>755</v>
      </c>
      <c r="D12" t="s">
        <v>1226</v>
      </c>
      <c r="E12" t="s">
        <v>1227</v>
      </c>
      <c r="F12" t="s">
        <v>1228</v>
      </c>
      <c r="G12" t="s">
        <v>1229</v>
      </c>
    </row>
    <row r="13" spans="1:9" x14ac:dyDescent="0.2">
      <c r="A13" t="s">
        <v>1303</v>
      </c>
      <c r="B13">
        <v>1</v>
      </c>
      <c r="C13">
        <v>0</v>
      </c>
      <c r="D13">
        <v>0</v>
      </c>
      <c r="E13">
        <f>D13+C13</f>
        <v>0</v>
      </c>
      <c r="F13" s="4" t="e">
        <f t="shared" ref="F13:F18" si="7">E13/E$18</f>
        <v>#DIV/0!</v>
      </c>
      <c r="G13" s="2" t="e">
        <f>D13/E13</f>
        <v>#DIV/0!</v>
      </c>
    </row>
    <row r="14" spans="1:9" x14ac:dyDescent="0.2">
      <c r="A14" s="9" t="s">
        <v>1304</v>
      </c>
      <c r="B14">
        <v>50000</v>
      </c>
      <c r="C14">
        <v>0</v>
      </c>
      <c r="D14">
        <v>0</v>
      </c>
      <c r="E14">
        <f t="shared" ref="E14:E17" si="8">D14+C14</f>
        <v>0</v>
      </c>
      <c r="F14" s="4" t="e">
        <f t="shared" si="7"/>
        <v>#DIV/0!</v>
      </c>
      <c r="G14" s="2" t="e">
        <f t="shared" ref="G14:G18" si="9">D14/E14</f>
        <v>#DIV/0!</v>
      </c>
    </row>
    <row r="15" spans="1:9" x14ac:dyDescent="0.2">
      <c r="A15" s="9" t="s">
        <v>1305</v>
      </c>
      <c r="B15">
        <v>100000</v>
      </c>
      <c r="C15">
        <v>0</v>
      </c>
      <c r="D15">
        <v>0</v>
      </c>
      <c r="E15">
        <f t="shared" si="8"/>
        <v>0</v>
      </c>
      <c r="F15" s="4" t="e">
        <f t="shared" si="7"/>
        <v>#DIV/0!</v>
      </c>
      <c r="G15" s="2" t="e">
        <f t="shared" si="9"/>
        <v>#DIV/0!</v>
      </c>
    </row>
    <row r="16" spans="1:9" x14ac:dyDescent="0.2">
      <c r="A16" t="s">
        <v>1306</v>
      </c>
      <c r="B16">
        <v>200000</v>
      </c>
      <c r="C16">
        <v>0</v>
      </c>
      <c r="D16">
        <v>0</v>
      </c>
      <c r="E16">
        <f t="shared" si="8"/>
        <v>0</v>
      </c>
      <c r="F16" s="4" t="e">
        <f t="shared" si="7"/>
        <v>#DIV/0!</v>
      </c>
      <c r="G16" s="2" t="e">
        <f t="shared" si="9"/>
        <v>#DIV/0!</v>
      </c>
    </row>
    <row r="17" spans="1:11" x14ac:dyDescent="0.2">
      <c r="A17" t="s">
        <v>1307</v>
      </c>
      <c r="B17">
        <v>300000</v>
      </c>
      <c r="C17">
        <v>0</v>
      </c>
      <c r="D17">
        <v>0</v>
      </c>
      <c r="E17">
        <f t="shared" si="8"/>
        <v>0</v>
      </c>
      <c r="F17" s="4" t="e">
        <f t="shared" si="7"/>
        <v>#DIV/0!</v>
      </c>
      <c r="G17" s="2" t="e">
        <f t="shared" si="9"/>
        <v>#DIV/0!</v>
      </c>
    </row>
    <row r="18" spans="1:11" x14ac:dyDescent="0.2">
      <c r="C18">
        <f>SUM(C13:C17)</f>
        <v>0</v>
      </c>
      <c r="D18">
        <f>SUM(D13:D17)</f>
        <v>0</v>
      </c>
      <c r="E18">
        <f>SUM(E13:E17)</f>
        <v>0</v>
      </c>
      <c r="F18" s="4" t="e">
        <f t="shared" si="7"/>
        <v>#DIV/0!</v>
      </c>
      <c r="G18" s="2" t="e">
        <f t="shared" si="9"/>
        <v>#DIV/0!</v>
      </c>
    </row>
    <row r="20" spans="1:11" x14ac:dyDescent="0.2">
      <c r="B20" s="3" t="s">
        <v>1230</v>
      </c>
    </row>
    <row r="21" spans="1:11" x14ac:dyDescent="0.2">
      <c r="B21" s="73" t="s">
        <v>1308</v>
      </c>
      <c r="C21" s="73"/>
      <c r="D21" s="73"/>
      <c r="E21" s="73"/>
      <c r="F21" s="73"/>
      <c r="G21" s="73"/>
    </row>
    <row r="22" spans="1:11" x14ac:dyDescent="0.2">
      <c r="B22" s="73"/>
      <c r="C22" s="73"/>
      <c r="D22" s="73"/>
      <c r="E22" s="73"/>
      <c r="F22" s="73"/>
      <c r="G22" s="73"/>
    </row>
    <row r="23" spans="1:11" x14ac:dyDescent="0.2">
      <c r="B23" s="73"/>
      <c r="C23" s="73"/>
      <c r="D23" s="73"/>
      <c r="E23" s="73"/>
      <c r="F23" s="73"/>
      <c r="G23" s="73"/>
    </row>
    <row r="24" spans="1:11" x14ac:dyDescent="0.2">
      <c r="B24" s="73"/>
      <c r="C24" s="73"/>
      <c r="D24" s="73"/>
      <c r="E24" s="73"/>
      <c r="F24" s="73"/>
      <c r="G24" s="73"/>
      <c r="K24" t="s">
        <v>976</v>
      </c>
    </row>
    <row r="25" spans="1:11" x14ac:dyDescent="0.2">
      <c r="B25" s="73"/>
      <c r="C25" s="73"/>
      <c r="D25" s="73"/>
      <c r="E25" s="73"/>
      <c r="F25" s="73"/>
      <c r="G25" s="73"/>
      <c r="K25" t="s">
        <v>11</v>
      </c>
    </row>
    <row r="26" spans="1:11" x14ac:dyDescent="0.2">
      <c r="K26" t="s">
        <v>794</v>
      </c>
    </row>
    <row r="27" spans="1:11" x14ac:dyDescent="0.2">
      <c r="K27" t="s">
        <v>980</v>
      </c>
    </row>
    <row r="28" spans="1:11" x14ac:dyDescent="0.2">
      <c r="K28" t="s">
        <v>982</v>
      </c>
    </row>
    <row r="29" spans="1:11" x14ac:dyDescent="0.2">
      <c r="K29" t="s">
        <v>983</v>
      </c>
    </row>
    <row r="30" spans="1:11" x14ac:dyDescent="0.2">
      <c r="K30" t="s">
        <v>984</v>
      </c>
    </row>
    <row r="31" spans="1:11" x14ac:dyDescent="0.2">
      <c r="K31" t="s">
        <v>986</v>
      </c>
    </row>
    <row r="32" spans="1:11" x14ac:dyDescent="0.2">
      <c r="K32" t="s">
        <v>988</v>
      </c>
    </row>
    <row r="33" spans="11:11" x14ac:dyDescent="0.2">
      <c r="K33" t="s">
        <v>990</v>
      </c>
    </row>
    <row r="34" spans="11:11" x14ac:dyDescent="0.2">
      <c r="K34" t="s">
        <v>992</v>
      </c>
    </row>
    <row r="35" spans="11:11" x14ac:dyDescent="0.2">
      <c r="K35" t="s">
        <v>994</v>
      </c>
    </row>
    <row r="36" spans="11:11" x14ac:dyDescent="0.2">
      <c r="K36" t="s">
        <v>996</v>
      </c>
    </row>
  </sheetData>
  <mergeCells count="1">
    <mergeCell ref="B21:G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9E95-1D34-40CD-B70A-0E0FE448EC34}">
  <dimension ref="A2:H69"/>
  <sheetViews>
    <sheetView workbookViewId="0">
      <selection activeCell="I73" sqref="I73"/>
    </sheetView>
  </sheetViews>
  <sheetFormatPr baseColWidth="10" defaultColWidth="8.83203125" defaultRowHeight="15" x14ac:dyDescent="0.2"/>
  <cols>
    <col min="1" max="1" width="16" customWidth="1"/>
    <col min="2" max="2" width="13.6640625" customWidth="1"/>
    <col min="3" max="3" width="13.83203125" bestFit="1" customWidth="1"/>
    <col min="4" max="4" width="10.5" bestFit="1" customWidth="1"/>
    <col min="5" max="5" width="5.1640625" style="11" bestFit="1" customWidth="1"/>
    <col min="6" max="6" width="5.5" style="11" customWidth="1"/>
    <col min="7" max="7" width="2.6640625" customWidth="1"/>
    <col min="8" max="8" width="26.5" customWidth="1"/>
  </cols>
  <sheetData>
    <row r="2" spans="1:8" ht="16" thickBot="1" x14ac:dyDescent="0.25"/>
    <row r="3" spans="1:8" ht="25" x14ac:dyDescent="0.2">
      <c r="A3" s="70" t="s">
        <v>1417</v>
      </c>
      <c r="B3" s="68" t="s">
        <v>1416</v>
      </c>
      <c r="C3" s="68" t="s">
        <v>1415</v>
      </c>
      <c r="D3" s="68" t="s">
        <v>1414</v>
      </c>
      <c r="E3" s="69" t="s">
        <v>1413</v>
      </c>
      <c r="F3" s="69" t="s">
        <v>1412</v>
      </c>
      <c r="G3" s="68" t="s">
        <v>1411</v>
      </c>
      <c r="H3" s="67" t="s">
        <v>1230</v>
      </c>
    </row>
    <row r="4" spans="1:8" ht="25" x14ac:dyDescent="0.2">
      <c r="A4" s="60" t="s">
        <v>1530</v>
      </c>
      <c r="B4" s="61" t="s">
        <v>1529</v>
      </c>
      <c r="C4" s="57" t="s">
        <v>1506</v>
      </c>
      <c r="D4" s="57" t="s">
        <v>1368</v>
      </c>
      <c r="E4" s="58" t="s">
        <v>1320</v>
      </c>
      <c r="F4" s="58" t="s">
        <v>1320</v>
      </c>
      <c r="G4" s="57">
        <v>56</v>
      </c>
      <c r="H4" s="56" t="s">
        <v>1505</v>
      </c>
    </row>
    <row r="5" spans="1:8" ht="25" x14ac:dyDescent="0.2">
      <c r="A5" s="60" t="s">
        <v>1528</v>
      </c>
      <c r="B5" s="61" t="s">
        <v>1527</v>
      </c>
      <c r="C5" s="57" t="s">
        <v>1506</v>
      </c>
      <c r="D5" s="57" t="s">
        <v>1368</v>
      </c>
      <c r="E5" s="58" t="s">
        <v>1320</v>
      </c>
      <c r="F5" s="58" t="s">
        <v>1320</v>
      </c>
      <c r="G5" s="57">
        <v>17</v>
      </c>
      <c r="H5" s="56" t="s">
        <v>1505</v>
      </c>
    </row>
    <row r="6" spans="1:8" ht="25" x14ac:dyDescent="0.2">
      <c r="A6" s="60" t="s">
        <v>1526</v>
      </c>
      <c r="B6" s="61" t="s">
        <v>1525</v>
      </c>
      <c r="C6" s="57" t="s">
        <v>1506</v>
      </c>
      <c r="D6" s="57" t="s">
        <v>1368</v>
      </c>
      <c r="E6" s="58" t="s">
        <v>1320</v>
      </c>
      <c r="F6" s="58" t="s">
        <v>1320</v>
      </c>
      <c r="G6" s="57">
        <v>10</v>
      </c>
      <c r="H6" s="56" t="s">
        <v>1505</v>
      </c>
    </row>
    <row r="7" spans="1:8" ht="37" x14ac:dyDescent="0.2">
      <c r="A7" s="60" t="s">
        <v>1524</v>
      </c>
      <c r="B7" s="61" t="s">
        <v>1523</v>
      </c>
      <c r="C7" s="57" t="s">
        <v>1506</v>
      </c>
      <c r="D7" s="57" t="s">
        <v>1368</v>
      </c>
      <c r="E7" s="58" t="s">
        <v>1320</v>
      </c>
      <c r="F7" s="58" t="s">
        <v>1320</v>
      </c>
      <c r="G7" s="57">
        <v>10</v>
      </c>
      <c r="H7" s="56" t="s">
        <v>1505</v>
      </c>
    </row>
    <row r="8" spans="1:8" ht="37" x14ac:dyDescent="0.2">
      <c r="A8" s="60" t="s">
        <v>1522</v>
      </c>
      <c r="B8" s="59" t="s">
        <v>1521</v>
      </c>
      <c r="C8" s="57" t="s">
        <v>1506</v>
      </c>
      <c r="D8" s="57" t="s">
        <v>1368</v>
      </c>
      <c r="E8" s="58" t="s">
        <v>1320</v>
      </c>
      <c r="F8" s="58"/>
      <c r="G8" s="57">
        <v>9</v>
      </c>
      <c r="H8" s="56" t="s">
        <v>1520</v>
      </c>
    </row>
    <row r="9" spans="1:8" ht="25" x14ac:dyDescent="0.2">
      <c r="A9" s="60" t="s">
        <v>1519</v>
      </c>
      <c r="B9" s="61" t="s">
        <v>1518</v>
      </c>
      <c r="C9" s="57" t="s">
        <v>1506</v>
      </c>
      <c r="D9" s="57" t="s">
        <v>1368</v>
      </c>
      <c r="E9" s="58" t="s">
        <v>1320</v>
      </c>
      <c r="F9" s="58" t="s">
        <v>1320</v>
      </c>
      <c r="G9" s="57">
        <v>7</v>
      </c>
      <c r="H9" s="56" t="s">
        <v>1505</v>
      </c>
    </row>
    <row r="10" spans="1:8" ht="25" x14ac:dyDescent="0.2">
      <c r="A10" s="60" t="s">
        <v>1517</v>
      </c>
      <c r="B10" s="61" t="s">
        <v>1516</v>
      </c>
      <c r="C10" s="57" t="s">
        <v>1506</v>
      </c>
      <c r="D10" s="57" t="s">
        <v>1368</v>
      </c>
      <c r="E10" s="58" t="s">
        <v>1320</v>
      </c>
      <c r="F10" s="58" t="s">
        <v>1320</v>
      </c>
      <c r="G10" s="57">
        <v>5</v>
      </c>
      <c r="H10" s="56" t="s">
        <v>1505</v>
      </c>
    </row>
    <row r="11" spans="1:8" ht="25" x14ac:dyDescent="0.2">
      <c r="A11" s="60" t="s">
        <v>1515</v>
      </c>
      <c r="B11" s="61" t="s">
        <v>1514</v>
      </c>
      <c r="C11" s="57" t="s">
        <v>1506</v>
      </c>
      <c r="D11" s="57" t="s">
        <v>1368</v>
      </c>
      <c r="E11" s="58" t="s">
        <v>1320</v>
      </c>
      <c r="F11" s="58" t="s">
        <v>1320</v>
      </c>
      <c r="G11" s="57">
        <v>3</v>
      </c>
      <c r="H11" s="56" t="s">
        <v>1505</v>
      </c>
    </row>
    <row r="12" spans="1:8" ht="25" x14ac:dyDescent="0.2">
      <c r="A12" s="60" t="s">
        <v>1513</v>
      </c>
      <c r="B12" s="61" t="s">
        <v>1512</v>
      </c>
      <c r="C12" s="57" t="s">
        <v>1506</v>
      </c>
      <c r="D12" s="57" t="s">
        <v>1368</v>
      </c>
      <c r="E12" s="58" t="s">
        <v>1320</v>
      </c>
      <c r="F12" s="58" t="s">
        <v>1320</v>
      </c>
      <c r="G12" s="57">
        <v>2</v>
      </c>
      <c r="H12" s="56" t="s">
        <v>1505</v>
      </c>
    </row>
    <row r="13" spans="1:8" ht="25" x14ac:dyDescent="0.2">
      <c r="A13" s="60" t="s">
        <v>1511</v>
      </c>
      <c r="B13" s="61" t="s">
        <v>1510</v>
      </c>
      <c r="C13" s="57" t="s">
        <v>1506</v>
      </c>
      <c r="D13" s="57" t="s">
        <v>1509</v>
      </c>
      <c r="E13" s="58" t="s">
        <v>1320</v>
      </c>
      <c r="F13" s="58"/>
      <c r="G13" s="57">
        <v>1</v>
      </c>
      <c r="H13" s="56" t="s">
        <v>1505</v>
      </c>
    </row>
    <row r="14" spans="1:8" ht="25" x14ac:dyDescent="0.2">
      <c r="A14" s="60" t="s">
        <v>1508</v>
      </c>
      <c r="B14" s="61" t="s">
        <v>1507</v>
      </c>
      <c r="C14" s="57" t="s">
        <v>1506</v>
      </c>
      <c r="D14" s="57" t="s">
        <v>1368</v>
      </c>
      <c r="E14" s="58" t="s">
        <v>1320</v>
      </c>
      <c r="F14" s="58" t="s">
        <v>1320</v>
      </c>
      <c r="G14" s="57">
        <v>1</v>
      </c>
      <c r="H14" s="56" t="s">
        <v>1505</v>
      </c>
    </row>
    <row r="15" spans="1:8" x14ac:dyDescent="0.2">
      <c r="A15" s="65" t="s">
        <v>1504</v>
      </c>
      <c r="B15" s="59" t="s">
        <v>1503</v>
      </c>
      <c r="C15" s="63" t="s">
        <v>1485</v>
      </c>
      <c r="D15" s="63" t="s">
        <v>1354</v>
      </c>
      <c r="E15" s="64" t="s">
        <v>1320</v>
      </c>
      <c r="F15" s="64" t="s">
        <v>1320</v>
      </c>
      <c r="G15" s="63">
        <v>40</v>
      </c>
      <c r="H15" s="62" t="s">
        <v>1502</v>
      </c>
    </row>
    <row r="16" spans="1:8" ht="37" x14ac:dyDescent="0.2">
      <c r="A16" s="65" t="s">
        <v>1501</v>
      </c>
      <c r="B16" s="59" t="s">
        <v>1500</v>
      </c>
      <c r="C16" s="63" t="s">
        <v>1485</v>
      </c>
      <c r="D16" s="63" t="s">
        <v>1354</v>
      </c>
      <c r="E16" s="64" t="s">
        <v>1320</v>
      </c>
      <c r="F16" s="64" t="s">
        <v>1320</v>
      </c>
      <c r="G16" s="63">
        <v>34</v>
      </c>
      <c r="H16" s="62" t="s">
        <v>1499</v>
      </c>
    </row>
    <row r="17" spans="1:8" x14ac:dyDescent="0.2">
      <c r="A17" s="60" t="s">
        <v>1498</v>
      </c>
      <c r="B17" s="61" t="s">
        <v>1497</v>
      </c>
      <c r="C17" s="57" t="s">
        <v>1485</v>
      </c>
      <c r="D17" s="57" t="s">
        <v>1354</v>
      </c>
      <c r="E17" s="58" t="s">
        <v>1320</v>
      </c>
      <c r="F17" s="58" t="s">
        <v>1320</v>
      </c>
      <c r="G17" s="57">
        <v>12</v>
      </c>
      <c r="H17" s="56" t="s">
        <v>1496</v>
      </c>
    </row>
    <row r="18" spans="1:8" ht="49" x14ac:dyDescent="0.2">
      <c r="A18" s="60" t="s">
        <v>1495</v>
      </c>
      <c r="B18" s="59" t="s">
        <v>1494</v>
      </c>
      <c r="C18" s="57" t="s">
        <v>1485</v>
      </c>
      <c r="D18" s="57" t="s">
        <v>1354</v>
      </c>
      <c r="E18" s="58" t="s">
        <v>1320</v>
      </c>
      <c r="F18" s="58" t="s">
        <v>1320</v>
      </c>
      <c r="G18" s="57">
        <v>10</v>
      </c>
      <c r="H18" s="56" t="s">
        <v>1493</v>
      </c>
    </row>
    <row r="19" spans="1:8" x14ac:dyDescent="0.2">
      <c r="A19" s="60" t="s">
        <v>1492</v>
      </c>
      <c r="B19" s="59" t="s">
        <v>1491</v>
      </c>
      <c r="C19" s="57" t="s">
        <v>1485</v>
      </c>
      <c r="D19" s="57" t="s">
        <v>1354</v>
      </c>
      <c r="E19" s="58" t="s">
        <v>1320</v>
      </c>
      <c r="F19" s="58"/>
      <c r="G19" s="57">
        <v>4</v>
      </c>
      <c r="H19" s="56" t="s">
        <v>1361</v>
      </c>
    </row>
    <row r="20" spans="1:8" ht="25" x14ac:dyDescent="0.2">
      <c r="A20" s="60" t="s">
        <v>1490</v>
      </c>
      <c r="B20" s="61" t="s">
        <v>1489</v>
      </c>
      <c r="C20" s="57" t="s">
        <v>1485</v>
      </c>
      <c r="D20" s="57" t="s">
        <v>1354</v>
      </c>
      <c r="E20" s="58" t="s">
        <v>1320</v>
      </c>
      <c r="F20" s="58" t="s">
        <v>1320</v>
      </c>
      <c r="G20" s="57">
        <v>0</v>
      </c>
      <c r="H20" s="56" t="s">
        <v>1488</v>
      </c>
    </row>
    <row r="21" spans="1:8" ht="38" thickBot="1" x14ac:dyDescent="0.25">
      <c r="A21" s="60" t="s">
        <v>1487</v>
      </c>
      <c r="B21" s="59" t="s">
        <v>1486</v>
      </c>
      <c r="C21" s="57" t="s">
        <v>1485</v>
      </c>
      <c r="D21" s="57" t="s">
        <v>1354</v>
      </c>
      <c r="E21" s="58" t="s">
        <v>1320</v>
      </c>
      <c r="F21" s="58" t="s">
        <v>1320</v>
      </c>
      <c r="G21" s="57">
        <v>0</v>
      </c>
      <c r="H21" s="56" t="s">
        <v>1484</v>
      </c>
    </row>
    <row r="22" spans="1:8" ht="25" x14ac:dyDescent="0.2">
      <c r="A22" s="70" t="s">
        <v>1417</v>
      </c>
      <c r="B22" s="68" t="s">
        <v>1416</v>
      </c>
      <c r="C22" s="68" t="s">
        <v>1415</v>
      </c>
      <c r="D22" s="68" t="s">
        <v>1414</v>
      </c>
      <c r="E22" s="69" t="s">
        <v>1413</v>
      </c>
      <c r="F22" s="69" t="s">
        <v>1412</v>
      </c>
      <c r="G22" s="68" t="s">
        <v>1411</v>
      </c>
      <c r="H22" s="67" t="s">
        <v>1230</v>
      </c>
    </row>
    <row r="23" spans="1:8" ht="25" x14ac:dyDescent="0.2">
      <c r="A23" s="60" t="s">
        <v>1483</v>
      </c>
      <c r="B23" s="61" t="s">
        <v>1482</v>
      </c>
      <c r="C23" s="57" t="s">
        <v>1453</v>
      </c>
      <c r="D23" s="57" t="s">
        <v>1368</v>
      </c>
      <c r="E23" s="58" t="s">
        <v>1320</v>
      </c>
      <c r="F23" s="58" t="s">
        <v>1320</v>
      </c>
      <c r="G23" s="57">
        <v>81</v>
      </c>
      <c r="H23" s="56" t="s">
        <v>1475</v>
      </c>
    </row>
    <row r="24" spans="1:8" ht="25" x14ac:dyDescent="0.2">
      <c r="A24" s="60" t="s">
        <v>1481</v>
      </c>
      <c r="B24" s="61" t="s">
        <v>1480</v>
      </c>
      <c r="C24" s="57" t="s">
        <v>1453</v>
      </c>
      <c r="D24" s="57" t="s">
        <v>1368</v>
      </c>
      <c r="E24" s="58" t="s">
        <v>1320</v>
      </c>
      <c r="F24" s="58" t="s">
        <v>1320</v>
      </c>
      <c r="G24" s="57">
        <v>49</v>
      </c>
      <c r="H24" s="56" t="s">
        <v>1475</v>
      </c>
    </row>
    <row r="25" spans="1:8" ht="37" x14ac:dyDescent="0.2">
      <c r="A25" s="60" t="s">
        <v>1479</v>
      </c>
      <c r="B25" s="61" t="s">
        <v>1478</v>
      </c>
      <c r="C25" s="57" t="s">
        <v>1453</v>
      </c>
      <c r="D25" s="57" t="s">
        <v>1354</v>
      </c>
      <c r="E25" s="58" t="s">
        <v>1320</v>
      </c>
      <c r="F25" s="58" t="s">
        <v>1320</v>
      </c>
      <c r="G25" s="57">
        <v>46</v>
      </c>
      <c r="H25" s="56" t="s">
        <v>1475</v>
      </c>
    </row>
    <row r="26" spans="1:8" ht="25" x14ac:dyDescent="0.2">
      <c r="A26" s="60" t="s">
        <v>1477</v>
      </c>
      <c r="B26" s="61" t="s">
        <v>1476</v>
      </c>
      <c r="C26" s="57" t="s">
        <v>1453</v>
      </c>
      <c r="D26" s="57" t="s">
        <v>1354</v>
      </c>
      <c r="E26" s="58" t="s">
        <v>1320</v>
      </c>
      <c r="F26" s="58" t="s">
        <v>1320</v>
      </c>
      <c r="G26" s="57">
        <v>42</v>
      </c>
      <c r="H26" s="56" t="s">
        <v>1475</v>
      </c>
    </row>
    <row r="27" spans="1:8" ht="25" x14ac:dyDescent="0.2">
      <c r="A27" s="60" t="s">
        <v>1474</v>
      </c>
      <c r="B27" s="61" t="s">
        <v>1473</v>
      </c>
      <c r="C27" s="57" t="s">
        <v>1453</v>
      </c>
      <c r="D27" s="57" t="s">
        <v>1354</v>
      </c>
      <c r="E27" s="58" t="s">
        <v>1320</v>
      </c>
      <c r="F27" s="58"/>
      <c r="G27" s="57">
        <v>35</v>
      </c>
      <c r="H27" s="56" t="s">
        <v>1406</v>
      </c>
    </row>
    <row r="28" spans="1:8" ht="25" x14ac:dyDescent="0.2">
      <c r="A28" s="60" t="s">
        <v>1472</v>
      </c>
      <c r="B28" s="59" t="s">
        <v>1471</v>
      </c>
      <c r="C28" s="57" t="s">
        <v>1453</v>
      </c>
      <c r="D28" s="57" t="s">
        <v>1354</v>
      </c>
      <c r="E28" s="58" t="s">
        <v>1320</v>
      </c>
      <c r="F28" s="58" t="s">
        <v>1320</v>
      </c>
      <c r="G28" s="57">
        <v>27</v>
      </c>
      <c r="H28" s="56" t="s">
        <v>1470</v>
      </c>
    </row>
    <row r="29" spans="1:8" ht="37" x14ac:dyDescent="0.2">
      <c r="A29" s="60" t="s">
        <v>1469</v>
      </c>
      <c r="B29" s="59" t="s">
        <v>1468</v>
      </c>
      <c r="C29" s="57" t="s">
        <v>1453</v>
      </c>
      <c r="D29" s="57" t="s">
        <v>1354</v>
      </c>
      <c r="E29" s="58" t="s">
        <v>1320</v>
      </c>
      <c r="F29" s="58"/>
      <c r="G29" s="57">
        <v>21</v>
      </c>
      <c r="H29" s="56" t="s">
        <v>1467</v>
      </c>
    </row>
    <row r="30" spans="1:8" ht="25" x14ac:dyDescent="0.2">
      <c r="A30" s="60" t="s">
        <v>1466</v>
      </c>
      <c r="B30" s="61" t="s">
        <v>1465</v>
      </c>
      <c r="C30" s="57" t="s">
        <v>1453</v>
      </c>
      <c r="D30" s="57" t="s">
        <v>1354</v>
      </c>
      <c r="E30" s="58" t="s">
        <v>1320</v>
      </c>
      <c r="F30" s="58"/>
      <c r="G30" s="57">
        <v>20</v>
      </c>
      <c r="H30" s="56" t="s">
        <v>1406</v>
      </c>
    </row>
    <row r="31" spans="1:8" ht="25" x14ac:dyDescent="0.2">
      <c r="A31" s="60" t="s">
        <v>1464</v>
      </c>
      <c r="B31" s="61" t="s">
        <v>1463</v>
      </c>
      <c r="C31" s="57" t="s">
        <v>1453</v>
      </c>
      <c r="D31" s="57" t="s">
        <v>1354</v>
      </c>
      <c r="E31" s="58" t="s">
        <v>1320</v>
      </c>
      <c r="F31" s="58"/>
      <c r="G31" s="57">
        <v>12</v>
      </c>
      <c r="H31" s="56" t="s">
        <v>1406</v>
      </c>
    </row>
    <row r="32" spans="1:8" ht="25" x14ac:dyDescent="0.2">
      <c r="A32" s="60" t="s">
        <v>1462</v>
      </c>
      <c r="B32" s="61" t="s">
        <v>1461</v>
      </c>
      <c r="C32" s="57" t="s">
        <v>1453</v>
      </c>
      <c r="D32" s="57" t="s">
        <v>1354</v>
      </c>
      <c r="E32" s="58" t="s">
        <v>1320</v>
      </c>
      <c r="F32" s="58"/>
      <c r="G32" s="57">
        <v>11</v>
      </c>
      <c r="H32" s="56" t="s">
        <v>1460</v>
      </c>
    </row>
    <row r="33" spans="1:8" ht="25" x14ac:dyDescent="0.2">
      <c r="A33" s="60" t="s">
        <v>1459</v>
      </c>
      <c r="B33" s="61" t="s">
        <v>1458</v>
      </c>
      <c r="C33" s="57" t="s">
        <v>1453</v>
      </c>
      <c r="D33" s="57" t="s">
        <v>1368</v>
      </c>
      <c r="E33" s="58" t="s">
        <v>1320</v>
      </c>
      <c r="F33" s="58" t="s">
        <v>1320</v>
      </c>
      <c r="G33" s="57">
        <v>4</v>
      </c>
      <c r="H33" s="56" t="s">
        <v>1361</v>
      </c>
    </row>
    <row r="34" spans="1:8" ht="25" x14ac:dyDescent="0.2">
      <c r="A34" s="60" t="s">
        <v>1457</v>
      </c>
      <c r="B34" s="61" t="s">
        <v>1456</v>
      </c>
      <c r="C34" s="57" t="s">
        <v>1453</v>
      </c>
      <c r="D34" s="57" t="s">
        <v>1368</v>
      </c>
      <c r="E34" s="58" t="s">
        <v>1320</v>
      </c>
      <c r="F34" s="58" t="s">
        <v>1320</v>
      </c>
      <c r="G34" s="57">
        <v>0</v>
      </c>
      <c r="H34" s="56" t="s">
        <v>1361</v>
      </c>
    </row>
    <row r="35" spans="1:8" x14ac:dyDescent="0.2">
      <c r="A35" s="60" t="s">
        <v>1455</v>
      </c>
      <c r="B35" s="59" t="s">
        <v>1454</v>
      </c>
      <c r="C35" s="57" t="s">
        <v>1453</v>
      </c>
      <c r="D35" s="57" t="s">
        <v>1354</v>
      </c>
      <c r="E35" s="58" t="s">
        <v>1320</v>
      </c>
      <c r="F35" s="58"/>
      <c r="G35" s="57">
        <v>0</v>
      </c>
      <c r="H35" s="56" t="s">
        <v>1361</v>
      </c>
    </row>
    <row r="36" spans="1:8" ht="37" x14ac:dyDescent="0.2">
      <c r="A36" s="60" t="s">
        <v>1452</v>
      </c>
      <c r="B36" s="59" t="s">
        <v>1451</v>
      </c>
      <c r="C36" s="57" t="s">
        <v>1450</v>
      </c>
      <c r="D36" s="57" t="s">
        <v>1368</v>
      </c>
      <c r="E36" s="58" t="s">
        <v>1320</v>
      </c>
      <c r="F36" s="58" t="s">
        <v>1320</v>
      </c>
      <c r="G36" s="57">
        <v>30</v>
      </c>
      <c r="H36" s="56" t="s">
        <v>1449</v>
      </c>
    </row>
    <row r="37" spans="1:8" x14ac:dyDescent="0.2">
      <c r="A37" s="60" t="s">
        <v>1448</v>
      </c>
      <c r="B37" s="61" t="s">
        <v>1447</v>
      </c>
      <c r="C37" s="57" t="s">
        <v>1401</v>
      </c>
      <c r="D37" s="57" t="s">
        <v>1354</v>
      </c>
      <c r="E37" s="58" t="s">
        <v>1320</v>
      </c>
      <c r="F37" s="58" t="s">
        <v>1320</v>
      </c>
      <c r="G37" s="57">
        <v>64</v>
      </c>
      <c r="H37" s="56" t="s">
        <v>1361</v>
      </c>
    </row>
    <row r="38" spans="1:8" x14ac:dyDescent="0.2">
      <c r="A38" s="60" t="s">
        <v>1446</v>
      </c>
      <c r="B38" s="61" t="s">
        <v>1445</v>
      </c>
      <c r="C38" s="57" t="s">
        <v>1401</v>
      </c>
      <c r="D38" s="57" t="s">
        <v>1354</v>
      </c>
      <c r="E38" s="58" t="s">
        <v>1320</v>
      </c>
      <c r="F38" s="58"/>
      <c r="G38" s="57">
        <v>62</v>
      </c>
      <c r="H38" s="56" t="s">
        <v>1361</v>
      </c>
    </row>
    <row r="39" spans="1:8" x14ac:dyDescent="0.2">
      <c r="A39" s="60" t="s">
        <v>1444</v>
      </c>
      <c r="B39" s="61" t="s">
        <v>1443</v>
      </c>
      <c r="C39" s="57" t="s">
        <v>1401</v>
      </c>
      <c r="D39" s="57" t="s">
        <v>1354</v>
      </c>
      <c r="E39" s="58" t="s">
        <v>1320</v>
      </c>
      <c r="F39" s="58" t="s">
        <v>1320</v>
      </c>
      <c r="G39" s="57">
        <v>38</v>
      </c>
      <c r="H39" s="56" t="s">
        <v>1361</v>
      </c>
    </row>
    <row r="40" spans="1:8" ht="25" x14ac:dyDescent="0.2">
      <c r="A40" s="60" t="s">
        <v>1442</v>
      </c>
      <c r="B40" s="61" t="s">
        <v>1441</v>
      </c>
      <c r="C40" s="57" t="s">
        <v>1401</v>
      </c>
      <c r="D40" s="57" t="s">
        <v>1354</v>
      </c>
      <c r="E40" s="58" t="s">
        <v>1320</v>
      </c>
      <c r="F40" s="58"/>
      <c r="G40" s="57">
        <v>35</v>
      </c>
      <c r="H40" s="56" t="s">
        <v>1361</v>
      </c>
    </row>
    <row r="41" spans="1:8" x14ac:dyDescent="0.2">
      <c r="A41" s="60" t="s">
        <v>1440</v>
      </c>
      <c r="B41" s="59" t="s">
        <v>1439</v>
      </c>
      <c r="C41" s="57" t="s">
        <v>1401</v>
      </c>
      <c r="D41" s="57" t="s">
        <v>1368</v>
      </c>
      <c r="E41" s="58" t="s">
        <v>1320</v>
      </c>
      <c r="F41" s="58" t="s">
        <v>1320</v>
      </c>
      <c r="G41" s="57">
        <v>32</v>
      </c>
      <c r="H41" s="56" t="s">
        <v>1438</v>
      </c>
    </row>
    <row r="42" spans="1:8" ht="25" x14ac:dyDescent="0.2">
      <c r="A42" s="60" t="s">
        <v>1437</v>
      </c>
      <c r="B42" s="61" t="s">
        <v>1436</v>
      </c>
      <c r="C42" s="57" t="s">
        <v>1401</v>
      </c>
      <c r="D42" s="57" t="s">
        <v>1368</v>
      </c>
      <c r="E42" s="58" t="s">
        <v>1320</v>
      </c>
      <c r="F42" s="58" t="s">
        <v>1320</v>
      </c>
      <c r="G42" s="57">
        <v>28</v>
      </c>
      <c r="H42" s="56" t="s">
        <v>1361</v>
      </c>
    </row>
    <row r="43" spans="1:8" ht="25" x14ac:dyDescent="0.2">
      <c r="A43" s="60" t="s">
        <v>1435</v>
      </c>
      <c r="B43" s="61" t="s">
        <v>1434</v>
      </c>
      <c r="C43" s="57" t="s">
        <v>1401</v>
      </c>
      <c r="D43" s="57" t="s">
        <v>1368</v>
      </c>
      <c r="E43" s="58" t="s">
        <v>1320</v>
      </c>
      <c r="F43" s="58" t="s">
        <v>1320</v>
      </c>
      <c r="G43" s="57">
        <v>27</v>
      </c>
      <c r="H43" s="56" t="s">
        <v>1361</v>
      </c>
    </row>
    <row r="44" spans="1:8" ht="25" x14ac:dyDescent="0.2">
      <c r="A44" s="60" t="s">
        <v>1433</v>
      </c>
      <c r="B44" s="59" t="s">
        <v>1432</v>
      </c>
      <c r="C44" s="57" t="s">
        <v>1401</v>
      </c>
      <c r="D44" s="61" t="s">
        <v>1431</v>
      </c>
      <c r="E44" s="58" t="s">
        <v>1320</v>
      </c>
      <c r="F44" s="58"/>
      <c r="G44" s="57">
        <v>25</v>
      </c>
      <c r="H44" s="56" t="s">
        <v>1430</v>
      </c>
    </row>
    <row r="45" spans="1:8" x14ac:dyDescent="0.2">
      <c r="A45" s="60" t="s">
        <v>1429</v>
      </c>
      <c r="B45" s="61" t="s">
        <v>1428</v>
      </c>
      <c r="C45" s="57" t="s">
        <v>1401</v>
      </c>
      <c r="D45" s="57" t="s">
        <v>1368</v>
      </c>
      <c r="E45" s="58" t="s">
        <v>1320</v>
      </c>
      <c r="F45" s="58" t="s">
        <v>1320</v>
      </c>
      <c r="G45" s="57">
        <v>22</v>
      </c>
      <c r="H45" s="56" t="s">
        <v>1361</v>
      </c>
    </row>
    <row r="46" spans="1:8" ht="25" x14ac:dyDescent="0.2">
      <c r="A46" s="60" t="s">
        <v>1427</v>
      </c>
      <c r="B46" s="61" t="s">
        <v>1426</v>
      </c>
      <c r="C46" s="57" t="s">
        <v>1401</v>
      </c>
      <c r="D46" s="57" t="s">
        <v>1354</v>
      </c>
      <c r="E46" s="58" t="s">
        <v>1320</v>
      </c>
      <c r="F46" s="58"/>
      <c r="G46" s="57">
        <v>19</v>
      </c>
      <c r="H46" s="56" t="s">
        <v>1406</v>
      </c>
    </row>
    <row r="47" spans="1:8" ht="25" x14ac:dyDescent="0.2">
      <c r="A47" s="60" t="s">
        <v>1425</v>
      </c>
      <c r="B47" s="61" t="s">
        <v>1424</v>
      </c>
      <c r="C47" s="57" t="s">
        <v>1401</v>
      </c>
      <c r="D47" s="57" t="s">
        <v>1354</v>
      </c>
      <c r="E47" s="58" t="s">
        <v>1320</v>
      </c>
      <c r="F47" s="58"/>
      <c r="G47" s="57">
        <v>19</v>
      </c>
      <c r="H47" s="56" t="s">
        <v>1406</v>
      </c>
    </row>
    <row r="48" spans="1:8" ht="37" x14ac:dyDescent="0.2">
      <c r="A48" s="60" t="s">
        <v>1423</v>
      </c>
      <c r="B48" s="59" t="s">
        <v>1422</v>
      </c>
      <c r="C48" s="57" t="s">
        <v>1401</v>
      </c>
      <c r="D48" s="57" t="s">
        <v>1354</v>
      </c>
      <c r="E48" s="58" t="s">
        <v>1320</v>
      </c>
      <c r="F48" s="58"/>
      <c r="G48" s="57">
        <v>17</v>
      </c>
      <c r="H48" s="56" t="s">
        <v>1421</v>
      </c>
    </row>
    <row r="49" spans="1:8" ht="74" thickBot="1" x14ac:dyDescent="0.25">
      <c r="A49" s="60" t="s">
        <v>1420</v>
      </c>
      <c r="B49" s="59" t="s">
        <v>1419</v>
      </c>
      <c r="C49" s="57" t="s">
        <v>1401</v>
      </c>
      <c r="D49" s="57" t="s">
        <v>1368</v>
      </c>
      <c r="E49" s="58" t="s">
        <v>1320</v>
      </c>
      <c r="F49" s="58" t="s">
        <v>1320</v>
      </c>
      <c r="G49" s="57">
        <v>15</v>
      </c>
      <c r="H49" s="56" t="s">
        <v>1418</v>
      </c>
    </row>
    <row r="50" spans="1:8" ht="25" x14ac:dyDescent="0.2">
      <c r="A50" s="70" t="s">
        <v>1417</v>
      </c>
      <c r="B50" s="68" t="s">
        <v>1416</v>
      </c>
      <c r="C50" s="68" t="s">
        <v>1415</v>
      </c>
      <c r="D50" s="68" t="s">
        <v>1414</v>
      </c>
      <c r="E50" s="69" t="s">
        <v>1413</v>
      </c>
      <c r="F50" s="69" t="s">
        <v>1412</v>
      </c>
      <c r="G50" s="68" t="s">
        <v>1411</v>
      </c>
      <c r="H50" s="67" t="s">
        <v>1230</v>
      </c>
    </row>
    <row r="51" spans="1:8" ht="25" x14ac:dyDescent="0.2">
      <c r="A51" s="60" t="s">
        <v>1410</v>
      </c>
      <c r="B51" s="61" t="s">
        <v>1409</v>
      </c>
      <c r="C51" s="57" t="s">
        <v>1401</v>
      </c>
      <c r="D51" s="57" t="s">
        <v>1354</v>
      </c>
      <c r="E51" s="58" t="s">
        <v>1320</v>
      </c>
      <c r="F51" s="58"/>
      <c r="G51" s="57">
        <v>13</v>
      </c>
      <c r="H51" s="56" t="s">
        <v>1406</v>
      </c>
    </row>
    <row r="52" spans="1:8" ht="25" x14ac:dyDescent="0.2">
      <c r="A52" s="60" t="s">
        <v>1408</v>
      </c>
      <c r="B52" s="59" t="s">
        <v>1407</v>
      </c>
      <c r="C52" s="57" t="s">
        <v>1401</v>
      </c>
      <c r="D52" s="57" t="s">
        <v>1354</v>
      </c>
      <c r="E52" s="58" t="s">
        <v>1320</v>
      </c>
      <c r="F52" s="58"/>
      <c r="G52" s="57">
        <v>9</v>
      </c>
      <c r="H52" s="56" t="s">
        <v>1406</v>
      </c>
    </row>
    <row r="53" spans="1:8" ht="25" x14ac:dyDescent="0.2">
      <c r="A53" s="60" t="s">
        <v>1405</v>
      </c>
      <c r="B53" s="61" t="s">
        <v>1404</v>
      </c>
      <c r="C53" s="57" t="s">
        <v>1401</v>
      </c>
      <c r="D53" s="57" t="s">
        <v>1368</v>
      </c>
      <c r="E53" s="58" t="s">
        <v>1320</v>
      </c>
      <c r="F53" s="58" t="s">
        <v>1320</v>
      </c>
      <c r="G53" s="57">
        <v>8</v>
      </c>
      <c r="H53" s="56" t="s">
        <v>1361</v>
      </c>
    </row>
    <row r="54" spans="1:8" ht="25" x14ac:dyDescent="0.2">
      <c r="A54" s="60" t="s">
        <v>1403</v>
      </c>
      <c r="B54" s="59" t="s">
        <v>1402</v>
      </c>
      <c r="C54" s="57" t="s">
        <v>1401</v>
      </c>
      <c r="D54" s="57" t="s">
        <v>1354</v>
      </c>
      <c r="E54" s="58" t="s">
        <v>1320</v>
      </c>
      <c r="F54" s="58"/>
      <c r="G54" s="57">
        <v>3</v>
      </c>
      <c r="H54" s="56" t="s">
        <v>1361</v>
      </c>
    </row>
    <row r="55" spans="1:8" ht="49" x14ac:dyDescent="0.2">
      <c r="A55" s="60" t="s">
        <v>1400</v>
      </c>
      <c r="B55" s="59" t="s">
        <v>1399</v>
      </c>
      <c r="C55" s="57" t="s">
        <v>1395</v>
      </c>
      <c r="D55" s="57" t="s">
        <v>1354</v>
      </c>
      <c r="E55" s="58" t="s">
        <v>1320</v>
      </c>
      <c r="F55" s="58" t="s">
        <v>1320</v>
      </c>
      <c r="G55" s="57">
        <v>61</v>
      </c>
      <c r="H55" s="56" t="s">
        <v>1398</v>
      </c>
    </row>
    <row r="56" spans="1:8" ht="25" x14ac:dyDescent="0.2">
      <c r="A56" s="60" t="s">
        <v>1397</v>
      </c>
      <c r="B56" s="61" t="s">
        <v>1396</v>
      </c>
      <c r="C56" s="57" t="s">
        <v>1395</v>
      </c>
      <c r="D56" s="57" t="s">
        <v>1354</v>
      </c>
      <c r="E56" s="58" t="s">
        <v>1320</v>
      </c>
      <c r="F56" s="58" t="s">
        <v>1320</v>
      </c>
      <c r="G56" s="57">
        <v>0</v>
      </c>
      <c r="H56" s="56" t="s">
        <v>1394</v>
      </c>
    </row>
    <row r="57" spans="1:8" ht="97" x14ac:dyDescent="0.2">
      <c r="A57" s="60" t="s">
        <v>1393</v>
      </c>
      <c r="B57" s="59" t="s">
        <v>1392</v>
      </c>
      <c r="C57" s="57" t="s">
        <v>1381</v>
      </c>
      <c r="D57" s="57" t="s">
        <v>1380</v>
      </c>
      <c r="E57" s="58" t="s">
        <v>1320</v>
      </c>
      <c r="F57" s="58"/>
      <c r="G57" s="66" t="s">
        <v>1391</v>
      </c>
      <c r="H57" s="56" t="s">
        <v>1390</v>
      </c>
    </row>
    <row r="58" spans="1:8" x14ac:dyDescent="0.2">
      <c r="A58" s="60" t="s">
        <v>1389</v>
      </c>
      <c r="B58" s="61" t="s">
        <v>1388</v>
      </c>
      <c r="C58" s="57" t="s">
        <v>1381</v>
      </c>
      <c r="D58" s="57" t="s">
        <v>1380</v>
      </c>
      <c r="E58" s="58" t="s">
        <v>1320</v>
      </c>
      <c r="F58" s="58"/>
      <c r="G58" s="57">
        <v>5</v>
      </c>
      <c r="H58" s="56" t="s">
        <v>1379</v>
      </c>
    </row>
    <row r="59" spans="1:8" x14ac:dyDescent="0.2">
      <c r="A59" s="60" t="s">
        <v>1387</v>
      </c>
      <c r="B59" s="61" t="s">
        <v>1386</v>
      </c>
      <c r="C59" s="57" t="s">
        <v>1381</v>
      </c>
      <c r="D59" s="57" t="s">
        <v>1380</v>
      </c>
      <c r="E59" s="58" t="s">
        <v>1320</v>
      </c>
      <c r="F59" s="58"/>
      <c r="G59" s="57">
        <v>0</v>
      </c>
      <c r="H59" s="56" t="s">
        <v>1379</v>
      </c>
    </row>
    <row r="60" spans="1:8" x14ac:dyDescent="0.2">
      <c r="A60" s="60" t="s">
        <v>1385</v>
      </c>
      <c r="B60" s="61" t="s">
        <v>1384</v>
      </c>
      <c r="C60" s="57" t="s">
        <v>1381</v>
      </c>
      <c r="D60" s="57" t="s">
        <v>1380</v>
      </c>
      <c r="E60" s="58" t="s">
        <v>1320</v>
      </c>
      <c r="F60" s="58"/>
      <c r="G60" s="57">
        <v>0</v>
      </c>
      <c r="H60" s="56" t="s">
        <v>1379</v>
      </c>
    </row>
    <row r="61" spans="1:8" x14ac:dyDescent="0.2">
      <c r="A61" s="60" t="s">
        <v>1383</v>
      </c>
      <c r="B61" s="61" t="s">
        <v>1382</v>
      </c>
      <c r="C61" s="57" t="s">
        <v>1381</v>
      </c>
      <c r="D61" s="57" t="s">
        <v>1380</v>
      </c>
      <c r="E61" s="58" t="s">
        <v>1320</v>
      </c>
      <c r="F61" s="58"/>
      <c r="G61" s="57">
        <v>0</v>
      </c>
      <c r="H61" s="56" t="s">
        <v>1379</v>
      </c>
    </row>
    <row r="62" spans="1:8" x14ac:dyDescent="0.2">
      <c r="A62" s="65" t="s">
        <v>1378</v>
      </c>
      <c r="B62" s="59" t="s">
        <v>1377</v>
      </c>
      <c r="C62" s="63" t="s">
        <v>1369</v>
      </c>
      <c r="D62" s="63" t="s">
        <v>1368</v>
      </c>
      <c r="E62" s="64" t="s">
        <v>1320</v>
      </c>
      <c r="F62" s="64" t="s">
        <v>1320</v>
      </c>
      <c r="G62" s="63">
        <v>40</v>
      </c>
      <c r="H62" s="62" t="s">
        <v>1376</v>
      </c>
    </row>
    <row r="63" spans="1:8" ht="25" x14ac:dyDescent="0.2">
      <c r="A63" s="60" t="s">
        <v>1375</v>
      </c>
      <c r="B63" s="59" t="s">
        <v>1374</v>
      </c>
      <c r="C63" s="57" t="s">
        <v>1369</v>
      </c>
      <c r="D63" s="57" t="s">
        <v>1368</v>
      </c>
      <c r="E63" s="58" t="s">
        <v>1320</v>
      </c>
      <c r="F63" s="58" t="s">
        <v>1320</v>
      </c>
      <c r="G63" s="57">
        <v>35</v>
      </c>
      <c r="H63" s="56" t="s">
        <v>1367</v>
      </c>
    </row>
    <row r="64" spans="1:8" ht="25" x14ac:dyDescent="0.2">
      <c r="A64" s="60" t="s">
        <v>1373</v>
      </c>
      <c r="B64" s="59" t="s">
        <v>1372</v>
      </c>
      <c r="C64" s="57" t="s">
        <v>1369</v>
      </c>
      <c r="D64" s="57" t="s">
        <v>1368</v>
      </c>
      <c r="E64" s="58" t="s">
        <v>1320</v>
      </c>
      <c r="F64" s="58" t="s">
        <v>1320</v>
      </c>
      <c r="G64" s="57">
        <v>27</v>
      </c>
      <c r="H64" s="56" t="s">
        <v>1367</v>
      </c>
    </row>
    <row r="65" spans="1:8" ht="25" x14ac:dyDescent="0.2">
      <c r="A65" s="60" t="s">
        <v>1371</v>
      </c>
      <c r="B65" s="59" t="s">
        <v>1370</v>
      </c>
      <c r="C65" s="57" t="s">
        <v>1369</v>
      </c>
      <c r="D65" s="57" t="s">
        <v>1368</v>
      </c>
      <c r="E65" s="58" t="s">
        <v>1320</v>
      </c>
      <c r="F65" s="58" t="s">
        <v>1320</v>
      </c>
      <c r="G65" s="57">
        <v>24</v>
      </c>
      <c r="H65" s="56" t="s">
        <v>1367</v>
      </c>
    </row>
    <row r="66" spans="1:8" ht="37" x14ac:dyDescent="0.2">
      <c r="A66" s="60" t="s">
        <v>1366</v>
      </c>
      <c r="B66" s="59" t="s">
        <v>1365</v>
      </c>
      <c r="C66" s="57" t="s">
        <v>1355</v>
      </c>
      <c r="D66" s="57" t="s">
        <v>1354</v>
      </c>
      <c r="E66" s="58" t="s">
        <v>1320</v>
      </c>
      <c r="F66" s="58" t="s">
        <v>1320</v>
      </c>
      <c r="G66" s="57">
        <v>32</v>
      </c>
      <c r="H66" s="56" t="s">
        <v>1364</v>
      </c>
    </row>
    <row r="67" spans="1:8" x14ac:dyDescent="0.2">
      <c r="A67" s="60" t="s">
        <v>1363</v>
      </c>
      <c r="B67" s="61" t="s">
        <v>1362</v>
      </c>
      <c r="C67" s="57" t="s">
        <v>1355</v>
      </c>
      <c r="D67" s="57" t="s">
        <v>1354</v>
      </c>
      <c r="E67" s="58" t="s">
        <v>1320</v>
      </c>
      <c r="F67" s="58"/>
      <c r="G67" s="57">
        <v>20</v>
      </c>
      <c r="H67" s="56" t="s">
        <v>1361</v>
      </c>
    </row>
    <row r="68" spans="1:8" ht="49" x14ac:dyDescent="0.2">
      <c r="A68" s="60" t="s">
        <v>1360</v>
      </c>
      <c r="B68" s="59" t="s">
        <v>1359</v>
      </c>
      <c r="C68" s="57" t="s">
        <v>1355</v>
      </c>
      <c r="D68" s="57" t="s">
        <v>1354</v>
      </c>
      <c r="E68" s="58" t="s">
        <v>1320</v>
      </c>
      <c r="F68" s="58" t="s">
        <v>1320</v>
      </c>
      <c r="G68" s="57">
        <v>7</v>
      </c>
      <c r="H68" s="56" t="s">
        <v>1358</v>
      </c>
    </row>
    <row r="69" spans="1:8" ht="26" thickBot="1" x14ac:dyDescent="0.25">
      <c r="A69" s="55" t="s">
        <v>1357</v>
      </c>
      <c r="B69" s="54" t="s">
        <v>1356</v>
      </c>
      <c r="C69" s="52" t="s">
        <v>1355</v>
      </c>
      <c r="D69" s="52" t="s">
        <v>1354</v>
      </c>
      <c r="E69" s="53" t="s">
        <v>1320</v>
      </c>
      <c r="F69" s="53" t="s">
        <v>1320</v>
      </c>
      <c r="G69" s="52">
        <v>0</v>
      </c>
      <c r="H69" s="51" t="s">
        <v>1353</v>
      </c>
    </row>
  </sheetData>
  <conditionalFormatting sqref="E4:F49 E51:F69">
    <cfRule type="cellIs" dxfId="0" priority="1" operator="equal">
      <formula>"x"</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16"/>
  <sheetViews>
    <sheetView workbookViewId="0">
      <selection activeCell="N564" sqref="N564"/>
    </sheetView>
  </sheetViews>
  <sheetFormatPr baseColWidth="10" defaultColWidth="8.83203125" defaultRowHeight="15" x14ac:dyDescent="0.2"/>
  <sheetData>
    <row r="1" spans="1:14" x14ac:dyDescent="0.2">
      <c r="A1" t="s">
        <v>0</v>
      </c>
      <c r="H1" t="s">
        <v>1</v>
      </c>
    </row>
    <row r="2" spans="1:14" x14ac:dyDescent="0.2">
      <c r="A2" t="s">
        <v>2</v>
      </c>
    </row>
    <row r="3" spans="1:14" x14ac:dyDescent="0.2">
      <c r="A3" t="s">
        <v>3</v>
      </c>
    </row>
    <row r="4" spans="1:14" x14ac:dyDescent="0.2">
      <c r="A4" t="s">
        <v>4</v>
      </c>
      <c r="F4" t="s">
        <v>5</v>
      </c>
      <c r="N4" t="s">
        <v>7</v>
      </c>
    </row>
    <row r="5" spans="1:14" x14ac:dyDescent="0.2">
      <c r="A5" t="s">
        <v>8</v>
      </c>
    </row>
    <row r="7" spans="1:14" x14ac:dyDescent="0.2">
      <c r="A7" t="s">
        <v>10</v>
      </c>
      <c r="H7" t="s">
        <v>10</v>
      </c>
    </row>
    <row r="8" spans="1:14" x14ac:dyDescent="0.2">
      <c r="A8" t="s">
        <v>11</v>
      </c>
      <c r="H8" t="s">
        <v>11</v>
      </c>
    </row>
    <row r="9" spans="1:14" x14ac:dyDescent="0.2">
      <c r="A9" t="s">
        <v>12</v>
      </c>
      <c r="F9" t="s">
        <v>13</v>
      </c>
      <c r="H9" t="s">
        <v>14</v>
      </c>
      <c r="N9" t="s">
        <v>15</v>
      </c>
    </row>
    <row r="10" spans="1:14" x14ac:dyDescent="0.2">
      <c r="A10" t="s">
        <v>16</v>
      </c>
      <c r="F10" t="s">
        <v>17</v>
      </c>
      <c r="H10" t="s">
        <v>18</v>
      </c>
    </row>
    <row r="11" spans="1:14" x14ac:dyDescent="0.2">
      <c r="A11" t="s">
        <v>19</v>
      </c>
      <c r="H11" t="s">
        <v>20</v>
      </c>
    </row>
    <row r="12" spans="1:14" x14ac:dyDescent="0.2">
      <c r="A12" t="s">
        <v>21</v>
      </c>
      <c r="H12" t="s">
        <v>22</v>
      </c>
    </row>
    <row r="13" spans="1:14" x14ac:dyDescent="0.2">
      <c r="A13" t="s">
        <v>23</v>
      </c>
      <c r="H13" t="s">
        <v>24</v>
      </c>
    </row>
    <row r="14" spans="1:14" x14ac:dyDescent="0.2">
      <c r="A14" t="s">
        <v>25</v>
      </c>
      <c r="H14" t="s">
        <v>26</v>
      </c>
    </row>
    <row r="15" spans="1:14" x14ac:dyDescent="0.2">
      <c r="A15" t="s">
        <v>27</v>
      </c>
      <c r="H15" t="s">
        <v>28</v>
      </c>
    </row>
    <row r="16" spans="1:14" x14ac:dyDescent="0.2">
      <c r="A16" t="s">
        <v>29</v>
      </c>
      <c r="H16" t="s">
        <v>30</v>
      </c>
    </row>
    <row r="17" spans="1:14" x14ac:dyDescent="0.2">
      <c r="A17" t="s">
        <v>31</v>
      </c>
      <c r="H17" t="s">
        <v>32</v>
      </c>
    </row>
    <row r="18" spans="1:14" x14ac:dyDescent="0.2">
      <c r="A18" t="s">
        <v>33</v>
      </c>
      <c r="H18" t="s">
        <v>34</v>
      </c>
    </row>
    <row r="20" spans="1:14" x14ac:dyDescent="0.2">
      <c r="A20" t="s">
        <v>35</v>
      </c>
      <c r="H20" t="s">
        <v>35</v>
      </c>
    </row>
    <row r="21" spans="1:14" x14ac:dyDescent="0.2">
      <c r="A21" t="s">
        <v>36</v>
      </c>
      <c r="H21" t="s">
        <v>36</v>
      </c>
    </row>
    <row r="22" spans="1:14" x14ac:dyDescent="0.2">
      <c r="A22" t="s">
        <v>37</v>
      </c>
      <c r="F22" t="s">
        <v>13</v>
      </c>
      <c r="H22" t="s">
        <v>38</v>
      </c>
      <c r="N22" t="s">
        <v>15</v>
      </c>
    </row>
    <row r="23" spans="1:14" x14ac:dyDescent="0.2">
      <c r="A23" t="s">
        <v>39</v>
      </c>
      <c r="F23" t="s">
        <v>17</v>
      </c>
      <c r="H23" t="s">
        <v>40</v>
      </c>
    </row>
    <row r="24" spans="1:14" x14ac:dyDescent="0.2">
      <c r="A24" t="s">
        <v>41</v>
      </c>
      <c r="H24" t="s">
        <v>42</v>
      </c>
    </row>
    <row r="25" spans="1:14" x14ac:dyDescent="0.2">
      <c r="A25" t="s">
        <v>43</v>
      </c>
      <c r="H25" t="s">
        <v>44</v>
      </c>
    </row>
    <row r="26" spans="1:14" x14ac:dyDescent="0.2">
      <c r="A26" t="s">
        <v>45</v>
      </c>
      <c r="H26" t="s">
        <v>46</v>
      </c>
    </row>
    <row r="27" spans="1:14" x14ac:dyDescent="0.2">
      <c r="A27" t="s">
        <v>47</v>
      </c>
      <c r="H27" t="s">
        <v>48</v>
      </c>
    </row>
    <row r="28" spans="1:14" x14ac:dyDescent="0.2">
      <c r="A28" t="s">
        <v>49</v>
      </c>
      <c r="H28" t="s">
        <v>50</v>
      </c>
    </row>
    <row r="29" spans="1:14" x14ac:dyDescent="0.2">
      <c r="A29" t="s">
        <v>51</v>
      </c>
      <c r="H29" t="s">
        <v>52</v>
      </c>
    </row>
    <row r="31" spans="1:14" x14ac:dyDescent="0.2">
      <c r="A31" t="s">
        <v>53</v>
      </c>
      <c r="H31" t="s">
        <v>53</v>
      </c>
    </row>
    <row r="32" spans="1:14" x14ac:dyDescent="0.2">
      <c r="A32" t="s">
        <v>54</v>
      </c>
      <c r="H32" t="s">
        <v>54</v>
      </c>
    </row>
    <row r="33" spans="1:14" x14ac:dyDescent="0.2">
      <c r="A33" t="s">
        <v>55</v>
      </c>
      <c r="F33" t="s">
        <v>56</v>
      </c>
      <c r="H33" t="s">
        <v>57</v>
      </c>
      <c r="N33" t="s">
        <v>58</v>
      </c>
    </row>
    <row r="34" spans="1:14" x14ac:dyDescent="0.2">
      <c r="A34" t="s">
        <v>59</v>
      </c>
      <c r="H34" t="s">
        <v>60</v>
      </c>
    </row>
    <row r="35" spans="1:14" x14ac:dyDescent="0.2">
      <c r="A35" t="s">
        <v>61</v>
      </c>
      <c r="H35" t="s">
        <v>62</v>
      </c>
    </row>
    <row r="36" spans="1:14" x14ac:dyDescent="0.2">
      <c r="A36" t="s">
        <v>63</v>
      </c>
      <c r="H36" t="s">
        <v>64</v>
      </c>
    </row>
    <row r="37" spans="1:14" x14ac:dyDescent="0.2">
      <c r="A37" t="s">
        <v>65</v>
      </c>
      <c r="H37" t="s">
        <v>66</v>
      </c>
    </row>
    <row r="38" spans="1:14" x14ac:dyDescent="0.2">
      <c r="A38" t="s">
        <v>67</v>
      </c>
      <c r="H38" t="s">
        <v>68</v>
      </c>
    </row>
    <row r="39" spans="1:14" x14ac:dyDescent="0.2">
      <c r="A39" t="s">
        <v>69</v>
      </c>
      <c r="H39" t="s">
        <v>70</v>
      </c>
    </row>
    <row r="40" spans="1:14" x14ac:dyDescent="0.2">
      <c r="A40" t="s">
        <v>71</v>
      </c>
      <c r="H40" t="s">
        <v>72</v>
      </c>
    </row>
    <row r="42" spans="1:14" x14ac:dyDescent="0.2">
      <c r="A42" t="s">
        <v>73</v>
      </c>
      <c r="H42" t="s">
        <v>73</v>
      </c>
    </row>
    <row r="43" spans="1:14" x14ac:dyDescent="0.2">
      <c r="A43" t="s">
        <v>74</v>
      </c>
      <c r="H43" t="s">
        <v>74</v>
      </c>
    </row>
    <row r="44" spans="1:14" x14ac:dyDescent="0.2">
      <c r="A44" t="s">
        <v>75</v>
      </c>
      <c r="F44" t="s">
        <v>7</v>
      </c>
      <c r="H44" s="12" t="s">
        <v>76</v>
      </c>
      <c r="I44" s="12"/>
      <c r="J44" s="12"/>
      <c r="K44" s="12"/>
      <c r="L44" s="12"/>
      <c r="N44" t="s">
        <v>77</v>
      </c>
    </row>
    <row r="45" spans="1:14" x14ac:dyDescent="0.2">
      <c r="A45" t="s">
        <v>78</v>
      </c>
      <c r="H45" s="12" t="s">
        <v>79</v>
      </c>
      <c r="I45" s="12"/>
      <c r="J45" s="12"/>
      <c r="K45" s="12"/>
      <c r="L45" s="12"/>
    </row>
    <row r="47" spans="1:14" x14ac:dyDescent="0.2">
      <c r="A47" t="s">
        <v>80</v>
      </c>
      <c r="H47" t="s">
        <v>81</v>
      </c>
    </row>
    <row r="48" spans="1:14" x14ac:dyDescent="0.2">
      <c r="A48" t="s">
        <v>82</v>
      </c>
      <c r="H48" t="s">
        <v>83</v>
      </c>
    </row>
    <row r="49" spans="1:14" x14ac:dyDescent="0.2">
      <c r="A49" t="s">
        <v>84</v>
      </c>
      <c r="F49" t="s">
        <v>85</v>
      </c>
      <c r="H49" s="12" t="s">
        <v>86</v>
      </c>
      <c r="I49" s="12"/>
      <c r="J49" s="12"/>
      <c r="K49" s="12"/>
      <c r="L49" s="12"/>
      <c r="N49" t="s">
        <v>77</v>
      </c>
    </row>
    <row r="50" spans="1:14" x14ac:dyDescent="0.2">
      <c r="A50" t="s">
        <v>87</v>
      </c>
      <c r="H50" s="12" t="s">
        <v>88</v>
      </c>
      <c r="I50" s="12"/>
      <c r="J50" s="12"/>
      <c r="K50" s="12"/>
      <c r="L50" s="12"/>
    </row>
    <row r="52" spans="1:14" x14ac:dyDescent="0.2">
      <c r="A52" t="s">
        <v>89</v>
      </c>
      <c r="H52" t="s">
        <v>90</v>
      </c>
    </row>
    <row r="53" spans="1:14" x14ac:dyDescent="0.2">
      <c r="A53" t="s">
        <v>91</v>
      </c>
      <c r="H53" t="s">
        <v>92</v>
      </c>
    </row>
    <row r="54" spans="1:14" x14ac:dyDescent="0.2">
      <c r="A54" t="s">
        <v>93</v>
      </c>
      <c r="F54" t="s">
        <v>94</v>
      </c>
      <c r="H54" t="s">
        <v>95</v>
      </c>
      <c r="N54" t="s">
        <v>96</v>
      </c>
    </row>
    <row r="55" spans="1:14" x14ac:dyDescent="0.2">
      <c r="A55" t="s">
        <v>97</v>
      </c>
      <c r="H55" t="s">
        <v>98</v>
      </c>
    </row>
    <row r="57" spans="1:14" x14ac:dyDescent="0.2">
      <c r="A57" t="s">
        <v>99</v>
      </c>
      <c r="H57" s="12" t="s">
        <v>99</v>
      </c>
      <c r="I57" s="12"/>
      <c r="J57" s="12"/>
      <c r="K57" s="12"/>
      <c r="L57" s="12"/>
    </row>
    <row r="58" spans="1:14" x14ac:dyDescent="0.2">
      <c r="A58" t="s">
        <v>11</v>
      </c>
      <c r="H58" s="12" t="s">
        <v>11</v>
      </c>
      <c r="I58" s="12"/>
      <c r="J58" s="12"/>
      <c r="K58" s="12"/>
      <c r="L58" s="12"/>
    </row>
    <row r="59" spans="1:14" x14ac:dyDescent="0.2">
      <c r="A59" t="s">
        <v>100</v>
      </c>
      <c r="F59" t="s">
        <v>15</v>
      </c>
      <c r="G59" t="s">
        <v>101</v>
      </c>
      <c r="H59" s="12" t="s">
        <v>102</v>
      </c>
      <c r="I59" s="12"/>
      <c r="J59" s="12"/>
      <c r="K59" s="12"/>
      <c r="L59" s="12"/>
      <c r="N59" t="s">
        <v>15</v>
      </c>
    </row>
    <row r="60" spans="1:14" x14ac:dyDescent="0.2">
      <c r="A60" t="s">
        <v>103</v>
      </c>
      <c r="H60" s="12" t="s">
        <v>104</v>
      </c>
      <c r="I60" s="12"/>
      <c r="J60" s="12"/>
      <c r="K60" s="12"/>
      <c r="L60" s="12"/>
    </row>
    <row r="61" spans="1:14" x14ac:dyDescent="0.2">
      <c r="A61" t="s">
        <v>105</v>
      </c>
      <c r="H61" s="12" t="s">
        <v>106</v>
      </c>
      <c r="I61" s="12"/>
      <c r="J61" s="12"/>
      <c r="K61" s="12"/>
      <c r="L61" s="12"/>
    </row>
    <row r="62" spans="1:14" x14ac:dyDescent="0.2">
      <c r="A62" t="s">
        <v>107</v>
      </c>
      <c r="H62" s="12" t="s">
        <v>108</v>
      </c>
      <c r="I62" s="12"/>
      <c r="J62" s="12"/>
      <c r="K62" s="12"/>
      <c r="L62" s="12"/>
    </row>
    <row r="63" spans="1:14" x14ac:dyDescent="0.2">
      <c r="A63" t="s">
        <v>109</v>
      </c>
      <c r="H63" s="12" t="s">
        <v>110</v>
      </c>
      <c r="I63" s="12"/>
      <c r="J63" s="12"/>
      <c r="K63" s="12"/>
      <c r="L63" s="12"/>
    </row>
    <row r="64" spans="1:14" x14ac:dyDescent="0.2">
      <c r="A64" t="s">
        <v>111</v>
      </c>
      <c r="H64" s="12" t="s">
        <v>112</v>
      </c>
      <c r="I64" s="12"/>
      <c r="J64" s="12"/>
      <c r="K64" s="12"/>
      <c r="L64" s="12"/>
    </row>
    <row r="65" spans="1:14" x14ac:dyDescent="0.2">
      <c r="A65" t="s">
        <v>113</v>
      </c>
      <c r="H65" s="12" t="s">
        <v>114</v>
      </c>
      <c r="I65" s="12"/>
      <c r="J65" s="12"/>
      <c r="K65" s="12"/>
      <c r="L65" s="12"/>
    </row>
    <row r="66" spans="1:14" x14ac:dyDescent="0.2">
      <c r="A66" t="s">
        <v>115</v>
      </c>
      <c r="H66" s="12" t="s">
        <v>116</v>
      </c>
      <c r="I66" s="12"/>
      <c r="J66" s="12"/>
      <c r="K66" s="12"/>
      <c r="L66" s="12"/>
    </row>
    <row r="67" spans="1:14" x14ac:dyDescent="0.2">
      <c r="A67" t="s">
        <v>117</v>
      </c>
      <c r="H67" s="12" t="s">
        <v>118</v>
      </c>
      <c r="I67" s="12"/>
      <c r="J67" s="12"/>
      <c r="K67" s="12"/>
      <c r="L67" s="12"/>
    </row>
    <row r="68" spans="1:14" x14ac:dyDescent="0.2">
      <c r="A68" t="s">
        <v>119</v>
      </c>
      <c r="H68" s="12" t="s">
        <v>120</v>
      </c>
      <c r="I68" s="12"/>
      <c r="J68" s="12"/>
      <c r="K68" s="12"/>
      <c r="L68" s="12"/>
    </row>
    <row r="69" spans="1:14" x14ac:dyDescent="0.2">
      <c r="A69" t="s">
        <v>121</v>
      </c>
      <c r="H69" s="12" t="s">
        <v>122</v>
      </c>
      <c r="I69" s="12"/>
      <c r="J69" s="12"/>
      <c r="K69" s="12"/>
      <c r="L69" s="12"/>
    </row>
    <row r="71" spans="1:14" x14ac:dyDescent="0.2">
      <c r="A71" t="s">
        <v>123</v>
      </c>
      <c r="H71" t="s">
        <v>123</v>
      </c>
    </row>
    <row r="72" spans="1:14" x14ac:dyDescent="0.2">
      <c r="A72" t="s">
        <v>124</v>
      </c>
      <c r="H72" s="12" t="s">
        <v>124</v>
      </c>
    </row>
    <row r="73" spans="1:14" x14ac:dyDescent="0.2">
      <c r="A73" t="s">
        <v>125</v>
      </c>
      <c r="F73" t="s">
        <v>7</v>
      </c>
      <c r="H73" s="12" t="s">
        <v>126</v>
      </c>
      <c r="N73" t="s">
        <v>77</v>
      </c>
    </row>
    <row r="74" spans="1:14" x14ac:dyDescent="0.2">
      <c r="A74" t="s">
        <v>127</v>
      </c>
      <c r="H74" s="12" t="s">
        <v>128</v>
      </c>
    </row>
    <row r="75" spans="1:14" x14ac:dyDescent="0.2">
      <c r="A75" t="s">
        <v>129</v>
      </c>
      <c r="H75" s="12" t="s">
        <v>130</v>
      </c>
    </row>
    <row r="77" spans="1:14" x14ac:dyDescent="0.2">
      <c r="A77" t="s">
        <v>131</v>
      </c>
      <c r="H77" t="s">
        <v>131</v>
      </c>
    </row>
    <row r="78" spans="1:14" x14ac:dyDescent="0.2">
      <c r="A78" t="s">
        <v>132</v>
      </c>
      <c r="H78" t="s">
        <v>132</v>
      </c>
    </row>
    <row r="79" spans="1:14" x14ac:dyDescent="0.2">
      <c r="A79" t="s">
        <v>133</v>
      </c>
      <c r="F79" t="s">
        <v>134</v>
      </c>
      <c r="H79" t="s">
        <v>135</v>
      </c>
      <c r="N79" t="s">
        <v>15</v>
      </c>
    </row>
    <row r="80" spans="1:14" x14ac:dyDescent="0.2">
      <c r="A80" t="s">
        <v>136</v>
      </c>
      <c r="F80" t="s">
        <v>137</v>
      </c>
      <c r="H80" t="s">
        <v>138</v>
      </c>
    </row>
    <row r="81" spans="1:14" x14ac:dyDescent="0.2">
      <c r="A81" t="s">
        <v>139</v>
      </c>
      <c r="F81" t="s">
        <v>140</v>
      </c>
      <c r="H81" t="s">
        <v>141</v>
      </c>
    </row>
    <row r="82" spans="1:14" x14ac:dyDescent="0.2">
      <c r="A82" t="s">
        <v>142</v>
      </c>
      <c r="H82" t="s">
        <v>143</v>
      </c>
    </row>
    <row r="83" spans="1:14" x14ac:dyDescent="0.2">
      <c r="A83" t="s">
        <v>144</v>
      </c>
      <c r="H83" t="s">
        <v>145</v>
      </c>
    </row>
    <row r="85" spans="1:14" x14ac:dyDescent="0.2">
      <c r="A85" t="s">
        <v>146</v>
      </c>
      <c r="H85" t="s">
        <v>146</v>
      </c>
    </row>
    <row r="86" spans="1:14" x14ac:dyDescent="0.2">
      <c r="A86" t="s">
        <v>11</v>
      </c>
      <c r="H86" t="s">
        <v>11</v>
      </c>
    </row>
    <row r="87" spans="1:14" x14ac:dyDescent="0.2">
      <c r="A87" t="s">
        <v>147</v>
      </c>
      <c r="F87" t="s">
        <v>15</v>
      </c>
      <c r="H87" t="s">
        <v>148</v>
      </c>
      <c r="N87" t="s">
        <v>15</v>
      </c>
    </row>
    <row r="88" spans="1:14" x14ac:dyDescent="0.2">
      <c r="A88" t="s">
        <v>149</v>
      </c>
      <c r="H88" t="s">
        <v>150</v>
      </c>
    </row>
    <row r="89" spans="1:14" x14ac:dyDescent="0.2">
      <c r="A89" t="s">
        <v>151</v>
      </c>
      <c r="H89" t="s">
        <v>152</v>
      </c>
    </row>
    <row r="90" spans="1:14" x14ac:dyDescent="0.2">
      <c r="A90" t="s">
        <v>153</v>
      </c>
      <c r="H90" t="s">
        <v>154</v>
      </c>
    </row>
    <row r="91" spans="1:14" x14ac:dyDescent="0.2">
      <c r="A91" t="s">
        <v>155</v>
      </c>
      <c r="H91" t="s">
        <v>156</v>
      </c>
    </row>
    <row r="92" spans="1:14" x14ac:dyDescent="0.2">
      <c r="A92" t="s">
        <v>157</v>
      </c>
      <c r="H92" t="s">
        <v>158</v>
      </c>
    </row>
    <row r="93" spans="1:14" x14ac:dyDescent="0.2">
      <c r="A93" t="s">
        <v>159</v>
      </c>
      <c r="H93" t="s">
        <v>160</v>
      </c>
    </row>
    <row r="94" spans="1:14" x14ac:dyDescent="0.2">
      <c r="A94" t="s">
        <v>161</v>
      </c>
      <c r="H94" t="s">
        <v>162</v>
      </c>
    </row>
    <row r="96" spans="1:14" x14ac:dyDescent="0.2">
      <c r="A96" t="s">
        <v>163</v>
      </c>
      <c r="H96" s="12" t="s">
        <v>164</v>
      </c>
    </row>
    <row r="97" spans="1:15" x14ac:dyDescent="0.2">
      <c r="A97" t="s">
        <v>165</v>
      </c>
      <c r="H97" s="12" t="s">
        <v>166</v>
      </c>
    </row>
    <row r="98" spans="1:15" x14ac:dyDescent="0.2">
      <c r="A98" t="s">
        <v>167</v>
      </c>
      <c r="F98" t="s">
        <v>85</v>
      </c>
      <c r="H98" s="12" t="s">
        <v>168</v>
      </c>
      <c r="N98" t="s">
        <v>169</v>
      </c>
    </row>
    <row r="99" spans="1:15" x14ac:dyDescent="0.2">
      <c r="A99" t="s">
        <v>170</v>
      </c>
      <c r="H99" s="12" t="s">
        <v>171</v>
      </c>
    </row>
    <row r="101" spans="1:15" x14ac:dyDescent="0.2">
      <c r="A101" t="s">
        <v>172</v>
      </c>
      <c r="H101" t="s">
        <v>172</v>
      </c>
    </row>
    <row r="102" spans="1:15" x14ac:dyDescent="0.2">
      <c r="A102" t="s">
        <v>83</v>
      </c>
      <c r="H102" t="s">
        <v>83</v>
      </c>
      <c r="N102" t="s">
        <v>173</v>
      </c>
      <c r="O102" t="s">
        <v>174</v>
      </c>
    </row>
    <row r="103" spans="1:15" x14ac:dyDescent="0.2">
      <c r="A103" t="s">
        <v>175</v>
      </c>
      <c r="F103" t="s">
        <v>176</v>
      </c>
      <c r="G103" t="s">
        <v>177</v>
      </c>
      <c r="H103" t="s">
        <v>178</v>
      </c>
    </row>
    <row r="104" spans="1:15" x14ac:dyDescent="0.2">
      <c r="A104" t="s">
        <v>179</v>
      </c>
      <c r="F104">
        <v>0</v>
      </c>
      <c r="G104">
        <v>0</v>
      </c>
      <c r="H104" t="s">
        <v>180</v>
      </c>
    </row>
    <row r="105" spans="1:15" x14ac:dyDescent="0.2">
      <c r="A105" t="s">
        <v>181</v>
      </c>
      <c r="F105" s="1">
        <v>43832</v>
      </c>
      <c r="G105" s="1">
        <v>43834</v>
      </c>
      <c r="H105" t="s">
        <v>182</v>
      </c>
    </row>
    <row r="106" spans="1:15" x14ac:dyDescent="0.2">
      <c r="A106" t="s">
        <v>183</v>
      </c>
      <c r="F106" t="s">
        <v>184</v>
      </c>
      <c r="G106" t="s">
        <v>185</v>
      </c>
      <c r="H106" t="s">
        <v>186</v>
      </c>
    </row>
    <row r="107" spans="1:15" x14ac:dyDescent="0.2">
      <c r="A107" t="s">
        <v>187</v>
      </c>
      <c r="H107" t="s">
        <v>188</v>
      </c>
    </row>
    <row r="108" spans="1:15" x14ac:dyDescent="0.2">
      <c r="A108" t="s">
        <v>189</v>
      </c>
      <c r="H108" t="s">
        <v>190</v>
      </c>
    </row>
    <row r="109" spans="1:15" x14ac:dyDescent="0.2">
      <c r="A109" t="s">
        <v>191</v>
      </c>
      <c r="H109" t="s">
        <v>192</v>
      </c>
    </row>
    <row r="110" spans="1:15" x14ac:dyDescent="0.2">
      <c r="A110" t="s">
        <v>193</v>
      </c>
      <c r="H110" t="s">
        <v>194</v>
      </c>
    </row>
    <row r="112" spans="1:15" x14ac:dyDescent="0.2">
      <c r="A112" t="s">
        <v>195</v>
      </c>
      <c r="H112" t="s">
        <v>195</v>
      </c>
    </row>
    <row r="113" spans="1:14" x14ac:dyDescent="0.2">
      <c r="A113" t="s">
        <v>166</v>
      </c>
      <c r="H113" t="s">
        <v>166</v>
      </c>
    </row>
    <row r="114" spans="1:14" x14ac:dyDescent="0.2">
      <c r="A114" t="s">
        <v>196</v>
      </c>
      <c r="F114" t="s">
        <v>13</v>
      </c>
      <c r="H114" t="s">
        <v>197</v>
      </c>
      <c r="N114" t="s">
        <v>173</v>
      </c>
    </row>
    <row r="115" spans="1:14" x14ac:dyDescent="0.2">
      <c r="A115" t="s">
        <v>198</v>
      </c>
      <c r="H115" t="s">
        <v>199</v>
      </c>
    </row>
    <row r="116" spans="1:14" x14ac:dyDescent="0.2">
      <c r="A116" t="s">
        <v>200</v>
      </c>
      <c r="H116" t="s">
        <v>201</v>
      </c>
    </row>
    <row r="117" spans="1:14" x14ac:dyDescent="0.2">
      <c r="A117" t="s">
        <v>202</v>
      </c>
      <c r="H117" t="s">
        <v>203</v>
      </c>
    </row>
    <row r="118" spans="1:14" x14ac:dyDescent="0.2">
      <c r="A118" t="s">
        <v>204</v>
      </c>
      <c r="H118" t="s">
        <v>205</v>
      </c>
    </row>
    <row r="119" spans="1:14" x14ac:dyDescent="0.2">
      <c r="A119" t="s">
        <v>206</v>
      </c>
      <c r="H119" t="s">
        <v>207</v>
      </c>
    </row>
    <row r="121" spans="1:14" x14ac:dyDescent="0.2">
      <c r="A121" t="s">
        <v>208</v>
      </c>
      <c r="H121" t="s">
        <v>208</v>
      </c>
    </row>
    <row r="122" spans="1:14" x14ac:dyDescent="0.2">
      <c r="A122" t="s">
        <v>132</v>
      </c>
      <c r="H122" t="s">
        <v>132</v>
      </c>
    </row>
    <row r="123" spans="1:14" x14ac:dyDescent="0.2">
      <c r="A123" t="s">
        <v>209</v>
      </c>
      <c r="F123" t="s">
        <v>210</v>
      </c>
      <c r="H123" t="s">
        <v>211</v>
      </c>
      <c r="N123" t="s">
        <v>173</v>
      </c>
    </row>
    <row r="124" spans="1:14" x14ac:dyDescent="0.2">
      <c r="A124" t="s">
        <v>212</v>
      </c>
      <c r="F124" t="s">
        <v>213</v>
      </c>
      <c r="H124" t="s">
        <v>214</v>
      </c>
    </row>
    <row r="125" spans="1:14" x14ac:dyDescent="0.2">
      <c r="A125" t="s">
        <v>215</v>
      </c>
      <c r="H125" t="s">
        <v>216</v>
      </c>
    </row>
    <row r="126" spans="1:14" x14ac:dyDescent="0.2">
      <c r="A126" t="s">
        <v>217</v>
      </c>
      <c r="H126" t="s">
        <v>218</v>
      </c>
    </row>
    <row r="127" spans="1:14" x14ac:dyDescent="0.2">
      <c r="A127" t="s">
        <v>219</v>
      </c>
      <c r="H127" t="s">
        <v>220</v>
      </c>
    </row>
    <row r="129" spans="1:14" x14ac:dyDescent="0.2">
      <c r="A129" t="s">
        <v>221</v>
      </c>
      <c r="H129" t="s">
        <v>222</v>
      </c>
    </row>
    <row r="130" spans="1:14" x14ac:dyDescent="0.2">
      <c r="A130" t="s">
        <v>36</v>
      </c>
      <c r="H130" t="s">
        <v>223</v>
      </c>
    </row>
    <row r="131" spans="1:14" x14ac:dyDescent="0.2">
      <c r="A131" t="s">
        <v>224</v>
      </c>
      <c r="F131" t="s">
        <v>13</v>
      </c>
      <c r="H131" t="s">
        <v>225</v>
      </c>
      <c r="N131" t="s">
        <v>173</v>
      </c>
    </row>
    <row r="132" spans="1:14" x14ac:dyDescent="0.2">
      <c r="A132" t="s">
        <v>226</v>
      </c>
      <c r="H132" t="s">
        <v>227</v>
      </c>
    </row>
    <row r="133" spans="1:14" x14ac:dyDescent="0.2">
      <c r="A133" t="s">
        <v>228</v>
      </c>
      <c r="H133" t="s">
        <v>229</v>
      </c>
    </row>
    <row r="134" spans="1:14" x14ac:dyDescent="0.2">
      <c r="A134" t="s">
        <v>230</v>
      </c>
      <c r="H134" t="s">
        <v>231</v>
      </c>
    </row>
    <row r="135" spans="1:14" x14ac:dyDescent="0.2">
      <c r="A135" t="s">
        <v>232</v>
      </c>
      <c r="H135" t="s">
        <v>233</v>
      </c>
    </row>
    <row r="136" spans="1:14" x14ac:dyDescent="0.2">
      <c r="A136" t="s">
        <v>234</v>
      </c>
      <c r="H136" t="s">
        <v>235</v>
      </c>
    </row>
    <row r="137" spans="1:14" x14ac:dyDescent="0.2">
      <c r="A137" t="s">
        <v>236</v>
      </c>
      <c r="H137" t="s">
        <v>237</v>
      </c>
    </row>
    <row r="138" spans="1:14" x14ac:dyDescent="0.2">
      <c r="A138" t="s">
        <v>238</v>
      </c>
      <c r="H138" t="s">
        <v>239</v>
      </c>
    </row>
    <row r="139" spans="1:14" x14ac:dyDescent="0.2">
      <c r="A139" t="s">
        <v>240</v>
      </c>
      <c r="H139" t="s">
        <v>241</v>
      </c>
    </row>
    <row r="140" spans="1:14" x14ac:dyDescent="0.2">
      <c r="A140" t="s">
        <v>242</v>
      </c>
      <c r="H140" t="s">
        <v>243</v>
      </c>
    </row>
    <row r="141" spans="1:14" x14ac:dyDescent="0.2">
      <c r="A141" t="s">
        <v>244</v>
      </c>
      <c r="H141" t="s">
        <v>245</v>
      </c>
    </row>
    <row r="143" spans="1:14" x14ac:dyDescent="0.2">
      <c r="A143" t="s">
        <v>246</v>
      </c>
      <c r="H143" s="12" t="s">
        <v>246</v>
      </c>
    </row>
    <row r="144" spans="1:14" x14ac:dyDescent="0.2">
      <c r="A144" t="s">
        <v>247</v>
      </c>
      <c r="H144" s="12" t="s">
        <v>247</v>
      </c>
    </row>
    <row r="145" spans="1:16" x14ac:dyDescent="0.2">
      <c r="A145" t="s">
        <v>248</v>
      </c>
      <c r="H145" s="12" t="s">
        <v>249</v>
      </c>
      <c r="M145" t="s">
        <v>169</v>
      </c>
      <c r="N145" t="s">
        <v>250</v>
      </c>
      <c r="P145" t="s">
        <v>251</v>
      </c>
    </row>
    <row r="146" spans="1:16" x14ac:dyDescent="0.2">
      <c r="A146" t="s">
        <v>252</v>
      </c>
      <c r="H146" s="12" t="s">
        <v>253</v>
      </c>
      <c r="P146" t="s">
        <v>254</v>
      </c>
    </row>
    <row r="147" spans="1:16" x14ac:dyDescent="0.2">
      <c r="A147" t="s">
        <v>255</v>
      </c>
      <c r="H147" s="12" t="s">
        <v>256</v>
      </c>
      <c r="P147" t="s">
        <v>257</v>
      </c>
    </row>
    <row r="148" spans="1:16" x14ac:dyDescent="0.2">
      <c r="A148" t="s">
        <v>258</v>
      </c>
      <c r="H148" s="12" t="s">
        <v>259</v>
      </c>
      <c r="P148" t="s">
        <v>260</v>
      </c>
    </row>
    <row r="149" spans="1:16" x14ac:dyDescent="0.2">
      <c r="A149" t="s">
        <v>261</v>
      </c>
      <c r="H149" s="12" t="s">
        <v>262</v>
      </c>
      <c r="P149" t="s">
        <v>263</v>
      </c>
    </row>
    <row r="150" spans="1:16" x14ac:dyDescent="0.2">
      <c r="A150" t="s">
        <v>264</v>
      </c>
      <c r="H150" s="12" t="s">
        <v>265</v>
      </c>
    </row>
    <row r="151" spans="1:16" x14ac:dyDescent="0.2">
      <c r="A151" t="s">
        <v>266</v>
      </c>
      <c r="H151" s="12" t="s">
        <v>267</v>
      </c>
    </row>
    <row r="152" spans="1:16" x14ac:dyDescent="0.2">
      <c r="A152" t="s">
        <v>268</v>
      </c>
      <c r="H152" s="12" t="s">
        <v>269</v>
      </c>
    </row>
    <row r="153" spans="1:16" x14ac:dyDescent="0.2">
      <c r="A153" t="s">
        <v>270</v>
      </c>
      <c r="H153" s="12" t="s">
        <v>271</v>
      </c>
    </row>
    <row r="154" spans="1:16" x14ac:dyDescent="0.2">
      <c r="A154" t="s">
        <v>272</v>
      </c>
      <c r="H154" s="12" t="s">
        <v>273</v>
      </c>
    </row>
    <row r="156" spans="1:16" x14ac:dyDescent="0.2">
      <c r="A156" t="s">
        <v>274</v>
      </c>
      <c r="H156" s="12" t="s">
        <v>274</v>
      </c>
    </row>
    <row r="157" spans="1:16" x14ac:dyDescent="0.2">
      <c r="A157" t="s">
        <v>275</v>
      </c>
      <c r="F157" t="s">
        <v>7</v>
      </c>
      <c r="H157" s="12" t="s">
        <v>275</v>
      </c>
      <c r="M157" t="s">
        <v>276</v>
      </c>
    </row>
    <row r="158" spans="1:16" x14ac:dyDescent="0.2">
      <c r="A158" t="s">
        <v>277</v>
      </c>
      <c r="H158" s="12" t="s">
        <v>278</v>
      </c>
    </row>
    <row r="159" spans="1:16" x14ac:dyDescent="0.2">
      <c r="A159" t="s">
        <v>279</v>
      </c>
      <c r="H159" s="12" t="s">
        <v>280</v>
      </c>
    </row>
    <row r="160" spans="1:16" x14ac:dyDescent="0.2">
      <c r="A160" t="s">
        <v>281</v>
      </c>
      <c r="H160" s="12" t="s">
        <v>282</v>
      </c>
    </row>
    <row r="161" spans="1:13" x14ac:dyDescent="0.2">
      <c r="A161" t="s">
        <v>283</v>
      </c>
      <c r="H161" s="12" t="s">
        <v>284</v>
      </c>
    </row>
    <row r="163" spans="1:13" x14ac:dyDescent="0.2">
      <c r="A163" t="s">
        <v>285</v>
      </c>
    </row>
    <row r="164" spans="1:13" x14ac:dyDescent="0.2">
      <c r="A164" t="s">
        <v>36</v>
      </c>
      <c r="H164" s="12"/>
    </row>
    <row r="165" spans="1:13" x14ac:dyDescent="0.2">
      <c r="A165" t="s">
        <v>286</v>
      </c>
      <c r="F165" t="s">
        <v>287</v>
      </c>
      <c r="H165" s="12"/>
      <c r="M165" t="s">
        <v>276</v>
      </c>
    </row>
    <row r="166" spans="1:13" x14ac:dyDescent="0.2">
      <c r="A166" t="s">
        <v>289</v>
      </c>
      <c r="F166" t="s">
        <v>290</v>
      </c>
      <c r="H166" s="12"/>
    </row>
    <row r="167" spans="1:13" x14ac:dyDescent="0.2">
      <c r="A167" t="s">
        <v>292</v>
      </c>
      <c r="F167" t="s">
        <v>293</v>
      </c>
      <c r="H167" s="12"/>
    </row>
    <row r="168" spans="1:13" x14ac:dyDescent="0.2">
      <c r="A168" t="s">
        <v>295</v>
      </c>
      <c r="H168" s="12"/>
    </row>
    <row r="169" spans="1:13" x14ac:dyDescent="0.2">
      <c r="A169" t="s">
        <v>297</v>
      </c>
      <c r="H169" s="12"/>
    </row>
    <row r="171" spans="1:13" x14ac:dyDescent="0.2">
      <c r="A171" t="s">
        <v>299</v>
      </c>
      <c r="H171" t="s">
        <v>300</v>
      </c>
    </row>
    <row r="172" spans="1:13" x14ac:dyDescent="0.2">
      <c r="A172" t="s">
        <v>301</v>
      </c>
      <c r="H172" t="s">
        <v>302</v>
      </c>
    </row>
    <row r="173" spans="1:13" x14ac:dyDescent="0.2">
      <c r="A173" t="s">
        <v>303</v>
      </c>
      <c r="F173" t="s">
        <v>173</v>
      </c>
      <c r="H173" t="s">
        <v>304</v>
      </c>
      <c r="M173" t="s">
        <v>173</v>
      </c>
    </row>
    <row r="174" spans="1:13" x14ac:dyDescent="0.2">
      <c r="A174" t="s">
        <v>305</v>
      </c>
      <c r="H174" t="s">
        <v>306</v>
      </c>
    </row>
    <row r="175" spans="1:13" x14ac:dyDescent="0.2">
      <c r="A175" t="s">
        <v>307</v>
      </c>
      <c r="H175" t="s">
        <v>308</v>
      </c>
    </row>
    <row r="177" spans="1:14" x14ac:dyDescent="0.2">
      <c r="A177" t="s">
        <v>309</v>
      </c>
      <c r="H177" t="s">
        <v>309</v>
      </c>
    </row>
    <row r="178" spans="1:14" x14ac:dyDescent="0.2">
      <c r="A178" t="s">
        <v>74</v>
      </c>
      <c r="H178" t="s">
        <v>74</v>
      </c>
    </row>
    <row r="179" spans="1:14" x14ac:dyDescent="0.2">
      <c r="A179" t="s">
        <v>310</v>
      </c>
      <c r="F179" t="s">
        <v>173</v>
      </c>
      <c r="H179" t="s">
        <v>311</v>
      </c>
      <c r="M179" t="s">
        <v>173</v>
      </c>
      <c r="N179" t="s">
        <v>1279</v>
      </c>
    </row>
    <row r="180" spans="1:14" x14ac:dyDescent="0.2">
      <c r="A180" t="s">
        <v>312</v>
      </c>
      <c r="H180" t="s">
        <v>313</v>
      </c>
    </row>
    <row r="182" spans="1:14" x14ac:dyDescent="0.2">
      <c r="A182" t="s">
        <v>314</v>
      </c>
      <c r="H182" t="s">
        <v>315</v>
      </c>
    </row>
    <row r="183" spans="1:14" x14ac:dyDescent="0.2">
      <c r="A183" t="s">
        <v>316</v>
      </c>
      <c r="H183" t="s">
        <v>317</v>
      </c>
    </row>
    <row r="184" spans="1:14" x14ac:dyDescent="0.2">
      <c r="A184" t="s">
        <v>318</v>
      </c>
      <c r="F184" t="s">
        <v>173</v>
      </c>
      <c r="H184" t="s">
        <v>319</v>
      </c>
      <c r="M184" t="s">
        <v>173</v>
      </c>
    </row>
    <row r="185" spans="1:14" x14ac:dyDescent="0.2">
      <c r="A185" t="s">
        <v>320</v>
      </c>
      <c r="H185" t="s">
        <v>321</v>
      </c>
    </row>
    <row r="187" spans="1:14" x14ac:dyDescent="0.2">
      <c r="A187" t="s">
        <v>322</v>
      </c>
      <c r="H187" s="12" t="s">
        <v>322</v>
      </c>
    </row>
    <row r="188" spans="1:14" x14ac:dyDescent="0.2">
      <c r="A188" t="s">
        <v>36</v>
      </c>
      <c r="H188" s="12" t="s">
        <v>36</v>
      </c>
    </row>
    <row r="189" spans="1:14" x14ac:dyDescent="0.2">
      <c r="A189" t="s">
        <v>323</v>
      </c>
      <c r="F189" t="s">
        <v>324</v>
      </c>
      <c r="H189" s="12" t="s">
        <v>325</v>
      </c>
      <c r="M189" t="s">
        <v>169</v>
      </c>
      <c r="N189" t="s">
        <v>326</v>
      </c>
    </row>
    <row r="190" spans="1:14" x14ac:dyDescent="0.2">
      <c r="A190" t="s">
        <v>327</v>
      </c>
      <c r="F190" t="s">
        <v>328</v>
      </c>
      <c r="H190" s="12" t="s">
        <v>329</v>
      </c>
    </row>
    <row r="191" spans="1:14" x14ac:dyDescent="0.2">
      <c r="A191" t="s">
        <v>330</v>
      </c>
      <c r="F191" t="s">
        <v>331</v>
      </c>
      <c r="H191" s="12" t="s">
        <v>332</v>
      </c>
    </row>
    <row r="192" spans="1:14" x14ac:dyDescent="0.2">
      <c r="A192" t="s">
        <v>333</v>
      </c>
      <c r="H192" s="12" t="s">
        <v>334</v>
      </c>
    </row>
    <row r="193" spans="1:13" x14ac:dyDescent="0.2">
      <c r="A193" t="s">
        <v>335</v>
      </c>
      <c r="H193" s="12" t="s">
        <v>336</v>
      </c>
    </row>
    <row r="194" spans="1:13" x14ac:dyDescent="0.2">
      <c r="A194" t="s">
        <v>337</v>
      </c>
      <c r="H194" s="12" t="s">
        <v>338</v>
      </c>
    </row>
    <row r="195" spans="1:13" x14ac:dyDescent="0.2">
      <c r="A195" t="s">
        <v>339</v>
      </c>
      <c r="H195" s="12" t="s">
        <v>340</v>
      </c>
    </row>
    <row r="196" spans="1:13" x14ac:dyDescent="0.2">
      <c r="A196" t="s">
        <v>341</v>
      </c>
      <c r="H196" s="12" t="s">
        <v>342</v>
      </c>
    </row>
    <row r="197" spans="1:13" x14ac:dyDescent="0.2">
      <c r="A197" t="s">
        <v>343</v>
      </c>
      <c r="H197" s="12" t="s">
        <v>344</v>
      </c>
    </row>
    <row r="198" spans="1:13" x14ac:dyDescent="0.2">
      <c r="A198" t="s">
        <v>345</v>
      </c>
      <c r="H198" s="12" t="s">
        <v>346</v>
      </c>
    </row>
    <row r="200" spans="1:13" x14ac:dyDescent="0.2">
      <c r="A200" t="s">
        <v>347</v>
      </c>
      <c r="H200" t="s">
        <v>347</v>
      </c>
    </row>
    <row r="201" spans="1:13" x14ac:dyDescent="0.2">
      <c r="A201" t="s">
        <v>166</v>
      </c>
      <c r="H201" t="s">
        <v>166</v>
      </c>
    </row>
    <row r="202" spans="1:13" x14ac:dyDescent="0.2">
      <c r="A202" t="s">
        <v>348</v>
      </c>
      <c r="H202" t="s">
        <v>349</v>
      </c>
      <c r="M202" t="s">
        <v>173</v>
      </c>
    </row>
    <row r="203" spans="1:13" x14ac:dyDescent="0.2">
      <c r="A203" t="s">
        <v>350</v>
      </c>
      <c r="H203" t="s">
        <v>351</v>
      </c>
    </row>
    <row r="204" spans="1:13" x14ac:dyDescent="0.2">
      <c r="A204" t="s">
        <v>352</v>
      </c>
      <c r="H204" t="s">
        <v>353</v>
      </c>
    </row>
    <row r="205" spans="1:13" x14ac:dyDescent="0.2">
      <c r="A205" t="s">
        <v>354</v>
      </c>
      <c r="H205" t="s">
        <v>355</v>
      </c>
    </row>
    <row r="206" spans="1:13" x14ac:dyDescent="0.2">
      <c r="A206" t="s">
        <v>356</v>
      </c>
      <c r="H206" t="s">
        <v>357</v>
      </c>
    </row>
    <row r="207" spans="1:13" x14ac:dyDescent="0.2">
      <c r="A207" t="s">
        <v>358</v>
      </c>
      <c r="H207" t="s">
        <v>359</v>
      </c>
    </row>
    <row r="208" spans="1:13" x14ac:dyDescent="0.2">
      <c r="A208" t="s">
        <v>360</v>
      </c>
      <c r="H208" t="s">
        <v>361</v>
      </c>
    </row>
    <row r="209" spans="1:13" x14ac:dyDescent="0.2">
      <c r="A209" t="s">
        <v>362</v>
      </c>
      <c r="H209" t="s">
        <v>363</v>
      </c>
    </row>
    <row r="210" spans="1:13" x14ac:dyDescent="0.2">
      <c r="A210" t="s">
        <v>364</v>
      </c>
      <c r="H210" t="s">
        <v>365</v>
      </c>
    </row>
    <row r="211" spans="1:13" x14ac:dyDescent="0.2">
      <c r="A211" t="s">
        <v>366</v>
      </c>
      <c r="H211" t="s">
        <v>367</v>
      </c>
    </row>
    <row r="213" spans="1:13" x14ac:dyDescent="0.2">
      <c r="A213" t="s">
        <v>368</v>
      </c>
      <c r="H213" t="s">
        <v>368</v>
      </c>
    </row>
    <row r="214" spans="1:13" x14ac:dyDescent="0.2">
      <c r="A214" t="s">
        <v>124</v>
      </c>
      <c r="H214" t="s">
        <v>124</v>
      </c>
    </row>
    <row r="215" spans="1:13" x14ac:dyDescent="0.2">
      <c r="A215" t="s">
        <v>369</v>
      </c>
      <c r="H215" t="s">
        <v>370</v>
      </c>
      <c r="M215" t="s">
        <v>173</v>
      </c>
    </row>
    <row r="216" spans="1:13" x14ac:dyDescent="0.2">
      <c r="A216" t="s">
        <v>371</v>
      </c>
      <c r="H216" t="s">
        <v>372</v>
      </c>
    </row>
    <row r="217" spans="1:13" x14ac:dyDescent="0.2">
      <c r="A217" t="s">
        <v>373</v>
      </c>
      <c r="H217" t="s">
        <v>374</v>
      </c>
    </row>
    <row r="218" spans="1:13" x14ac:dyDescent="0.2">
      <c r="A218" t="s">
        <v>375</v>
      </c>
      <c r="H218" t="s">
        <v>376</v>
      </c>
    </row>
    <row r="219" spans="1:13" x14ac:dyDescent="0.2">
      <c r="A219" t="s">
        <v>377</v>
      </c>
      <c r="H219" t="s">
        <v>378</v>
      </c>
    </row>
    <row r="220" spans="1:13" x14ac:dyDescent="0.2">
      <c r="A220" t="s">
        <v>379</v>
      </c>
      <c r="H220" t="s">
        <v>380</v>
      </c>
    </row>
    <row r="221" spans="1:13" x14ac:dyDescent="0.2">
      <c r="A221" t="s">
        <v>381</v>
      </c>
      <c r="H221" t="s">
        <v>382</v>
      </c>
    </row>
    <row r="222" spans="1:13" x14ac:dyDescent="0.2">
      <c r="A222" t="s">
        <v>383</v>
      </c>
      <c r="H222" t="s">
        <v>384</v>
      </c>
    </row>
    <row r="223" spans="1:13" x14ac:dyDescent="0.2">
      <c r="A223" t="s">
        <v>385</v>
      </c>
      <c r="H223" t="s">
        <v>386</v>
      </c>
    </row>
    <row r="224" spans="1:13" x14ac:dyDescent="0.2">
      <c r="A224" t="s">
        <v>387</v>
      </c>
      <c r="H224" t="s">
        <v>388</v>
      </c>
    </row>
    <row r="226" spans="1:13" x14ac:dyDescent="0.2">
      <c r="A226" t="s">
        <v>389</v>
      </c>
      <c r="H226" t="s">
        <v>389</v>
      </c>
    </row>
    <row r="227" spans="1:13" x14ac:dyDescent="0.2">
      <c r="A227" t="s">
        <v>390</v>
      </c>
      <c r="H227" t="s">
        <v>390</v>
      </c>
    </row>
    <row r="228" spans="1:13" x14ac:dyDescent="0.2">
      <c r="A228" t="s">
        <v>391</v>
      </c>
      <c r="F228" t="s">
        <v>173</v>
      </c>
      <c r="H228" t="s">
        <v>392</v>
      </c>
      <c r="M228" t="s">
        <v>173</v>
      </c>
    </row>
    <row r="229" spans="1:13" x14ac:dyDescent="0.2">
      <c r="A229" t="s">
        <v>393</v>
      </c>
      <c r="H229" t="s">
        <v>394</v>
      </c>
    </row>
    <row r="231" spans="1:13" x14ac:dyDescent="0.2">
      <c r="A231" t="s">
        <v>395</v>
      </c>
      <c r="H231" t="s">
        <v>395</v>
      </c>
    </row>
    <row r="232" spans="1:13" x14ac:dyDescent="0.2">
      <c r="A232" t="s">
        <v>3</v>
      </c>
      <c r="H232" t="s">
        <v>3</v>
      </c>
    </row>
    <row r="233" spans="1:13" x14ac:dyDescent="0.2">
      <c r="A233" t="s">
        <v>396</v>
      </c>
      <c r="F233" t="s">
        <v>173</v>
      </c>
      <c r="H233" t="s">
        <v>397</v>
      </c>
    </row>
    <row r="234" spans="1:13" x14ac:dyDescent="0.2">
      <c r="A234" t="s">
        <v>398</v>
      </c>
      <c r="F234" t="s">
        <v>399</v>
      </c>
      <c r="H234" t="s">
        <v>400</v>
      </c>
      <c r="M234" t="s">
        <v>173</v>
      </c>
    </row>
    <row r="235" spans="1:13" x14ac:dyDescent="0.2">
      <c r="A235" t="s">
        <v>401</v>
      </c>
      <c r="H235" t="s">
        <v>402</v>
      </c>
    </row>
    <row r="236" spans="1:13" x14ac:dyDescent="0.2">
      <c r="A236" t="s">
        <v>403</v>
      </c>
      <c r="H236" t="s">
        <v>404</v>
      </c>
    </row>
    <row r="237" spans="1:13" x14ac:dyDescent="0.2">
      <c r="A237" t="s">
        <v>405</v>
      </c>
      <c r="H237" t="s">
        <v>406</v>
      </c>
    </row>
    <row r="238" spans="1:13" x14ac:dyDescent="0.2">
      <c r="A238" t="s">
        <v>407</v>
      </c>
      <c r="H238" t="s">
        <v>408</v>
      </c>
    </row>
    <row r="239" spans="1:13" x14ac:dyDescent="0.2">
      <c r="A239" t="s">
        <v>409</v>
      </c>
      <c r="H239" t="s">
        <v>410</v>
      </c>
    </row>
    <row r="240" spans="1:13" x14ac:dyDescent="0.2">
      <c r="A240" t="s">
        <v>411</v>
      </c>
      <c r="H240" t="s">
        <v>412</v>
      </c>
    </row>
    <row r="241" spans="1:13" x14ac:dyDescent="0.2">
      <c r="A241" t="s">
        <v>413</v>
      </c>
      <c r="H241" t="s">
        <v>414</v>
      </c>
    </row>
    <row r="242" spans="1:13" x14ac:dyDescent="0.2">
      <c r="A242" t="s">
        <v>415</v>
      </c>
      <c r="H242" t="s">
        <v>416</v>
      </c>
    </row>
    <row r="244" spans="1:13" x14ac:dyDescent="0.2">
      <c r="A244" t="s">
        <v>417</v>
      </c>
      <c r="H244" t="s">
        <v>417</v>
      </c>
    </row>
    <row r="245" spans="1:13" x14ac:dyDescent="0.2">
      <c r="A245" t="s">
        <v>3</v>
      </c>
      <c r="H245" t="s">
        <v>3</v>
      </c>
    </row>
    <row r="246" spans="1:13" x14ac:dyDescent="0.2">
      <c r="A246" t="s">
        <v>418</v>
      </c>
      <c r="F246" t="s">
        <v>173</v>
      </c>
      <c r="H246" t="s">
        <v>419</v>
      </c>
    </row>
    <row r="247" spans="1:13" x14ac:dyDescent="0.2">
      <c r="A247" t="s">
        <v>420</v>
      </c>
      <c r="H247" t="s">
        <v>421</v>
      </c>
      <c r="M247" t="s">
        <v>173</v>
      </c>
    </row>
    <row r="248" spans="1:13" x14ac:dyDescent="0.2">
      <c r="A248" t="s">
        <v>422</v>
      </c>
      <c r="H248" t="s">
        <v>423</v>
      </c>
    </row>
    <row r="249" spans="1:13" x14ac:dyDescent="0.2">
      <c r="A249" t="s">
        <v>424</v>
      </c>
      <c r="H249" t="s">
        <v>425</v>
      </c>
    </row>
    <row r="250" spans="1:13" x14ac:dyDescent="0.2">
      <c r="A250" t="s">
        <v>426</v>
      </c>
      <c r="H250" t="s">
        <v>427</v>
      </c>
    </row>
    <row r="251" spans="1:13" x14ac:dyDescent="0.2">
      <c r="A251" t="s">
        <v>428</v>
      </c>
      <c r="H251" t="s">
        <v>429</v>
      </c>
    </row>
    <row r="252" spans="1:13" x14ac:dyDescent="0.2">
      <c r="A252" t="s">
        <v>430</v>
      </c>
      <c r="H252" t="s">
        <v>431</v>
      </c>
    </row>
    <row r="253" spans="1:13" x14ac:dyDescent="0.2">
      <c r="A253" t="s">
        <v>432</v>
      </c>
      <c r="H253" t="s">
        <v>433</v>
      </c>
    </row>
    <row r="254" spans="1:13" x14ac:dyDescent="0.2">
      <c r="A254" t="s">
        <v>434</v>
      </c>
      <c r="H254" t="s">
        <v>435</v>
      </c>
    </row>
    <row r="255" spans="1:13" x14ac:dyDescent="0.2">
      <c r="A255" t="s">
        <v>436</v>
      </c>
      <c r="H255" t="s">
        <v>437</v>
      </c>
    </row>
    <row r="257" spans="1:13" x14ac:dyDescent="0.2">
      <c r="A257" t="s">
        <v>438</v>
      </c>
      <c r="H257" t="s">
        <v>438</v>
      </c>
    </row>
    <row r="258" spans="1:13" x14ac:dyDescent="0.2">
      <c r="A258" t="s">
        <v>83</v>
      </c>
      <c r="H258" t="s">
        <v>83</v>
      </c>
    </row>
    <row r="259" spans="1:13" x14ac:dyDescent="0.2">
      <c r="A259" t="s">
        <v>439</v>
      </c>
      <c r="F259" t="s">
        <v>173</v>
      </c>
      <c r="H259" t="s">
        <v>440</v>
      </c>
    </row>
    <row r="260" spans="1:13" x14ac:dyDescent="0.2">
      <c r="A260" t="s">
        <v>441</v>
      </c>
      <c r="H260" t="s">
        <v>442</v>
      </c>
      <c r="M260" t="s">
        <v>173</v>
      </c>
    </row>
    <row r="261" spans="1:13" x14ac:dyDescent="0.2">
      <c r="A261" t="s">
        <v>443</v>
      </c>
      <c r="H261" t="s">
        <v>444</v>
      </c>
    </row>
    <row r="262" spans="1:13" x14ac:dyDescent="0.2">
      <c r="A262" t="s">
        <v>445</v>
      </c>
      <c r="H262" t="s">
        <v>446</v>
      </c>
    </row>
    <row r="263" spans="1:13" x14ac:dyDescent="0.2">
      <c r="A263" t="s">
        <v>447</v>
      </c>
      <c r="H263" t="s">
        <v>448</v>
      </c>
    </row>
    <row r="264" spans="1:13" x14ac:dyDescent="0.2">
      <c r="A264" t="s">
        <v>449</v>
      </c>
      <c r="H264" t="s">
        <v>450</v>
      </c>
    </row>
    <row r="265" spans="1:13" x14ac:dyDescent="0.2">
      <c r="A265" t="s">
        <v>451</v>
      </c>
      <c r="H265" t="s">
        <v>452</v>
      </c>
    </row>
    <row r="266" spans="1:13" x14ac:dyDescent="0.2">
      <c r="A266" t="s">
        <v>453</v>
      </c>
      <c r="H266" t="s">
        <v>454</v>
      </c>
    </row>
    <row r="267" spans="1:13" x14ac:dyDescent="0.2">
      <c r="A267" t="s">
        <v>455</v>
      </c>
      <c r="H267" t="s">
        <v>456</v>
      </c>
    </row>
    <row r="268" spans="1:13" x14ac:dyDescent="0.2">
      <c r="A268" t="s">
        <v>457</v>
      </c>
      <c r="H268" t="s">
        <v>458</v>
      </c>
    </row>
    <row r="270" spans="1:13" x14ac:dyDescent="0.2">
      <c r="A270" t="s">
        <v>459</v>
      </c>
      <c r="H270" t="s">
        <v>459</v>
      </c>
    </row>
    <row r="271" spans="1:13" x14ac:dyDescent="0.2">
      <c r="A271" t="s">
        <v>460</v>
      </c>
      <c r="H271" t="s">
        <v>460</v>
      </c>
    </row>
    <row r="272" spans="1:13" x14ac:dyDescent="0.2">
      <c r="A272" t="s">
        <v>461</v>
      </c>
      <c r="F272" t="s">
        <v>462</v>
      </c>
      <c r="H272" t="s">
        <v>463</v>
      </c>
      <c r="M272" t="s">
        <v>173</v>
      </c>
    </row>
    <row r="273" spans="1:13" x14ac:dyDescent="0.2">
      <c r="A273" t="s">
        <v>464</v>
      </c>
      <c r="H273" t="s">
        <v>465</v>
      </c>
    </row>
    <row r="275" spans="1:13" x14ac:dyDescent="0.2">
      <c r="A275" t="s">
        <v>466</v>
      </c>
      <c r="H275" t="s">
        <v>467</v>
      </c>
    </row>
    <row r="276" spans="1:13" x14ac:dyDescent="0.2">
      <c r="A276" t="s">
        <v>468</v>
      </c>
      <c r="H276" t="s">
        <v>469</v>
      </c>
    </row>
    <row r="277" spans="1:13" x14ac:dyDescent="0.2">
      <c r="A277" t="s">
        <v>470</v>
      </c>
      <c r="F277" t="s">
        <v>173</v>
      </c>
      <c r="H277" t="s">
        <v>471</v>
      </c>
      <c r="M277" t="s">
        <v>173</v>
      </c>
    </row>
    <row r="278" spans="1:13" x14ac:dyDescent="0.2">
      <c r="A278" t="s">
        <v>472</v>
      </c>
      <c r="H278" t="s">
        <v>473</v>
      </c>
    </row>
    <row r="280" spans="1:13" x14ac:dyDescent="0.2">
      <c r="A280" t="s">
        <v>474</v>
      </c>
      <c r="H280" t="s">
        <v>474</v>
      </c>
    </row>
    <row r="281" spans="1:13" x14ac:dyDescent="0.2">
      <c r="A281" t="s">
        <v>475</v>
      </c>
      <c r="H281" t="s">
        <v>475</v>
      </c>
    </row>
    <row r="282" spans="1:13" x14ac:dyDescent="0.2">
      <c r="A282" t="s">
        <v>476</v>
      </c>
      <c r="F282" t="s">
        <v>173</v>
      </c>
      <c r="H282" t="s">
        <v>477</v>
      </c>
      <c r="M282" t="s">
        <v>173</v>
      </c>
    </row>
    <row r="283" spans="1:13" x14ac:dyDescent="0.2">
      <c r="A283" t="s">
        <v>478</v>
      </c>
      <c r="H283" t="s">
        <v>479</v>
      </c>
    </row>
    <row r="284" spans="1:13" x14ac:dyDescent="0.2">
      <c r="A284" t="s">
        <v>480</v>
      </c>
      <c r="H284" t="s">
        <v>481</v>
      </c>
    </row>
    <row r="285" spans="1:13" x14ac:dyDescent="0.2">
      <c r="A285" t="s">
        <v>482</v>
      </c>
      <c r="H285" t="s">
        <v>483</v>
      </c>
    </row>
    <row r="286" spans="1:13" x14ac:dyDescent="0.2">
      <c r="A286" t="s">
        <v>484</v>
      </c>
      <c r="H286" t="s">
        <v>485</v>
      </c>
    </row>
    <row r="287" spans="1:13" x14ac:dyDescent="0.2">
      <c r="A287" t="s">
        <v>486</v>
      </c>
      <c r="H287" t="s">
        <v>487</v>
      </c>
    </row>
    <row r="288" spans="1:13" x14ac:dyDescent="0.2">
      <c r="A288" t="s">
        <v>488</v>
      </c>
      <c r="H288" t="s">
        <v>489</v>
      </c>
    </row>
    <row r="289" spans="1:13" x14ac:dyDescent="0.2">
      <c r="A289" t="s">
        <v>490</v>
      </c>
      <c r="H289" t="s">
        <v>491</v>
      </c>
    </row>
    <row r="290" spans="1:13" x14ac:dyDescent="0.2">
      <c r="A290" t="s">
        <v>492</v>
      </c>
      <c r="H290" t="s">
        <v>493</v>
      </c>
    </row>
    <row r="291" spans="1:13" x14ac:dyDescent="0.2">
      <c r="A291" t="s">
        <v>494</v>
      </c>
      <c r="H291" t="s">
        <v>495</v>
      </c>
    </row>
    <row r="293" spans="1:13" x14ac:dyDescent="0.2">
      <c r="A293" t="s">
        <v>496</v>
      </c>
      <c r="H293" t="s">
        <v>496</v>
      </c>
    </row>
    <row r="294" spans="1:13" x14ac:dyDescent="0.2">
      <c r="A294" t="s">
        <v>497</v>
      </c>
      <c r="H294" t="s">
        <v>497</v>
      </c>
    </row>
    <row r="295" spans="1:13" x14ac:dyDescent="0.2">
      <c r="A295" t="s">
        <v>498</v>
      </c>
      <c r="F295" t="s">
        <v>173</v>
      </c>
      <c r="H295" t="s">
        <v>499</v>
      </c>
      <c r="M295" t="s">
        <v>173</v>
      </c>
    </row>
    <row r="296" spans="1:13" x14ac:dyDescent="0.2">
      <c r="A296" t="s">
        <v>500</v>
      </c>
      <c r="H296" t="s">
        <v>501</v>
      </c>
    </row>
    <row r="297" spans="1:13" x14ac:dyDescent="0.2">
      <c r="A297" t="s">
        <v>502</v>
      </c>
      <c r="H297" t="s">
        <v>503</v>
      </c>
    </row>
    <row r="298" spans="1:13" x14ac:dyDescent="0.2">
      <c r="A298" t="s">
        <v>504</v>
      </c>
      <c r="H298" t="s">
        <v>505</v>
      </c>
    </row>
    <row r="299" spans="1:13" x14ac:dyDescent="0.2">
      <c r="A299" t="s">
        <v>506</v>
      </c>
      <c r="H299" t="s">
        <v>507</v>
      </c>
    </row>
    <row r="300" spans="1:13" x14ac:dyDescent="0.2">
      <c r="A300" t="s">
        <v>508</v>
      </c>
      <c r="H300" t="s">
        <v>509</v>
      </c>
    </row>
    <row r="301" spans="1:13" x14ac:dyDescent="0.2">
      <c r="A301" t="s">
        <v>510</v>
      </c>
      <c r="H301" t="s">
        <v>511</v>
      </c>
    </row>
    <row r="303" spans="1:13" x14ac:dyDescent="0.2">
      <c r="A303" t="s">
        <v>512</v>
      </c>
      <c r="H303" t="s">
        <v>512</v>
      </c>
    </row>
    <row r="304" spans="1:13" x14ac:dyDescent="0.2">
      <c r="A304" t="s">
        <v>513</v>
      </c>
      <c r="H304" t="s">
        <v>513</v>
      </c>
    </row>
    <row r="305" spans="1:13" x14ac:dyDescent="0.2">
      <c r="A305" t="s">
        <v>514</v>
      </c>
      <c r="F305" t="s">
        <v>324</v>
      </c>
      <c r="H305" t="s">
        <v>515</v>
      </c>
      <c r="M305" t="s">
        <v>169</v>
      </c>
    </row>
    <row r="306" spans="1:13" x14ac:dyDescent="0.2">
      <c r="A306" t="s">
        <v>516</v>
      </c>
      <c r="F306" t="s">
        <v>517</v>
      </c>
      <c r="H306" t="s">
        <v>518</v>
      </c>
    </row>
    <row r="307" spans="1:13" x14ac:dyDescent="0.2">
      <c r="A307" t="s">
        <v>519</v>
      </c>
      <c r="H307" t="s">
        <v>520</v>
      </c>
    </row>
    <row r="309" spans="1:13" x14ac:dyDescent="0.2">
      <c r="A309" t="s">
        <v>521</v>
      </c>
      <c r="H309" t="s">
        <v>521</v>
      </c>
    </row>
    <row r="310" spans="1:13" x14ac:dyDescent="0.2">
      <c r="A310" t="s">
        <v>522</v>
      </c>
      <c r="H310" t="s">
        <v>522</v>
      </c>
    </row>
    <row r="311" spans="1:13" x14ac:dyDescent="0.2">
      <c r="A311" t="s">
        <v>523</v>
      </c>
      <c r="F311" t="s">
        <v>173</v>
      </c>
      <c r="H311" t="s">
        <v>524</v>
      </c>
      <c r="M311" t="s">
        <v>173</v>
      </c>
    </row>
    <row r="312" spans="1:13" x14ac:dyDescent="0.2">
      <c r="A312" t="s">
        <v>525</v>
      </c>
      <c r="H312" t="s">
        <v>526</v>
      </c>
    </row>
    <row r="313" spans="1:13" x14ac:dyDescent="0.2">
      <c r="A313" t="s">
        <v>527</v>
      </c>
      <c r="H313" t="s">
        <v>528</v>
      </c>
    </row>
    <row r="315" spans="1:13" x14ac:dyDescent="0.2">
      <c r="A315" t="s">
        <v>529</v>
      </c>
      <c r="H315" t="s">
        <v>529</v>
      </c>
    </row>
    <row r="316" spans="1:13" x14ac:dyDescent="0.2">
      <c r="A316" t="s">
        <v>530</v>
      </c>
      <c r="H316" t="s">
        <v>530</v>
      </c>
    </row>
    <row r="317" spans="1:13" x14ac:dyDescent="0.2">
      <c r="A317" t="s">
        <v>531</v>
      </c>
      <c r="F317" t="s">
        <v>532</v>
      </c>
      <c r="H317" t="s">
        <v>533</v>
      </c>
      <c r="M317" t="s">
        <v>173</v>
      </c>
    </row>
    <row r="318" spans="1:13" x14ac:dyDescent="0.2">
      <c r="A318" t="s">
        <v>534</v>
      </c>
      <c r="H318" t="s">
        <v>535</v>
      </c>
    </row>
    <row r="319" spans="1:13" x14ac:dyDescent="0.2">
      <c r="A319" t="s">
        <v>536</v>
      </c>
      <c r="H319" t="s">
        <v>537</v>
      </c>
    </row>
    <row r="321" spans="1:13" x14ac:dyDescent="0.2">
      <c r="A321" t="s">
        <v>538</v>
      </c>
      <c r="H321" t="s">
        <v>538</v>
      </c>
    </row>
    <row r="322" spans="1:13" x14ac:dyDescent="0.2">
      <c r="A322" t="s">
        <v>530</v>
      </c>
      <c r="H322" t="s">
        <v>530</v>
      </c>
    </row>
    <row r="323" spans="1:13" x14ac:dyDescent="0.2">
      <c r="A323" t="s">
        <v>531</v>
      </c>
      <c r="H323" t="s">
        <v>533</v>
      </c>
      <c r="M323" t="s">
        <v>173</v>
      </c>
    </row>
    <row r="324" spans="1:13" x14ac:dyDescent="0.2">
      <c r="A324" t="s">
        <v>539</v>
      </c>
      <c r="H324" t="s">
        <v>540</v>
      </c>
    </row>
    <row r="325" spans="1:13" x14ac:dyDescent="0.2">
      <c r="A325" t="s">
        <v>541</v>
      </c>
      <c r="H325" t="s">
        <v>542</v>
      </c>
    </row>
    <row r="327" spans="1:13" x14ac:dyDescent="0.2">
      <c r="A327" t="s">
        <v>543</v>
      </c>
      <c r="H327" t="s">
        <v>543</v>
      </c>
    </row>
    <row r="328" spans="1:13" x14ac:dyDescent="0.2">
      <c r="A328" t="s">
        <v>124</v>
      </c>
      <c r="H328" t="s">
        <v>124</v>
      </c>
    </row>
    <row r="329" spans="1:13" x14ac:dyDescent="0.2">
      <c r="A329" t="s">
        <v>544</v>
      </c>
      <c r="F329" t="s">
        <v>77</v>
      </c>
      <c r="H329" t="s">
        <v>545</v>
      </c>
      <c r="M329" t="s">
        <v>173</v>
      </c>
    </row>
    <row r="330" spans="1:13" x14ac:dyDescent="0.2">
      <c r="A330" t="s">
        <v>546</v>
      </c>
      <c r="H330" t="s">
        <v>547</v>
      </c>
    </row>
    <row r="332" spans="1:13" x14ac:dyDescent="0.2">
      <c r="A332" t="s">
        <v>548</v>
      </c>
      <c r="H332" t="s">
        <v>548</v>
      </c>
    </row>
    <row r="333" spans="1:13" x14ac:dyDescent="0.2">
      <c r="A333" t="s">
        <v>549</v>
      </c>
      <c r="H333" t="s">
        <v>549</v>
      </c>
    </row>
    <row r="334" spans="1:13" x14ac:dyDescent="0.2">
      <c r="A334" t="s">
        <v>550</v>
      </c>
      <c r="F334" t="s">
        <v>15</v>
      </c>
      <c r="H334" t="s">
        <v>551</v>
      </c>
      <c r="M334" t="s">
        <v>173</v>
      </c>
    </row>
    <row r="335" spans="1:13" x14ac:dyDescent="0.2">
      <c r="A335" t="s">
        <v>552</v>
      </c>
      <c r="H335" t="s">
        <v>553</v>
      </c>
    </row>
    <row r="336" spans="1:13" x14ac:dyDescent="0.2">
      <c r="A336" t="s">
        <v>554</v>
      </c>
      <c r="H336" t="s">
        <v>555</v>
      </c>
    </row>
    <row r="337" spans="1:14" x14ac:dyDescent="0.2">
      <c r="A337" t="s">
        <v>556</v>
      </c>
      <c r="H337" t="s">
        <v>557</v>
      </c>
    </row>
    <row r="338" spans="1:14" x14ac:dyDescent="0.2">
      <c r="A338" t="s">
        <v>558</v>
      </c>
      <c r="H338" t="s">
        <v>559</v>
      </c>
    </row>
    <row r="339" spans="1:14" x14ac:dyDescent="0.2">
      <c r="A339" t="s">
        <v>560</v>
      </c>
      <c r="H339" t="s">
        <v>561</v>
      </c>
    </row>
    <row r="340" spans="1:14" x14ac:dyDescent="0.2">
      <c r="A340" t="s">
        <v>562</v>
      </c>
      <c r="H340" t="s">
        <v>563</v>
      </c>
    </row>
    <row r="341" spans="1:14" x14ac:dyDescent="0.2">
      <c r="A341" t="s">
        <v>564</v>
      </c>
      <c r="H341" t="s">
        <v>565</v>
      </c>
    </row>
    <row r="342" spans="1:14" x14ac:dyDescent="0.2">
      <c r="A342" t="s">
        <v>566</v>
      </c>
      <c r="H342" t="s">
        <v>567</v>
      </c>
    </row>
    <row r="344" spans="1:14" x14ac:dyDescent="0.2">
      <c r="A344" t="s">
        <v>568</v>
      </c>
      <c r="H344" t="s">
        <v>569</v>
      </c>
    </row>
    <row r="345" spans="1:14" x14ac:dyDescent="0.2">
      <c r="A345" t="s">
        <v>570</v>
      </c>
      <c r="H345" t="s">
        <v>275</v>
      </c>
    </row>
    <row r="346" spans="1:14" x14ac:dyDescent="0.2">
      <c r="A346" t="s">
        <v>571</v>
      </c>
      <c r="H346" t="s">
        <v>572</v>
      </c>
      <c r="M346" t="s">
        <v>173</v>
      </c>
      <c r="N346" t="s">
        <v>1281</v>
      </c>
    </row>
    <row r="347" spans="1:14" x14ac:dyDescent="0.2">
      <c r="A347" t="s">
        <v>573</v>
      </c>
      <c r="H347" t="s">
        <v>574</v>
      </c>
    </row>
    <row r="348" spans="1:14" x14ac:dyDescent="0.2">
      <c r="A348" t="s">
        <v>575</v>
      </c>
      <c r="H348" t="s">
        <v>576</v>
      </c>
    </row>
    <row r="349" spans="1:14" x14ac:dyDescent="0.2">
      <c r="A349" t="s">
        <v>577</v>
      </c>
      <c r="H349" t="s">
        <v>578</v>
      </c>
    </row>
    <row r="350" spans="1:14" x14ac:dyDescent="0.2">
      <c r="A350" t="s">
        <v>579</v>
      </c>
      <c r="H350" t="s">
        <v>580</v>
      </c>
    </row>
    <row r="351" spans="1:14" x14ac:dyDescent="0.2">
      <c r="A351" t="s">
        <v>581</v>
      </c>
      <c r="H351" t="s">
        <v>582</v>
      </c>
    </row>
    <row r="352" spans="1:14" x14ac:dyDescent="0.2">
      <c r="A352" t="s">
        <v>583</v>
      </c>
      <c r="H352" t="s">
        <v>584</v>
      </c>
    </row>
    <row r="353" spans="1:14" x14ac:dyDescent="0.2">
      <c r="A353" t="s">
        <v>585</v>
      </c>
      <c r="H353" t="s">
        <v>586</v>
      </c>
    </row>
    <row r="354" spans="1:14" x14ac:dyDescent="0.2">
      <c r="A354" t="s">
        <v>587</v>
      </c>
      <c r="H354" t="s">
        <v>588</v>
      </c>
    </row>
    <row r="355" spans="1:14" x14ac:dyDescent="0.2">
      <c r="A355" t="s">
        <v>589</v>
      </c>
      <c r="H355" t="s">
        <v>590</v>
      </c>
    </row>
    <row r="356" spans="1:14" x14ac:dyDescent="0.2">
      <c r="A356" t="s">
        <v>591</v>
      </c>
    </row>
    <row r="357" spans="1:14" x14ac:dyDescent="0.2">
      <c r="H357" t="s">
        <v>592</v>
      </c>
    </row>
    <row r="358" spans="1:14" x14ac:dyDescent="0.2">
      <c r="A358" t="s">
        <v>593</v>
      </c>
      <c r="H358" t="s">
        <v>36</v>
      </c>
    </row>
    <row r="359" spans="1:14" x14ac:dyDescent="0.2">
      <c r="A359" t="s">
        <v>594</v>
      </c>
      <c r="H359" t="s">
        <v>595</v>
      </c>
    </row>
    <row r="360" spans="1:14" x14ac:dyDescent="0.2">
      <c r="A360" t="s">
        <v>596</v>
      </c>
      <c r="H360" t="s">
        <v>597</v>
      </c>
      <c r="M360" t="s">
        <v>169</v>
      </c>
      <c r="N360" t="s">
        <v>1281</v>
      </c>
    </row>
    <row r="361" spans="1:14" x14ac:dyDescent="0.2">
      <c r="A361" t="s">
        <v>598</v>
      </c>
      <c r="H361" t="s">
        <v>599</v>
      </c>
    </row>
    <row r="362" spans="1:14" x14ac:dyDescent="0.2">
      <c r="A362" t="s">
        <v>600</v>
      </c>
      <c r="H362" t="s">
        <v>601</v>
      </c>
    </row>
    <row r="363" spans="1:14" x14ac:dyDescent="0.2">
      <c r="A363" t="s">
        <v>602</v>
      </c>
      <c r="H363" t="s">
        <v>603</v>
      </c>
    </row>
    <row r="364" spans="1:14" x14ac:dyDescent="0.2">
      <c r="A364" t="s">
        <v>604</v>
      </c>
      <c r="H364" t="s">
        <v>605</v>
      </c>
    </row>
    <row r="365" spans="1:14" x14ac:dyDescent="0.2">
      <c r="A365" t="s">
        <v>606</v>
      </c>
      <c r="H365" t="s">
        <v>607</v>
      </c>
    </row>
    <row r="366" spans="1:14" x14ac:dyDescent="0.2">
      <c r="A366" t="s">
        <v>608</v>
      </c>
      <c r="H366" t="s">
        <v>609</v>
      </c>
    </row>
    <row r="367" spans="1:14" x14ac:dyDescent="0.2">
      <c r="A367" t="s">
        <v>610</v>
      </c>
      <c r="H367" t="s">
        <v>611</v>
      </c>
    </row>
    <row r="368" spans="1:14" x14ac:dyDescent="0.2">
      <c r="A368" t="s">
        <v>612</v>
      </c>
      <c r="H368" t="s">
        <v>613</v>
      </c>
    </row>
    <row r="369" spans="1:14" x14ac:dyDescent="0.2">
      <c r="A369" t="s">
        <v>614</v>
      </c>
      <c r="H369" t="s">
        <v>615</v>
      </c>
    </row>
    <row r="370" spans="1:14" x14ac:dyDescent="0.2">
      <c r="A370" t="s">
        <v>616</v>
      </c>
    </row>
    <row r="371" spans="1:14" x14ac:dyDescent="0.2">
      <c r="H371" t="s">
        <v>617</v>
      </c>
    </row>
    <row r="372" spans="1:14" x14ac:dyDescent="0.2">
      <c r="A372" t="s">
        <v>618</v>
      </c>
      <c r="H372" t="s">
        <v>74</v>
      </c>
    </row>
    <row r="373" spans="1:14" x14ac:dyDescent="0.2">
      <c r="A373" t="s">
        <v>619</v>
      </c>
      <c r="H373" t="s">
        <v>620</v>
      </c>
      <c r="M373" t="s">
        <v>169</v>
      </c>
      <c r="N373" t="s">
        <v>1281</v>
      </c>
    </row>
    <row r="374" spans="1:14" x14ac:dyDescent="0.2">
      <c r="A374" t="s">
        <v>621</v>
      </c>
      <c r="H374" t="s">
        <v>622</v>
      </c>
    </row>
    <row r="375" spans="1:14" x14ac:dyDescent="0.2">
      <c r="A375" t="s">
        <v>623</v>
      </c>
      <c r="H375" t="s">
        <v>624</v>
      </c>
    </row>
    <row r="376" spans="1:14" x14ac:dyDescent="0.2">
      <c r="A376" t="s">
        <v>625</v>
      </c>
      <c r="H376" t="s">
        <v>626</v>
      </c>
    </row>
    <row r="377" spans="1:14" x14ac:dyDescent="0.2">
      <c r="A377" t="s">
        <v>627</v>
      </c>
      <c r="H377" t="s">
        <v>628</v>
      </c>
    </row>
    <row r="378" spans="1:14" x14ac:dyDescent="0.2">
      <c r="A378" t="s">
        <v>629</v>
      </c>
      <c r="H378" t="s">
        <v>630</v>
      </c>
    </row>
    <row r="379" spans="1:14" x14ac:dyDescent="0.2">
      <c r="A379" t="s">
        <v>631</v>
      </c>
      <c r="H379" t="s">
        <v>632</v>
      </c>
    </row>
    <row r="380" spans="1:14" x14ac:dyDescent="0.2">
      <c r="A380" t="s">
        <v>633</v>
      </c>
      <c r="H380" t="s">
        <v>634</v>
      </c>
    </row>
    <row r="381" spans="1:14" x14ac:dyDescent="0.2">
      <c r="A381" t="s">
        <v>635</v>
      </c>
      <c r="H381" t="s">
        <v>636</v>
      </c>
    </row>
    <row r="382" spans="1:14" x14ac:dyDescent="0.2">
      <c r="A382" t="s">
        <v>637</v>
      </c>
      <c r="H382" t="s">
        <v>638</v>
      </c>
    </row>
    <row r="383" spans="1:14" x14ac:dyDescent="0.2">
      <c r="A383" t="s">
        <v>639</v>
      </c>
    </row>
    <row r="384" spans="1:14" x14ac:dyDescent="0.2">
      <c r="A384" t="s">
        <v>640</v>
      </c>
      <c r="H384" t="s">
        <v>641</v>
      </c>
    </row>
    <row r="385" spans="1:14" x14ac:dyDescent="0.2">
      <c r="H385" t="s">
        <v>275</v>
      </c>
    </row>
    <row r="386" spans="1:14" x14ac:dyDescent="0.2">
      <c r="A386" t="s">
        <v>642</v>
      </c>
      <c r="H386" t="s">
        <v>643</v>
      </c>
    </row>
    <row r="387" spans="1:14" x14ac:dyDescent="0.2">
      <c r="A387" t="s">
        <v>594</v>
      </c>
      <c r="H387" t="s">
        <v>644</v>
      </c>
      <c r="M387" t="s">
        <v>169</v>
      </c>
      <c r="N387" t="s">
        <v>1281</v>
      </c>
    </row>
    <row r="388" spans="1:14" x14ac:dyDescent="0.2">
      <c r="A388" t="s">
        <v>645</v>
      </c>
      <c r="H388" t="s">
        <v>646</v>
      </c>
    </row>
    <row r="389" spans="1:14" x14ac:dyDescent="0.2">
      <c r="A389" t="s">
        <v>647</v>
      </c>
      <c r="H389" t="s">
        <v>648</v>
      </c>
    </row>
    <row r="390" spans="1:14" x14ac:dyDescent="0.2">
      <c r="A390" t="s">
        <v>649</v>
      </c>
      <c r="H390" t="s">
        <v>650</v>
      </c>
    </row>
    <row r="391" spans="1:14" x14ac:dyDescent="0.2">
      <c r="A391" t="s">
        <v>651</v>
      </c>
      <c r="H391" t="s">
        <v>652</v>
      </c>
    </row>
    <row r="392" spans="1:14" x14ac:dyDescent="0.2">
      <c r="A392" t="s">
        <v>653</v>
      </c>
      <c r="H392" t="s">
        <v>654</v>
      </c>
    </row>
    <row r="393" spans="1:14" x14ac:dyDescent="0.2">
      <c r="A393" t="s">
        <v>655</v>
      </c>
      <c r="H393" t="s">
        <v>656</v>
      </c>
    </row>
    <row r="394" spans="1:14" x14ac:dyDescent="0.2">
      <c r="A394" t="s">
        <v>657</v>
      </c>
      <c r="H394" t="s">
        <v>658</v>
      </c>
    </row>
    <row r="395" spans="1:14" x14ac:dyDescent="0.2">
      <c r="A395" t="s">
        <v>659</v>
      </c>
      <c r="H395" t="s">
        <v>660</v>
      </c>
    </row>
    <row r="396" spans="1:14" x14ac:dyDescent="0.2">
      <c r="A396" t="s">
        <v>661</v>
      </c>
    </row>
    <row r="397" spans="1:14" x14ac:dyDescent="0.2">
      <c r="A397" t="s">
        <v>662</v>
      </c>
      <c r="H397" t="s">
        <v>663</v>
      </c>
    </row>
    <row r="398" spans="1:14" x14ac:dyDescent="0.2">
      <c r="A398" t="s">
        <v>664</v>
      </c>
      <c r="H398" t="s">
        <v>665</v>
      </c>
    </row>
    <row r="399" spans="1:14" x14ac:dyDescent="0.2">
      <c r="H399" t="s">
        <v>666</v>
      </c>
    </row>
    <row r="400" spans="1:14" x14ac:dyDescent="0.2">
      <c r="A400" t="s">
        <v>667</v>
      </c>
      <c r="H400" t="s">
        <v>668</v>
      </c>
      <c r="N400" t="s">
        <v>173</v>
      </c>
    </row>
    <row r="401" spans="1:15" x14ac:dyDescent="0.2">
      <c r="A401" t="s">
        <v>460</v>
      </c>
      <c r="H401" t="s">
        <v>669</v>
      </c>
    </row>
    <row r="402" spans="1:15" x14ac:dyDescent="0.2">
      <c r="A402" t="s">
        <v>670</v>
      </c>
      <c r="H402" t="s">
        <v>671</v>
      </c>
    </row>
    <row r="403" spans="1:15" x14ac:dyDescent="0.2">
      <c r="A403" t="s">
        <v>672</v>
      </c>
      <c r="F403" t="s">
        <v>15</v>
      </c>
      <c r="H403" t="s">
        <v>673</v>
      </c>
    </row>
    <row r="404" spans="1:15" x14ac:dyDescent="0.2">
      <c r="A404" t="s">
        <v>674</v>
      </c>
    </row>
    <row r="405" spans="1:15" x14ac:dyDescent="0.2">
      <c r="A405" t="s">
        <v>675</v>
      </c>
      <c r="H405" t="s">
        <v>676</v>
      </c>
    </row>
    <row r="406" spans="1:15" x14ac:dyDescent="0.2">
      <c r="A406" t="s">
        <v>677</v>
      </c>
      <c r="F406" t="s">
        <v>678</v>
      </c>
      <c r="H406" t="s">
        <v>36</v>
      </c>
    </row>
    <row r="407" spans="1:15" x14ac:dyDescent="0.2">
      <c r="A407" t="s">
        <v>679</v>
      </c>
      <c r="H407" t="s">
        <v>680</v>
      </c>
    </row>
    <row r="408" spans="1:15" x14ac:dyDescent="0.2">
      <c r="A408" t="s">
        <v>681</v>
      </c>
      <c r="H408" t="s">
        <v>682</v>
      </c>
    </row>
    <row r="409" spans="1:15" x14ac:dyDescent="0.2">
      <c r="H409" t="s">
        <v>683</v>
      </c>
    </row>
    <row r="410" spans="1:15" x14ac:dyDescent="0.2">
      <c r="A410" t="s">
        <v>676</v>
      </c>
      <c r="H410" t="s">
        <v>684</v>
      </c>
    </row>
    <row r="411" spans="1:15" x14ac:dyDescent="0.2">
      <c r="A411" t="s">
        <v>36</v>
      </c>
      <c r="H411" t="s">
        <v>685</v>
      </c>
    </row>
    <row r="412" spans="1:15" x14ac:dyDescent="0.2">
      <c r="A412" t="s">
        <v>686</v>
      </c>
      <c r="F412" t="s">
        <v>210</v>
      </c>
      <c r="N412" t="s">
        <v>173</v>
      </c>
      <c r="O412" t="s">
        <v>687</v>
      </c>
    </row>
    <row r="413" spans="1:15" x14ac:dyDescent="0.2">
      <c r="A413" t="s">
        <v>688</v>
      </c>
      <c r="F413" t="s">
        <v>689</v>
      </c>
      <c r="H413" t="s">
        <v>690</v>
      </c>
    </row>
    <row r="414" spans="1:15" x14ac:dyDescent="0.2">
      <c r="A414" t="s">
        <v>691</v>
      </c>
      <c r="F414" t="s">
        <v>692</v>
      </c>
      <c r="H414" t="s">
        <v>3</v>
      </c>
    </row>
    <row r="415" spans="1:15" x14ac:dyDescent="0.2">
      <c r="A415" t="s">
        <v>693</v>
      </c>
      <c r="F415" t="s">
        <v>694</v>
      </c>
      <c r="H415" t="s">
        <v>695</v>
      </c>
    </row>
    <row r="416" spans="1:15" x14ac:dyDescent="0.2">
      <c r="A416" t="s">
        <v>696</v>
      </c>
      <c r="H416" t="s">
        <v>697</v>
      </c>
    </row>
    <row r="417" spans="1:15" x14ac:dyDescent="0.2">
      <c r="H417" t="s">
        <v>698</v>
      </c>
    </row>
    <row r="418" spans="1:15" x14ac:dyDescent="0.2">
      <c r="A418" t="s">
        <v>690</v>
      </c>
      <c r="H418" t="s">
        <v>699</v>
      </c>
    </row>
    <row r="419" spans="1:15" x14ac:dyDescent="0.2">
      <c r="A419" t="s">
        <v>3</v>
      </c>
      <c r="H419" t="s">
        <v>700</v>
      </c>
    </row>
    <row r="420" spans="1:15" x14ac:dyDescent="0.2">
      <c r="A420" t="s">
        <v>701</v>
      </c>
      <c r="H420" t="s">
        <v>702</v>
      </c>
    </row>
    <row r="421" spans="1:15" x14ac:dyDescent="0.2">
      <c r="A421" t="s">
        <v>703</v>
      </c>
      <c r="F421" t="s">
        <v>15</v>
      </c>
      <c r="H421" t="s">
        <v>704</v>
      </c>
      <c r="O421" t="s">
        <v>173</v>
      </c>
    </row>
    <row r="422" spans="1:15" x14ac:dyDescent="0.2">
      <c r="A422" t="s">
        <v>705</v>
      </c>
      <c r="H422" t="s">
        <v>706</v>
      </c>
    </row>
    <row r="423" spans="1:15" x14ac:dyDescent="0.2">
      <c r="A423" t="s">
        <v>707</v>
      </c>
      <c r="H423" t="s">
        <v>708</v>
      </c>
    </row>
    <row r="424" spans="1:15" x14ac:dyDescent="0.2">
      <c r="A424" t="s">
        <v>709</v>
      </c>
      <c r="H424" t="s">
        <v>710</v>
      </c>
    </row>
    <row r="425" spans="1:15" x14ac:dyDescent="0.2">
      <c r="A425" t="s">
        <v>711</v>
      </c>
      <c r="H425" t="s">
        <v>712</v>
      </c>
    </row>
    <row r="426" spans="1:15" x14ac:dyDescent="0.2">
      <c r="A426" t="s">
        <v>713</v>
      </c>
      <c r="H426" t="s">
        <v>714</v>
      </c>
    </row>
    <row r="427" spans="1:15" x14ac:dyDescent="0.2">
      <c r="A427" t="s">
        <v>715</v>
      </c>
      <c r="H427" t="s">
        <v>716</v>
      </c>
    </row>
    <row r="428" spans="1:15" x14ac:dyDescent="0.2">
      <c r="A428" t="s">
        <v>717</v>
      </c>
      <c r="H428" t="s">
        <v>718</v>
      </c>
    </row>
    <row r="429" spans="1:15" x14ac:dyDescent="0.2">
      <c r="A429" t="s">
        <v>719</v>
      </c>
      <c r="H429" t="s">
        <v>720</v>
      </c>
    </row>
    <row r="430" spans="1:15" x14ac:dyDescent="0.2">
      <c r="A430" t="s">
        <v>721</v>
      </c>
    </row>
    <row r="431" spans="1:15" x14ac:dyDescent="0.2">
      <c r="A431" t="s">
        <v>722</v>
      </c>
      <c r="H431" t="s">
        <v>723</v>
      </c>
    </row>
    <row r="432" spans="1:15" x14ac:dyDescent="0.2">
      <c r="A432" t="s">
        <v>724</v>
      </c>
      <c r="H432" t="s">
        <v>725</v>
      </c>
    </row>
    <row r="433" spans="1:15" x14ac:dyDescent="0.2">
      <c r="A433" t="s">
        <v>726</v>
      </c>
      <c r="H433" t="s">
        <v>727</v>
      </c>
    </row>
    <row r="434" spans="1:15" x14ac:dyDescent="0.2">
      <c r="A434" t="s">
        <v>728</v>
      </c>
      <c r="H434" t="s">
        <v>729</v>
      </c>
    </row>
    <row r="435" spans="1:15" x14ac:dyDescent="0.2">
      <c r="H435" t="s">
        <v>730</v>
      </c>
    </row>
    <row r="436" spans="1:15" x14ac:dyDescent="0.2">
      <c r="A436" t="s">
        <v>723</v>
      </c>
    </row>
    <row r="437" spans="1:15" x14ac:dyDescent="0.2">
      <c r="A437" t="s">
        <v>725</v>
      </c>
      <c r="H437" s="12" t="s">
        <v>731</v>
      </c>
    </row>
    <row r="438" spans="1:15" x14ac:dyDescent="0.2">
      <c r="A438" t="s">
        <v>732</v>
      </c>
      <c r="H438" s="12" t="s">
        <v>733</v>
      </c>
    </row>
    <row r="439" spans="1:15" x14ac:dyDescent="0.2">
      <c r="A439" t="s">
        <v>734</v>
      </c>
      <c r="F439" t="s">
        <v>324</v>
      </c>
      <c r="H439" s="12" t="s">
        <v>735</v>
      </c>
      <c r="O439" t="s">
        <v>169</v>
      </c>
    </row>
    <row r="440" spans="1:15" x14ac:dyDescent="0.2">
      <c r="A440" t="s">
        <v>736</v>
      </c>
      <c r="H440" s="12" t="s">
        <v>737</v>
      </c>
    </row>
    <row r="441" spans="1:15" x14ac:dyDescent="0.2">
      <c r="H441" s="12" t="s">
        <v>738</v>
      </c>
    </row>
    <row r="442" spans="1:15" x14ac:dyDescent="0.2">
      <c r="A442" t="s">
        <v>731</v>
      </c>
      <c r="H442" s="12" t="s">
        <v>739</v>
      </c>
    </row>
    <row r="443" spans="1:15" x14ac:dyDescent="0.2">
      <c r="A443" t="s">
        <v>733</v>
      </c>
    </row>
    <row r="444" spans="1:15" x14ac:dyDescent="0.2">
      <c r="A444" t="s">
        <v>740</v>
      </c>
      <c r="H444" s="12" t="s">
        <v>741</v>
      </c>
      <c r="O444" t="s">
        <v>1291</v>
      </c>
    </row>
    <row r="445" spans="1:15" x14ac:dyDescent="0.2">
      <c r="A445" t="s">
        <v>742</v>
      </c>
      <c r="H445" s="12" t="s">
        <v>275</v>
      </c>
    </row>
    <row r="446" spans="1:15" x14ac:dyDescent="0.2">
      <c r="A446" t="s">
        <v>743</v>
      </c>
      <c r="H446" s="12" t="s">
        <v>744</v>
      </c>
    </row>
    <row r="447" spans="1:15" x14ac:dyDescent="0.2">
      <c r="A447" t="s">
        <v>745</v>
      </c>
      <c r="H447" s="12" t="s">
        <v>746</v>
      </c>
    </row>
    <row r="448" spans="1:15" x14ac:dyDescent="0.2">
      <c r="A448" t="s">
        <v>747</v>
      </c>
      <c r="H448" s="12" t="s">
        <v>748</v>
      </c>
    </row>
    <row r="449" spans="1:14" x14ac:dyDescent="0.2">
      <c r="A449" t="s">
        <v>749</v>
      </c>
    </row>
    <row r="450" spans="1:14" x14ac:dyDescent="0.2">
      <c r="A450" t="s">
        <v>750</v>
      </c>
      <c r="H450" t="s">
        <v>751</v>
      </c>
    </row>
    <row r="451" spans="1:14" x14ac:dyDescent="0.2">
      <c r="H451" t="s">
        <v>530</v>
      </c>
    </row>
    <row r="452" spans="1:14" x14ac:dyDescent="0.2">
      <c r="A452" t="s">
        <v>741</v>
      </c>
      <c r="H452" t="s">
        <v>752</v>
      </c>
    </row>
    <row r="453" spans="1:14" x14ac:dyDescent="0.2">
      <c r="A453" t="s">
        <v>275</v>
      </c>
      <c r="H453" t="s">
        <v>753</v>
      </c>
    </row>
    <row r="454" spans="1:14" x14ac:dyDescent="0.2">
      <c r="A454" t="s">
        <v>754</v>
      </c>
      <c r="F454" t="s">
        <v>755</v>
      </c>
      <c r="H454" t="s">
        <v>756</v>
      </c>
      <c r="N454" t="s">
        <v>173</v>
      </c>
    </row>
    <row r="455" spans="1:14" x14ac:dyDescent="0.2">
      <c r="A455" t="s">
        <v>757</v>
      </c>
      <c r="H455" t="s">
        <v>758</v>
      </c>
      <c r="N455" t="s">
        <v>1292</v>
      </c>
    </row>
    <row r="456" spans="1:14" x14ac:dyDescent="0.2">
      <c r="A456" t="s">
        <v>759</v>
      </c>
      <c r="H456" t="s">
        <v>760</v>
      </c>
    </row>
    <row r="457" spans="1:14" x14ac:dyDescent="0.2">
      <c r="H457" t="s">
        <v>761</v>
      </c>
    </row>
    <row r="458" spans="1:14" x14ac:dyDescent="0.2">
      <c r="A458" t="s">
        <v>751</v>
      </c>
      <c r="H458" t="s">
        <v>762</v>
      </c>
    </row>
    <row r="459" spans="1:14" x14ac:dyDescent="0.2">
      <c r="A459" t="s">
        <v>530</v>
      </c>
      <c r="H459" t="s">
        <v>763</v>
      </c>
    </row>
    <row r="460" spans="1:14" x14ac:dyDescent="0.2">
      <c r="A460" t="s">
        <v>764</v>
      </c>
      <c r="H460" t="s">
        <v>765</v>
      </c>
    </row>
    <row r="461" spans="1:14" x14ac:dyDescent="0.2">
      <c r="A461" t="s">
        <v>766</v>
      </c>
      <c r="F461" t="s">
        <v>767</v>
      </c>
      <c r="N461" t="s">
        <v>173</v>
      </c>
    </row>
    <row r="462" spans="1:14" x14ac:dyDescent="0.2">
      <c r="A462" t="s">
        <v>768</v>
      </c>
      <c r="H462" t="s">
        <v>769</v>
      </c>
    </row>
    <row r="463" spans="1:14" x14ac:dyDescent="0.2">
      <c r="A463" t="s">
        <v>770</v>
      </c>
      <c r="H463" t="s">
        <v>83</v>
      </c>
    </row>
    <row r="464" spans="1:14" x14ac:dyDescent="0.2">
      <c r="A464" t="s">
        <v>771</v>
      </c>
      <c r="H464" t="s">
        <v>772</v>
      </c>
    </row>
    <row r="465" spans="1:14" x14ac:dyDescent="0.2">
      <c r="A465" t="s">
        <v>773</v>
      </c>
      <c r="H465" t="s">
        <v>774</v>
      </c>
    </row>
    <row r="466" spans="1:14" x14ac:dyDescent="0.2">
      <c r="A466" t="s">
        <v>775</v>
      </c>
      <c r="H466" t="s">
        <v>776</v>
      </c>
    </row>
    <row r="467" spans="1:14" x14ac:dyDescent="0.2">
      <c r="A467" t="s">
        <v>777</v>
      </c>
      <c r="H467" t="s">
        <v>778</v>
      </c>
    </row>
    <row r="468" spans="1:14" x14ac:dyDescent="0.2">
      <c r="A468" t="s">
        <v>779</v>
      </c>
      <c r="H468" t="s">
        <v>780</v>
      </c>
    </row>
    <row r="469" spans="1:14" x14ac:dyDescent="0.2">
      <c r="H469" t="s">
        <v>781</v>
      </c>
    </row>
    <row r="470" spans="1:14" x14ac:dyDescent="0.2">
      <c r="A470" t="s">
        <v>769</v>
      </c>
      <c r="H470" t="s">
        <v>782</v>
      </c>
    </row>
    <row r="471" spans="1:14" x14ac:dyDescent="0.2">
      <c r="A471" t="s">
        <v>83</v>
      </c>
      <c r="H471" t="s">
        <v>783</v>
      </c>
    </row>
    <row r="472" spans="1:14" x14ac:dyDescent="0.2">
      <c r="A472" t="s">
        <v>784</v>
      </c>
      <c r="F472" t="s">
        <v>785</v>
      </c>
      <c r="H472" t="s">
        <v>786</v>
      </c>
      <c r="N472" t="s">
        <v>169</v>
      </c>
    </row>
    <row r="473" spans="1:14" x14ac:dyDescent="0.2">
      <c r="A473" t="s">
        <v>787</v>
      </c>
      <c r="H473" t="s">
        <v>788</v>
      </c>
    </row>
    <row r="474" spans="1:14" x14ac:dyDescent="0.2">
      <c r="A474" t="s">
        <v>789</v>
      </c>
    </row>
    <row r="475" spans="1:14" x14ac:dyDescent="0.2">
      <c r="A475" t="s">
        <v>790</v>
      </c>
      <c r="H475" t="s">
        <v>791</v>
      </c>
    </row>
    <row r="476" spans="1:14" x14ac:dyDescent="0.2">
      <c r="A476" t="s">
        <v>792</v>
      </c>
      <c r="H476" t="s">
        <v>11</v>
      </c>
    </row>
    <row r="477" spans="1:14" x14ac:dyDescent="0.2">
      <c r="A477" t="s">
        <v>793</v>
      </c>
      <c r="H477" t="s">
        <v>794</v>
      </c>
    </row>
    <row r="478" spans="1:14" x14ac:dyDescent="0.2">
      <c r="A478" t="s">
        <v>795</v>
      </c>
      <c r="H478" t="s">
        <v>796</v>
      </c>
    </row>
    <row r="479" spans="1:14" x14ac:dyDescent="0.2">
      <c r="A479" t="s">
        <v>797</v>
      </c>
      <c r="H479" t="s">
        <v>798</v>
      </c>
    </row>
    <row r="480" spans="1:14" x14ac:dyDescent="0.2">
      <c r="A480" t="s">
        <v>799</v>
      </c>
      <c r="H480" t="s">
        <v>800</v>
      </c>
    </row>
    <row r="481" spans="1:14" x14ac:dyDescent="0.2">
      <c r="A481" t="s">
        <v>801</v>
      </c>
      <c r="H481" t="s">
        <v>802</v>
      </c>
    </row>
    <row r="482" spans="1:14" x14ac:dyDescent="0.2">
      <c r="H482" t="s">
        <v>803</v>
      </c>
    </row>
    <row r="483" spans="1:14" x14ac:dyDescent="0.2">
      <c r="A483" t="s">
        <v>791</v>
      </c>
      <c r="H483" t="s">
        <v>804</v>
      </c>
    </row>
    <row r="484" spans="1:14" x14ac:dyDescent="0.2">
      <c r="A484" t="s">
        <v>11</v>
      </c>
      <c r="H484" t="s">
        <v>805</v>
      </c>
    </row>
    <row r="485" spans="1:14" x14ac:dyDescent="0.2">
      <c r="A485" t="s">
        <v>806</v>
      </c>
      <c r="H485" t="s">
        <v>807</v>
      </c>
    </row>
    <row r="486" spans="1:14" x14ac:dyDescent="0.2">
      <c r="A486" t="s">
        <v>808</v>
      </c>
      <c r="F486" t="s">
        <v>809</v>
      </c>
      <c r="H486" t="s">
        <v>810</v>
      </c>
      <c r="N486" t="s">
        <v>173</v>
      </c>
    </row>
    <row r="487" spans="1:14" x14ac:dyDescent="0.2">
      <c r="A487" t="s">
        <v>811</v>
      </c>
      <c r="H487" t="s">
        <v>812</v>
      </c>
    </row>
    <row r="488" spans="1:14" x14ac:dyDescent="0.2">
      <c r="A488" t="s">
        <v>813</v>
      </c>
    </row>
    <row r="489" spans="1:14" x14ac:dyDescent="0.2">
      <c r="A489" t="s">
        <v>814</v>
      </c>
      <c r="H489" t="s">
        <v>815</v>
      </c>
    </row>
    <row r="490" spans="1:14" x14ac:dyDescent="0.2">
      <c r="A490" t="s">
        <v>816</v>
      </c>
      <c r="H490" t="s">
        <v>83</v>
      </c>
    </row>
    <row r="491" spans="1:14" x14ac:dyDescent="0.2">
      <c r="A491" t="s">
        <v>817</v>
      </c>
      <c r="H491" t="s">
        <v>818</v>
      </c>
    </row>
    <row r="492" spans="1:14" x14ac:dyDescent="0.2">
      <c r="A492" t="s">
        <v>819</v>
      </c>
      <c r="H492" t="s">
        <v>820</v>
      </c>
    </row>
    <row r="493" spans="1:14" x14ac:dyDescent="0.2">
      <c r="A493" t="s">
        <v>821</v>
      </c>
      <c r="H493" t="s">
        <v>822</v>
      </c>
    </row>
    <row r="494" spans="1:14" x14ac:dyDescent="0.2">
      <c r="A494" t="s">
        <v>823</v>
      </c>
      <c r="H494" t="s">
        <v>824</v>
      </c>
    </row>
    <row r="495" spans="1:14" x14ac:dyDescent="0.2">
      <c r="A495" t="s">
        <v>825</v>
      </c>
      <c r="H495" t="s">
        <v>826</v>
      </c>
    </row>
    <row r="496" spans="1:14" x14ac:dyDescent="0.2">
      <c r="H496" t="s">
        <v>827</v>
      </c>
    </row>
    <row r="497" spans="1:14" x14ac:dyDescent="0.2">
      <c r="A497" t="s">
        <v>815</v>
      </c>
      <c r="H497" t="s">
        <v>828</v>
      </c>
    </row>
    <row r="498" spans="1:14" x14ac:dyDescent="0.2">
      <c r="A498" t="s">
        <v>83</v>
      </c>
      <c r="H498" t="s">
        <v>829</v>
      </c>
    </row>
    <row r="499" spans="1:14" x14ac:dyDescent="0.2">
      <c r="A499" t="s">
        <v>830</v>
      </c>
      <c r="H499" t="s">
        <v>831</v>
      </c>
    </row>
    <row r="500" spans="1:14" x14ac:dyDescent="0.2">
      <c r="A500" t="s">
        <v>832</v>
      </c>
      <c r="F500" t="s">
        <v>15</v>
      </c>
      <c r="H500" t="s">
        <v>833</v>
      </c>
      <c r="N500" t="s">
        <v>173</v>
      </c>
    </row>
    <row r="501" spans="1:14" x14ac:dyDescent="0.2">
      <c r="A501" t="s">
        <v>834</v>
      </c>
      <c r="F501" t="s">
        <v>835</v>
      </c>
      <c r="H501" t="s">
        <v>836</v>
      </c>
    </row>
    <row r="502" spans="1:14" x14ac:dyDescent="0.2">
      <c r="A502" t="s">
        <v>837</v>
      </c>
    </row>
    <row r="503" spans="1:14" x14ac:dyDescent="0.2">
      <c r="A503" t="s">
        <v>838</v>
      </c>
      <c r="H503" s="12" t="s">
        <v>839</v>
      </c>
    </row>
    <row r="504" spans="1:14" x14ac:dyDescent="0.2">
      <c r="A504" t="s">
        <v>840</v>
      </c>
      <c r="H504" s="12" t="s">
        <v>83</v>
      </c>
    </row>
    <row r="505" spans="1:14" x14ac:dyDescent="0.2">
      <c r="A505" t="s">
        <v>841</v>
      </c>
      <c r="H505" s="12" t="s">
        <v>772</v>
      </c>
      <c r="N505" t="s">
        <v>1293</v>
      </c>
    </row>
    <row r="506" spans="1:14" x14ac:dyDescent="0.2">
      <c r="A506" t="s">
        <v>842</v>
      </c>
      <c r="H506" s="12" t="s">
        <v>843</v>
      </c>
    </row>
    <row r="507" spans="1:14" x14ac:dyDescent="0.2">
      <c r="A507" t="s">
        <v>844</v>
      </c>
      <c r="H507" s="12" t="s">
        <v>845</v>
      </c>
    </row>
    <row r="508" spans="1:14" x14ac:dyDescent="0.2">
      <c r="A508" t="s">
        <v>846</v>
      </c>
    </row>
    <row r="509" spans="1:14" x14ac:dyDescent="0.2">
      <c r="A509" t="s">
        <v>847</v>
      </c>
      <c r="H509" s="12" t="s">
        <v>848</v>
      </c>
    </row>
    <row r="510" spans="1:14" x14ac:dyDescent="0.2">
      <c r="H510" s="12" t="s">
        <v>849</v>
      </c>
    </row>
    <row r="511" spans="1:14" x14ac:dyDescent="0.2">
      <c r="A511" t="s">
        <v>839</v>
      </c>
      <c r="H511" s="12" t="s">
        <v>850</v>
      </c>
    </row>
    <row r="512" spans="1:14" x14ac:dyDescent="0.2">
      <c r="A512" t="s">
        <v>83</v>
      </c>
      <c r="H512" s="12" t="s">
        <v>851</v>
      </c>
    </row>
    <row r="513" spans="1:14" x14ac:dyDescent="0.2">
      <c r="A513" t="s">
        <v>784</v>
      </c>
      <c r="H513" s="12" t="s">
        <v>852</v>
      </c>
    </row>
    <row r="514" spans="1:14" x14ac:dyDescent="0.2">
      <c r="A514" t="s">
        <v>853</v>
      </c>
      <c r="F514" t="s">
        <v>77</v>
      </c>
      <c r="H514" s="12" t="s">
        <v>854</v>
      </c>
      <c r="M514" t="s">
        <v>169</v>
      </c>
    </row>
    <row r="515" spans="1:14" x14ac:dyDescent="0.2">
      <c r="A515" t="s">
        <v>855</v>
      </c>
    </row>
    <row r="516" spans="1:14" x14ac:dyDescent="0.2">
      <c r="H516" s="12" t="s">
        <v>856</v>
      </c>
    </row>
    <row r="517" spans="1:14" x14ac:dyDescent="0.2">
      <c r="A517" t="s">
        <v>848</v>
      </c>
      <c r="H517" s="12" t="s">
        <v>36</v>
      </c>
    </row>
    <row r="518" spans="1:14" x14ac:dyDescent="0.2">
      <c r="A518" t="s">
        <v>849</v>
      </c>
      <c r="H518" s="12" t="s">
        <v>857</v>
      </c>
    </row>
    <row r="519" spans="1:14" x14ac:dyDescent="0.2">
      <c r="A519" t="s">
        <v>858</v>
      </c>
      <c r="H519" s="12" t="s">
        <v>859</v>
      </c>
    </row>
    <row r="520" spans="1:14" x14ac:dyDescent="0.2">
      <c r="A520" t="s">
        <v>860</v>
      </c>
      <c r="F520" t="s">
        <v>861</v>
      </c>
      <c r="H520" s="12" t="s">
        <v>862</v>
      </c>
      <c r="M520" t="s">
        <v>169</v>
      </c>
    </row>
    <row r="521" spans="1:14" x14ac:dyDescent="0.2">
      <c r="A521" t="s">
        <v>863</v>
      </c>
      <c r="H521" s="12" t="s">
        <v>864</v>
      </c>
    </row>
    <row r="522" spans="1:14" x14ac:dyDescent="0.2">
      <c r="A522" t="s">
        <v>865</v>
      </c>
      <c r="H522" s="12" t="s">
        <v>866</v>
      </c>
    </row>
    <row r="523" spans="1:14" x14ac:dyDescent="0.2">
      <c r="H523" s="12" t="s">
        <v>867</v>
      </c>
    </row>
    <row r="524" spans="1:14" x14ac:dyDescent="0.2">
      <c r="A524" t="s">
        <v>856</v>
      </c>
      <c r="H524" s="12" t="s">
        <v>868</v>
      </c>
    </row>
    <row r="525" spans="1:14" x14ac:dyDescent="0.2">
      <c r="A525" t="s">
        <v>36</v>
      </c>
      <c r="H525" s="12" t="s">
        <v>869</v>
      </c>
    </row>
    <row r="526" spans="1:14" x14ac:dyDescent="0.2">
      <c r="A526" t="s">
        <v>870</v>
      </c>
      <c r="F526" t="s">
        <v>871</v>
      </c>
      <c r="H526" s="12" t="s">
        <v>872</v>
      </c>
    </row>
    <row r="527" spans="1:14" x14ac:dyDescent="0.2">
      <c r="A527" t="s">
        <v>873</v>
      </c>
      <c r="F527" t="s">
        <v>874</v>
      </c>
      <c r="H527" s="12" t="s">
        <v>875</v>
      </c>
      <c r="M527" t="s">
        <v>15</v>
      </c>
      <c r="N527" t="s">
        <v>1295</v>
      </c>
    </row>
    <row r="528" spans="1:14" x14ac:dyDescent="0.2">
      <c r="A528" t="s">
        <v>876</v>
      </c>
      <c r="H528" s="12" t="s">
        <v>877</v>
      </c>
    </row>
    <row r="529" spans="1:14" x14ac:dyDescent="0.2">
      <c r="A529" t="s">
        <v>878</v>
      </c>
    </row>
    <row r="530" spans="1:14" x14ac:dyDescent="0.2">
      <c r="A530" t="s">
        <v>879</v>
      </c>
      <c r="H530" t="s">
        <v>880</v>
      </c>
    </row>
    <row r="531" spans="1:14" x14ac:dyDescent="0.2">
      <c r="A531" t="s">
        <v>881</v>
      </c>
      <c r="H531" t="s">
        <v>619</v>
      </c>
    </row>
    <row r="532" spans="1:14" x14ac:dyDescent="0.2">
      <c r="A532" t="s">
        <v>882</v>
      </c>
      <c r="H532" t="s">
        <v>883</v>
      </c>
      <c r="N532" t="s">
        <v>15</v>
      </c>
    </row>
    <row r="533" spans="1:14" x14ac:dyDescent="0.2">
      <c r="A533" t="s">
        <v>884</v>
      </c>
      <c r="H533" t="s">
        <v>885</v>
      </c>
    </row>
    <row r="534" spans="1:14" x14ac:dyDescent="0.2">
      <c r="A534" t="s">
        <v>886</v>
      </c>
      <c r="H534" t="s">
        <v>887</v>
      </c>
    </row>
    <row r="535" spans="1:14" x14ac:dyDescent="0.2">
      <c r="A535" t="s">
        <v>888</v>
      </c>
    </row>
    <row r="536" spans="1:14" x14ac:dyDescent="0.2">
      <c r="A536" t="s">
        <v>889</v>
      </c>
      <c r="H536" t="s">
        <v>890</v>
      </c>
    </row>
    <row r="537" spans="1:14" x14ac:dyDescent="0.2">
      <c r="H537" t="s">
        <v>891</v>
      </c>
    </row>
    <row r="538" spans="1:14" x14ac:dyDescent="0.2">
      <c r="A538" t="s">
        <v>880</v>
      </c>
      <c r="H538" t="s">
        <v>892</v>
      </c>
    </row>
    <row r="539" spans="1:14" x14ac:dyDescent="0.2">
      <c r="A539" t="s">
        <v>619</v>
      </c>
      <c r="H539" t="s">
        <v>893</v>
      </c>
    </row>
    <row r="540" spans="1:14" x14ac:dyDescent="0.2">
      <c r="A540" t="s">
        <v>894</v>
      </c>
      <c r="H540" t="s">
        <v>895</v>
      </c>
      <c r="N540" t="s">
        <v>173</v>
      </c>
    </row>
    <row r="541" spans="1:14" x14ac:dyDescent="0.2">
      <c r="A541" t="s">
        <v>896</v>
      </c>
      <c r="F541" t="s">
        <v>15</v>
      </c>
    </row>
    <row r="542" spans="1:14" x14ac:dyDescent="0.2">
      <c r="A542" t="s">
        <v>897</v>
      </c>
      <c r="H542" t="s">
        <v>898</v>
      </c>
    </row>
    <row r="543" spans="1:14" x14ac:dyDescent="0.2">
      <c r="H543" t="s">
        <v>530</v>
      </c>
    </row>
    <row r="544" spans="1:14" x14ac:dyDescent="0.2">
      <c r="A544" t="s">
        <v>899</v>
      </c>
      <c r="H544" t="s">
        <v>752</v>
      </c>
    </row>
    <row r="545" spans="1:13" x14ac:dyDescent="0.2">
      <c r="A545" t="s">
        <v>900</v>
      </c>
      <c r="H545" t="s">
        <v>901</v>
      </c>
    </row>
    <row r="546" spans="1:13" x14ac:dyDescent="0.2">
      <c r="A546" t="s">
        <v>902</v>
      </c>
      <c r="F546" t="s">
        <v>15</v>
      </c>
      <c r="H546" t="s">
        <v>903</v>
      </c>
      <c r="M546" t="s">
        <v>173</v>
      </c>
    </row>
    <row r="547" spans="1:13" x14ac:dyDescent="0.2">
      <c r="A547" t="s">
        <v>904</v>
      </c>
    </row>
    <row r="548" spans="1:13" x14ac:dyDescent="0.2">
      <c r="A548" t="s">
        <v>905</v>
      </c>
      <c r="H548" t="s">
        <v>906</v>
      </c>
    </row>
    <row r="549" spans="1:13" x14ac:dyDescent="0.2">
      <c r="H549" t="s">
        <v>907</v>
      </c>
    </row>
    <row r="550" spans="1:13" x14ac:dyDescent="0.2">
      <c r="A550" t="s">
        <v>898</v>
      </c>
      <c r="H550" t="s">
        <v>908</v>
      </c>
    </row>
    <row r="551" spans="1:13" x14ac:dyDescent="0.2">
      <c r="A551" t="s">
        <v>530</v>
      </c>
      <c r="H551" t="s">
        <v>909</v>
      </c>
    </row>
    <row r="552" spans="1:13" x14ac:dyDescent="0.2">
      <c r="A552" t="s">
        <v>764</v>
      </c>
      <c r="F552" t="s">
        <v>77</v>
      </c>
      <c r="H552" t="s">
        <v>910</v>
      </c>
      <c r="M552" t="s">
        <v>173</v>
      </c>
    </row>
    <row r="553" spans="1:13" x14ac:dyDescent="0.2">
      <c r="A553" t="s">
        <v>911</v>
      </c>
    </row>
    <row r="554" spans="1:13" x14ac:dyDescent="0.2">
      <c r="A554" t="s">
        <v>912</v>
      </c>
      <c r="H554" t="s">
        <v>913</v>
      </c>
    </row>
    <row r="555" spans="1:13" x14ac:dyDescent="0.2">
      <c r="H555" t="s">
        <v>914</v>
      </c>
    </row>
    <row r="556" spans="1:13" x14ac:dyDescent="0.2">
      <c r="A556" t="s">
        <v>915</v>
      </c>
      <c r="H556" t="s">
        <v>916</v>
      </c>
    </row>
    <row r="557" spans="1:13" x14ac:dyDescent="0.2">
      <c r="A557" t="s">
        <v>917</v>
      </c>
      <c r="H557" t="s">
        <v>918</v>
      </c>
    </row>
    <row r="558" spans="1:13" x14ac:dyDescent="0.2">
      <c r="A558" t="s">
        <v>919</v>
      </c>
      <c r="H558" t="s">
        <v>920</v>
      </c>
      <c r="M558" t="s">
        <v>173</v>
      </c>
    </row>
    <row r="559" spans="1:13" x14ac:dyDescent="0.2">
      <c r="A559" t="s">
        <v>921</v>
      </c>
      <c r="F559" t="s">
        <v>15</v>
      </c>
    </row>
    <row r="560" spans="1:13" x14ac:dyDescent="0.2">
      <c r="A560" t="s">
        <v>922</v>
      </c>
      <c r="F560" t="s">
        <v>923</v>
      </c>
      <c r="H560" t="s">
        <v>924</v>
      </c>
    </row>
    <row r="561" spans="1:14" x14ac:dyDescent="0.2">
      <c r="H561" t="s">
        <v>530</v>
      </c>
    </row>
    <row r="562" spans="1:14" x14ac:dyDescent="0.2">
      <c r="A562" t="s">
        <v>925</v>
      </c>
      <c r="H562" t="s">
        <v>752</v>
      </c>
    </row>
    <row r="563" spans="1:14" x14ac:dyDescent="0.2">
      <c r="A563" t="s">
        <v>570</v>
      </c>
      <c r="H563" t="s">
        <v>926</v>
      </c>
    </row>
    <row r="564" spans="1:14" x14ac:dyDescent="0.2">
      <c r="A564" t="s">
        <v>927</v>
      </c>
      <c r="H564" t="s">
        <v>928</v>
      </c>
      <c r="M564" t="s">
        <v>173</v>
      </c>
      <c r="N564" t="s">
        <v>929</v>
      </c>
    </row>
    <row r="565" spans="1:14" x14ac:dyDescent="0.2">
      <c r="A565" t="s">
        <v>930</v>
      </c>
      <c r="H565" t="s">
        <v>931</v>
      </c>
    </row>
    <row r="566" spans="1:14" x14ac:dyDescent="0.2">
      <c r="A566" t="s">
        <v>932</v>
      </c>
      <c r="H566" t="s">
        <v>933</v>
      </c>
    </row>
    <row r="567" spans="1:14" x14ac:dyDescent="0.2">
      <c r="H567" t="s">
        <v>934</v>
      </c>
    </row>
    <row r="568" spans="1:14" x14ac:dyDescent="0.2">
      <c r="A568" t="s">
        <v>924</v>
      </c>
    </row>
    <row r="569" spans="1:14" x14ac:dyDescent="0.2">
      <c r="A569" t="s">
        <v>530</v>
      </c>
      <c r="H569" t="s">
        <v>935</v>
      </c>
    </row>
    <row r="570" spans="1:14" x14ac:dyDescent="0.2">
      <c r="A570" t="s">
        <v>764</v>
      </c>
      <c r="H570" t="s">
        <v>166</v>
      </c>
    </row>
    <row r="571" spans="1:14" x14ac:dyDescent="0.2">
      <c r="A571" t="s">
        <v>936</v>
      </c>
      <c r="F571" t="s">
        <v>77</v>
      </c>
      <c r="H571" t="s">
        <v>937</v>
      </c>
      <c r="M571" t="s">
        <v>173</v>
      </c>
      <c r="N571" t="s">
        <v>938</v>
      </c>
    </row>
    <row r="572" spans="1:14" x14ac:dyDescent="0.2">
      <c r="A572" t="s">
        <v>939</v>
      </c>
      <c r="F572" t="s">
        <v>940</v>
      </c>
      <c r="H572" t="s">
        <v>941</v>
      </c>
    </row>
    <row r="573" spans="1:14" x14ac:dyDescent="0.2">
      <c r="A573" t="s">
        <v>942</v>
      </c>
      <c r="F573" t="s">
        <v>943</v>
      </c>
      <c r="H573" t="s">
        <v>944</v>
      </c>
    </row>
    <row r="574" spans="1:14" x14ac:dyDescent="0.2">
      <c r="A574" t="s">
        <v>945</v>
      </c>
      <c r="F574" t="s">
        <v>946</v>
      </c>
      <c r="H574" t="s">
        <v>947</v>
      </c>
    </row>
    <row r="575" spans="1:14" x14ac:dyDescent="0.2">
      <c r="A575" t="s">
        <v>948</v>
      </c>
      <c r="H575" t="s">
        <v>949</v>
      </c>
    </row>
    <row r="576" spans="1:14" x14ac:dyDescent="0.2">
      <c r="H576" t="s">
        <v>950</v>
      </c>
    </row>
    <row r="577" spans="1:14" x14ac:dyDescent="0.2">
      <c r="A577" t="s">
        <v>935</v>
      </c>
      <c r="H577" t="s">
        <v>951</v>
      </c>
    </row>
    <row r="578" spans="1:14" x14ac:dyDescent="0.2">
      <c r="A578" t="s">
        <v>166</v>
      </c>
      <c r="H578" t="s">
        <v>952</v>
      </c>
    </row>
    <row r="579" spans="1:14" x14ac:dyDescent="0.2">
      <c r="A579" t="s">
        <v>953</v>
      </c>
      <c r="F579" t="s">
        <v>210</v>
      </c>
      <c r="M579" t="s">
        <v>173</v>
      </c>
      <c r="N579" t="s">
        <v>938</v>
      </c>
    </row>
    <row r="580" spans="1:14" x14ac:dyDescent="0.2">
      <c r="A580" t="s">
        <v>954</v>
      </c>
      <c r="F580" t="s">
        <v>955</v>
      </c>
      <c r="H580" t="s">
        <v>956</v>
      </c>
    </row>
    <row r="581" spans="1:14" x14ac:dyDescent="0.2">
      <c r="A581" t="s">
        <v>957</v>
      </c>
      <c r="F581" t="s">
        <v>958</v>
      </c>
      <c r="H581" t="s">
        <v>959</v>
      </c>
    </row>
    <row r="582" spans="1:14" x14ac:dyDescent="0.2">
      <c r="A582" t="s">
        <v>960</v>
      </c>
      <c r="F582" t="s">
        <v>961</v>
      </c>
      <c r="H582" t="s">
        <v>962</v>
      </c>
    </row>
    <row r="583" spans="1:14" x14ac:dyDescent="0.2">
      <c r="A583" t="s">
        <v>963</v>
      </c>
      <c r="H583" t="s">
        <v>964</v>
      </c>
    </row>
    <row r="584" spans="1:14" x14ac:dyDescent="0.2">
      <c r="A584" t="s">
        <v>965</v>
      </c>
      <c r="H584" t="s">
        <v>966</v>
      </c>
    </row>
    <row r="585" spans="1:14" x14ac:dyDescent="0.2">
      <c r="A585" t="s">
        <v>967</v>
      </c>
    </row>
    <row r="586" spans="1:14" x14ac:dyDescent="0.2">
      <c r="A586" t="s">
        <v>968</v>
      </c>
      <c r="H586" t="s">
        <v>969</v>
      </c>
    </row>
    <row r="587" spans="1:14" x14ac:dyDescent="0.2">
      <c r="A587" t="s">
        <v>970</v>
      </c>
      <c r="H587" t="s">
        <v>132</v>
      </c>
    </row>
    <row r="588" spans="1:14" x14ac:dyDescent="0.2">
      <c r="H588" t="s">
        <v>971</v>
      </c>
    </row>
    <row r="589" spans="1:14" x14ac:dyDescent="0.2">
      <c r="A589" t="s">
        <v>956</v>
      </c>
      <c r="H589" t="s">
        <v>972</v>
      </c>
    </row>
    <row r="590" spans="1:14" x14ac:dyDescent="0.2">
      <c r="A590" t="s">
        <v>959</v>
      </c>
      <c r="H590" t="s">
        <v>973</v>
      </c>
    </row>
    <row r="591" spans="1:14" x14ac:dyDescent="0.2">
      <c r="A591" t="s">
        <v>974</v>
      </c>
    </row>
    <row r="592" spans="1:14" x14ac:dyDescent="0.2">
      <c r="A592" t="s">
        <v>975</v>
      </c>
      <c r="F592" t="s">
        <v>77</v>
      </c>
      <c r="H592" s="12" t="s">
        <v>976</v>
      </c>
    </row>
    <row r="593" spans="1:15" x14ac:dyDescent="0.2">
      <c r="A593" t="s">
        <v>977</v>
      </c>
      <c r="H593" s="12" t="s">
        <v>11</v>
      </c>
    </row>
    <row r="594" spans="1:15" x14ac:dyDescent="0.2">
      <c r="A594" t="s">
        <v>978</v>
      </c>
      <c r="H594" s="12" t="s">
        <v>794</v>
      </c>
    </row>
    <row r="595" spans="1:15" x14ac:dyDescent="0.2">
      <c r="A595" t="s">
        <v>979</v>
      </c>
      <c r="H595" s="12" t="s">
        <v>980</v>
      </c>
    </row>
    <row r="596" spans="1:15" x14ac:dyDescent="0.2">
      <c r="A596" t="s">
        <v>981</v>
      </c>
      <c r="H596" s="12" t="s">
        <v>982</v>
      </c>
    </row>
    <row r="597" spans="1:15" x14ac:dyDescent="0.2">
      <c r="H597" s="12" t="s">
        <v>983</v>
      </c>
    </row>
    <row r="598" spans="1:15" x14ac:dyDescent="0.2">
      <c r="H598" s="12" t="s">
        <v>984</v>
      </c>
      <c r="N598" t="s">
        <v>1301</v>
      </c>
      <c r="O598" t="s">
        <v>173</v>
      </c>
    </row>
    <row r="599" spans="1:15" x14ac:dyDescent="0.2">
      <c r="A599" t="s">
        <v>985</v>
      </c>
      <c r="H599" s="12" t="s">
        <v>986</v>
      </c>
    </row>
    <row r="600" spans="1:15" x14ac:dyDescent="0.2">
      <c r="A600" t="s">
        <v>987</v>
      </c>
      <c r="H600" s="12" t="s">
        <v>988</v>
      </c>
      <c r="M600" t="s">
        <v>169</v>
      </c>
    </row>
    <row r="601" spans="1:15" x14ac:dyDescent="0.2">
      <c r="A601" t="s">
        <v>989</v>
      </c>
      <c r="H601" s="12" t="s">
        <v>990</v>
      </c>
    </row>
    <row r="602" spans="1:15" x14ac:dyDescent="0.2">
      <c r="A602" t="s">
        <v>991</v>
      </c>
      <c r="H602" s="12" t="s">
        <v>992</v>
      </c>
    </row>
    <row r="603" spans="1:15" x14ac:dyDescent="0.2">
      <c r="A603" t="s">
        <v>993</v>
      </c>
      <c r="H603" s="12" t="s">
        <v>994</v>
      </c>
    </row>
    <row r="604" spans="1:15" x14ac:dyDescent="0.2">
      <c r="A604" t="s">
        <v>995</v>
      </c>
      <c r="H604" s="12" t="s">
        <v>996</v>
      </c>
    </row>
    <row r="605" spans="1:15" x14ac:dyDescent="0.2">
      <c r="A605" t="s">
        <v>997</v>
      </c>
    </row>
    <row r="606" spans="1:15" x14ac:dyDescent="0.2">
      <c r="A606" t="s">
        <v>998</v>
      </c>
      <c r="H606" t="s">
        <v>999</v>
      </c>
      <c r="M606" t="s">
        <v>1000</v>
      </c>
    </row>
    <row r="607" spans="1:15" x14ac:dyDescent="0.2">
      <c r="A607" t="s">
        <v>1001</v>
      </c>
      <c r="H607" t="s">
        <v>11</v>
      </c>
    </row>
    <row r="608" spans="1:15" x14ac:dyDescent="0.2">
      <c r="A608" t="s">
        <v>1002</v>
      </c>
      <c r="H608" t="s">
        <v>794</v>
      </c>
    </row>
    <row r="609" spans="1:16" x14ac:dyDescent="0.2">
      <c r="A609" t="s">
        <v>1003</v>
      </c>
      <c r="H609" t="s">
        <v>1004</v>
      </c>
    </row>
    <row r="610" spans="1:16" x14ac:dyDescent="0.2">
      <c r="A610" t="s">
        <v>1005</v>
      </c>
      <c r="H610" t="s">
        <v>1006</v>
      </c>
    </row>
    <row r="611" spans="1:16" x14ac:dyDescent="0.2">
      <c r="A611" t="s">
        <v>1007</v>
      </c>
      <c r="H611" t="s">
        <v>1008</v>
      </c>
    </row>
    <row r="612" spans="1:16" x14ac:dyDescent="0.2">
      <c r="A612" t="s">
        <v>1009</v>
      </c>
      <c r="H612" t="s">
        <v>1010</v>
      </c>
    </row>
    <row r="613" spans="1:16" x14ac:dyDescent="0.2">
      <c r="A613" t="s">
        <v>1011</v>
      </c>
      <c r="H613" t="s">
        <v>1012</v>
      </c>
    </row>
    <row r="614" spans="1:16" x14ac:dyDescent="0.2">
      <c r="A614" t="s">
        <v>1013</v>
      </c>
      <c r="H614" t="s">
        <v>1014</v>
      </c>
    </row>
    <row r="615" spans="1:16" x14ac:dyDescent="0.2">
      <c r="A615" t="s">
        <v>1015</v>
      </c>
      <c r="H615" t="s">
        <v>1016</v>
      </c>
      <c r="O615" t="s">
        <v>1301</v>
      </c>
      <c r="P615" t="s">
        <v>173</v>
      </c>
    </row>
    <row r="616" spans="1:16" x14ac:dyDescent="0.2">
      <c r="A616" t="s">
        <v>1017</v>
      </c>
      <c r="H616" t="s">
        <v>1018</v>
      </c>
    </row>
    <row r="617" spans="1:16" x14ac:dyDescent="0.2">
      <c r="A617" t="s">
        <v>1019</v>
      </c>
      <c r="H617" t="s">
        <v>1020</v>
      </c>
    </row>
    <row r="618" spans="1:16" x14ac:dyDescent="0.2">
      <c r="A618" t="s">
        <v>1021</v>
      </c>
      <c r="H618" t="s">
        <v>1022</v>
      </c>
    </row>
    <row r="619" spans="1:16" x14ac:dyDescent="0.2">
      <c r="A619" t="s">
        <v>1023</v>
      </c>
    </row>
    <row r="620" spans="1:16" x14ac:dyDescent="0.2">
      <c r="A620" t="s">
        <v>1024</v>
      </c>
      <c r="H620" t="s">
        <v>1025</v>
      </c>
    </row>
    <row r="621" spans="1:16" x14ac:dyDescent="0.2">
      <c r="A621" t="s">
        <v>1026</v>
      </c>
      <c r="H621" t="s">
        <v>166</v>
      </c>
      <c r="M621" t="s">
        <v>15</v>
      </c>
      <c r="N621" t="s">
        <v>1027</v>
      </c>
    </row>
    <row r="622" spans="1:16" x14ac:dyDescent="0.2">
      <c r="A622" t="s">
        <v>1028</v>
      </c>
      <c r="H622" t="s">
        <v>1029</v>
      </c>
    </row>
    <row r="623" spans="1:16" x14ac:dyDescent="0.2">
      <c r="A623" t="s">
        <v>1030</v>
      </c>
      <c r="H623" t="s">
        <v>1031</v>
      </c>
    </row>
    <row r="624" spans="1:16" x14ac:dyDescent="0.2">
      <c r="A624" t="s">
        <v>1032</v>
      </c>
      <c r="H624" t="s">
        <v>1033</v>
      </c>
      <c r="O624" t="s">
        <v>1302</v>
      </c>
    </row>
    <row r="625" spans="1:13" x14ac:dyDescent="0.2">
      <c r="A625" t="s">
        <v>1034</v>
      </c>
      <c r="H625" t="s">
        <v>1035</v>
      </c>
    </row>
    <row r="626" spans="1:13" x14ac:dyDescent="0.2">
      <c r="A626" t="s">
        <v>1036</v>
      </c>
      <c r="H626" t="s">
        <v>1037</v>
      </c>
    </row>
    <row r="627" spans="1:13" x14ac:dyDescent="0.2">
      <c r="A627" t="s">
        <v>1038</v>
      </c>
      <c r="H627" t="s">
        <v>1039</v>
      </c>
    </row>
    <row r="628" spans="1:13" x14ac:dyDescent="0.2">
      <c r="A628" t="s">
        <v>1040</v>
      </c>
      <c r="H628" t="s">
        <v>1041</v>
      </c>
    </row>
    <row r="629" spans="1:13" x14ac:dyDescent="0.2">
      <c r="A629" t="s">
        <v>1042</v>
      </c>
    </row>
    <row r="630" spans="1:13" x14ac:dyDescent="0.2">
      <c r="A630" t="s">
        <v>1043</v>
      </c>
      <c r="H630" t="s">
        <v>1044</v>
      </c>
    </row>
    <row r="631" spans="1:13" x14ac:dyDescent="0.2">
      <c r="A631" t="s">
        <v>1045</v>
      </c>
      <c r="H631" t="s">
        <v>124</v>
      </c>
    </row>
    <row r="632" spans="1:13" x14ac:dyDescent="0.2">
      <c r="A632" t="s">
        <v>1046</v>
      </c>
      <c r="H632" t="s">
        <v>1047</v>
      </c>
    </row>
    <row r="633" spans="1:13" x14ac:dyDescent="0.2">
      <c r="A633" t="s">
        <v>1048</v>
      </c>
      <c r="H633" t="s">
        <v>1049</v>
      </c>
    </row>
    <row r="634" spans="1:13" x14ac:dyDescent="0.2">
      <c r="A634" t="s">
        <v>1050</v>
      </c>
      <c r="H634" t="s">
        <v>1051</v>
      </c>
      <c r="M634" t="s">
        <v>15</v>
      </c>
    </row>
    <row r="635" spans="1:13" x14ac:dyDescent="0.2">
      <c r="A635" t="s">
        <v>1052</v>
      </c>
      <c r="H635" t="s">
        <v>1053</v>
      </c>
    </row>
    <row r="636" spans="1:13" x14ac:dyDescent="0.2">
      <c r="A636" t="s">
        <v>1054</v>
      </c>
    </row>
    <row r="637" spans="1:13" x14ac:dyDescent="0.2">
      <c r="A637" t="s">
        <v>1055</v>
      </c>
      <c r="H637" t="s">
        <v>1056</v>
      </c>
    </row>
    <row r="638" spans="1:13" x14ac:dyDescent="0.2">
      <c r="A638" t="s">
        <v>1057</v>
      </c>
      <c r="H638" t="s">
        <v>1058</v>
      </c>
    </row>
    <row r="639" spans="1:13" x14ac:dyDescent="0.2">
      <c r="A639" t="s">
        <v>1059</v>
      </c>
      <c r="H639" t="s">
        <v>1060</v>
      </c>
    </row>
    <row r="640" spans="1:13" x14ac:dyDescent="0.2">
      <c r="A640" t="s">
        <v>1061</v>
      </c>
      <c r="H640" t="s">
        <v>1062</v>
      </c>
    </row>
    <row r="641" spans="1:13" x14ac:dyDescent="0.2">
      <c r="A641" t="s">
        <v>1063</v>
      </c>
      <c r="H641" t="s">
        <v>1064</v>
      </c>
    </row>
    <row r="642" spans="1:13" x14ac:dyDescent="0.2">
      <c r="A642" t="s">
        <v>1065</v>
      </c>
      <c r="H642" t="s">
        <v>1066</v>
      </c>
    </row>
    <row r="643" spans="1:13" x14ac:dyDescent="0.2">
      <c r="A643" t="s">
        <v>1067</v>
      </c>
    </row>
    <row r="644" spans="1:13" x14ac:dyDescent="0.2">
      <c r="A644" t="s">
        <v>1068</v>
      </c>
      <c r="H644" t="s">
        <v>1069</v>
      </c>
      <c r="M644" t="s">
        <v>15</v>
      </c>
    </row>
    <row r="645" spans="1:13" x14ac:dyDescent="0.2">
      <c r="A645" t="s">
        <v>1070</v>
      </c>
      <c r="H645" t="s">
        <v>247</v>
      </c>
    </row>
    <row r="646" spans="1:13" x14ac:dyDescent="0.2">
      <c r="A646" t="s">
        <v>1071</v>
      </c>
      <c r="H646" t="s">
        <v>1072</v>
      </c>
    </row>
    <row r="647" spans="1:13" x14ac:dyDescent="0.2">
      <c r="A647" t="s">
        <v>1073</v>
      </c>
      <c r="H647" t="s">
        <v>1074</v>
      </c>
    </row>
    <row r="648" spans="1:13" x14ac:dyDescent="0.2">
      <c r="A648" t="s">
        <v>1075</v>
      </c>
      <c r="H648" t="s">
        <v>1076</v>
      </c>
    </row>
    <row r="649" spans="1:13" x14ac:dyDescent="0.2">
      <c r="A649" t="s">
        <v>1077</v>
      </c>
      <c r="H649" t="s">
        <v>1078</v>
      </c>
    </row>
    <row r="650" spans="1:13" x14ac:dyDescent="0.2">
      <c r="A650" t="s">
        <v>1079</v>
      </c>
    </row>
    <row r="651" spans="1:13" x14ac:dyDescent="0.2">
      <c r="A651" t="s">
        <v>1080</v>
      </c>
      <c r="H651" t="s">
        <v>1081</v>
      </c>
    </row>
    <row r="652" spans="1:13" x14ac:dyDescent="0.2">
      <c r="A652" t="s">
        <v>1082</v>
      </c>
      <c r="H652" t="s">
        <v>11</v>
      </c>
      <c r="M652" t="s">
        <v>77</v>
      </c>
    </row>
    <row r="653" spans="1:13" x14ac:dyDescent="0.2">
      <c r="A653" t="s">
        <v>1083</v>
      </c>
      <c r="H653" t="s">
        <v>1084</v>
      </c>
    </row>
    <row r="654" spans="1:13" x14ac:dyDescent="0.2">
      <c r="A654" t="s">
        <v>1085</v>
      </c>
      <c r="H654" t="s">
        <v>1086</v>
      </c>
    </row>
    <row r="655" spans="1:13" x14ac:dyDescent="0.2">
      <c r="A655" t="s">
        <v>1087</v>
      </c>
      <c r="H655" t="s">
        <v>1088</v>
      </c>
    </row>
    <row r="656" spans="1:13" x14ac:dyDescent="0.2">
      <c r="A656" t="s">
        <v>1089</v>
      </c>
    </row>
    <row r="657" spans="1:13" x14ac:dyDescent="0.2">
      <c r="A657" t="s">
        <v>1090</v>
      </c>
      <c r="H657" t="s">
        <v>1091</v>
      </c>
    </row>
    <row r="658" spans="1:13" x14ac:dyDescent="0.2">
      <c r="A658" t="s">
        <v>1092</v>
      </c>
      <c r="H658" t="s">
        <v>36</v>
      </c>
      <c r="M658" t="s">
        <v>77</v>
      </c>
    </row>
    <row r="659" spans="1:13" x14ac:dyDescent="0.2">
      <c r="A659" t="s">
        <v>1093</v>
      </c>
      <c r="H659" t="s">
        <v>1094</v>
      </c>
    </row>
    <row r="660" spans="1:13" x14ac:dyDescent="0.2">
      <c r="A660" t="s">
        <v>1095</v>
      </c>
      <c r="H660" t="s">
        <v>1096</v>
      </c>
    </row>
    <row r="661" spans="1:13" x14ac:dyDescent="0.2">
      <c r="A661" t="s">
        <v>1097</v>
      </c>
      <c r="H661" t="s">
        <v>1098</v>
      </c>
    </row>
    <row r="662" spans="1:13" x14ac:dyDescent="0.2">
      <c r="A662" t="s">
        <v>1099</v>
      </c>
    </row>
    <row r="663" spans="1:13" x14ac:dyDescent="0.2">
      <c r="A663" t="s">
        <v>1100</v>
      </c>
      <c r="H663" t="s">
        <v>1101</v>
      </c>
      <c r="M663" t="s">
        <v>77</v>
      </c>
    </row>
    <row r="664" spans="1:13" x14ac:dyDescent="0.2">
      <c r="A664" t="s">
        <v>1102</v>
      </c>
      <c r="H664" t="s">
        <v>3</v>
      </c>
    </row>
    <row r="665" spans="1:13" x14ac:dyDescent="0.2">
      <c r="A665" t="s">
        <v>1103</v>
      </c>
      <c r="H665" t="s">
        <v>1104</v>
      </c>
    </row>
    <row r="666" spans="1:13" x14ac:dyDescent="0.2">
      <c r="H666" t="s">
        <v>1105</v>
      </c>
    </row>
    <row r="667" spans="1:13" x14ac:dyDescent="0.2">
      <c r="H667" t="s">
        <v>1106</v>
      </c>
    </row>
    <row r="668" spans="1:13" x14ac:dyDescent="0.2">
      <c r="H668" t="s">
        <v>1107</v>
      </c>
    </row>
    <row r="669" spans="1:13" x14ac:dyDescent="0.2">
      <c r="H669" t="s">
        <v>1108</v>
      </c>
      <c r="M669" t="s">
        <v>77</v>
      </c>
    </row>
    <row r="670" spans="1:13" x14ac:dyDescent="0.2">
      <c r="H670" t="s">
        <v>1109</v>
      </c>
    </row>
    <row r="671" spans="1:13" x14ac:dyDescent="0.2">
      <c r="H671" t="s">
        <v>1110</v>
      </c>
    </row>
    <row r="672" spans="1:13" x14ac:dyDescent="0.2">
      <c r="H672" t="s">
        <v>1111</v>
      </c>
    </row>
    <row r="673" spans="8:13" x14ac:dyDescent="0.2">
      <c r="H673" t="s">
        <v>1112</v>
      </c>
    </row>
    <row r="674" spans="8:13" x14ac:dyDescent="0.2">
      <c r="H674" t="s">
        <v>1113</v>
      </c>
    </row>
    <row r="675" spans="8:13" x14ac:dyDescent="0.2">
      <c r="M675" t="s">
        <v>15</v>
      </c>
    </row>
    <row r="676" spans="8:13" x14ac:dyDescent="0.2">
      <c r="H676" t="s">
        <v>1114</v>
      </c>
    </row>
    <row r="677" spans="8:13" x14ac:dyDescent="0.2">
      <c r="H677" t="s">
        <v>83</v>
      </c>
    </row>
    <row r="678" spans="8:13" x14ac:dyDescent="0.2">
      <c r="H678" t="s">
        <v>1115</v>
      </c>
    </row>
    <row r="679" spans="8:13" x14ac:dyDescent="0.2">
      <c r="H679" t="s">
        <v>1116</v>
      </c>
    </row>
    <row r="680" spans="8:13" x14ac:dyDescent="0.2">
      <c r="H680" t="s">
        <v>1117</v>
      </c>
    </row>
    <row r="681" spans="8:13" x14ac:dyDescent="0.2">
      <c r="H681" t="s">
        <v>1118</v>
      </c>
    </row>
    <row r="682" spans="8:13" x14ac:dyDescent="0.2">
      <c r="H682" t="s">
        <v>1119</v>
      </c>
    </row>
    <row r="683" spans="8:13" x14ac:dyDescent="0.2">
      <c r="H683" t="s">
        <v>1120</v>
      </c>
    </row>
    <row r="684" spans="8:13" x14ac:dyDescent="0.2">
      <c r="H684" t="s">
        <v>1121</v>
      </c>
    </row>
    <row r="685" spans="8:13" x14ac:dyDescent="0.2">
      <c r="H685" t="s">
        <v>1122</v>
      </c>
    </row>
    <row r="686" spans="8:13" x14ac:dyDescent="0.2">
      <c r="H686" t="s">
        <v>1123</v>
      </c>
    </row>
    <row r="687" spans="8:13" x14ac:dyDescent="0.2">
      <c r="H687" t="s">
        <v>1124</v>
      </c>
    </row>
    <row r="688" spans="8:13" x14ac:dyDescent="0.2">
      <c r="M688" t="s">
        <v>15</v>
      </c>
    </row>
    <row r="689" spans="8:13" x14ac:dyDescent="0.2">
      <c r="H689" t="s">
        <v>1125</v>
      </c>
    </row>
    <row r="690" spans="8:13" x14ac:dyDescent="0.2">
      <c r="H690" t="s">
        <v>74</v>
      </c>
    </row>
    <row r="691" spans="8:13" x14ac:dyDescent="0.2">
      <c r="H691" t="s">
        <v>1126</v>
      </c>
    </row>
    <row r="692" spans="8:13" x14ac:dyDescent="0.2">
      <c r="H692" t="s">
        <v>1127</v>
      </c>
    </row>
    <row r="693" spans="8:13" x14ac:dyDescent="0.2">
      <c r="H693" t="s">
        <v>1128</v>
      </c>
    </row>
    <row r="695" spans="8:13" x14ac:dyDescent="0.2">
      <c r="H695" t="s">
        <v>1129</v>
      </c>
    </row>
    <row r="696" spans="8:13" x14ac:dyDescent="0.2">
      <c r="H696" t="s">
        <v>1130</v>
      </c>
    </row>
    <row r="697" spans="8:13" x14ac:dyDescent="0.2">
      <c r="H697" t="s">
        <v>1131</v>
      </c>
    </row>
    <row r="698" spans="8:13" x14ac:dyDescent="0.2">
      <c r="H698" t="s">
        <v>1132</v>
      </c>
    </row>
    <row r="699" spans="8:13" x14ac:dyDescent="0.2">
      <c r="H699" t="s">
        <v>1133</v>
      </c>
    </row>
    <row r="701" spans="8:13" x14ac:dyDescent="0.2">
      <c r="H701" t="s">
        <v>1134</v>
      </c>
      <c r="M701" t="s">
        <v>15</v>
      </c>
    </row>
    <row r="702" spans="8:13" x14ac:dyDescent="0.2">
      <c r="H702" t="s">
        <v>959</v>
      </c>
    </row>
    <row r="703" spans="8:13" x14ac:dyDescent="0.2">
      <c r="H703" t="s">
        <v>1135</v>
      </c>
    </row>
    <row r="704" spans="8:13" x14ac:dyDescent="0.2">
      <c r="H704" t="s">
        <v>1136</v>
      </c>
    </row>
    <row r="705" spans="8:14" x14ac:dyDescent="0.2">
      <c r="H705" t="s">
        <v>1137</v>
      </c>
    </row>
    <row r="707" spans="8:14" x14ac:dyDescent="0.2">
      <c r="H707" t="s">
        <v>1138</v>
      </c>
      <c r="M707" t="s">
        <v>77</v>
      </c>
      <c r="N707" t="s">
        <v>1139</v>
      </c>
    </row>
    <row r="708" spans="8:14" x14ac:dyDescent="0.2">
      <c r="H708" t="s">
        <v>3</v>
      </c>
    </row>
    <row r="709" spans="8:14" x14ac:dyDescent="0.2">
      <c r="H709" t="s">
        <v>695</v>
      </c>
    </row>
    <row r="710" spans="8:14" x14ac:dyDescent="0.2">
      <c r="H710" t="s">
        <v>1140</v>
      </c>
    </row>
    <row r="711" spans="8:14" x14ac:dyDescent="0.2">
      <c r="H711" t="s">
        <v>1141</v>
      </c>
    </row>
    <row r="712" spans="8:14" x14ac:dyDescent="0.2">
      <c r="H712" t="s">
        <v>1142</v>
      </c>
    </row>
    <row r="713" spans="8:14" x14ac:dyDescent="0.2">
      <c r="M713" t="s">
        <v>1143</v>
      </c>
    </row>
    <row r="714" spans="8:14" x14ac:dyDescent="0.2">
      <c r="H714" t="s">
        <v>1144</v>
      </c>
    </row>
    <row r="715" spans="8:14" x14ac:dyDescent="0.2">
      <c r="H715" t="s">
        <v>1058</v>
      </c>
    </row>
    <row r="716" spans="8:14" x14ac:dyDescent="0.2">
      <c r="H716" t="s">
        <v>1145</v>
      </c>
    </row>
    <row r="717" spans="8:14" x14ac:dyDescent="0.2">
      <c r="H717" t="s">
        <v>1146</v>
      </c>
    </row>
    <row r="718" spans="8:14" x14ac:dyDescent="0.2">
      <c r="H718" t="s">
        <v>1147</v>
      </c>
    </row>
    <row r="719" spans="8:14" x14ac:dyDescent="0.2">
      <c r="H719" t="s">
        <v>978</v>
      </c>
      <c r="M719" t="s">
        <v>77</v>
      </c>
    </row>
    <row r="720" spans="8:14" x14ac:dyDescent="0.2">
      <c r="H720" t="s">
        <v>979</v>
      </c>
    </row>
    <row r="721" spans="7:13" x14ac:dyDescent="0.2">
      <c r="H721" t="s">
        <v>981</v>
      </c>
    </row>
    <row r="724" spans="7:13" x14ac:dyDescent="0.2">
      <c r="H724" t="s">
        <v>985</v>
      </c>
    </row>
    <row r="725" spans="7:13" x14ac:dyDescent="0.2">
      <c r="H725" t="s">
        <v>987</v>
      </c>
    </row>
    <row r="726" spans="7:13" x14ac:dyDescent="0.2">
      <c r="H726" t="s">
        <v>1148</v>
      </c>
      <c r="M726" t="s">
        <v>77</v>
      </c>
    </row>
    <row r="727" spans="7:13" x14ac:dyDescent="0.2">
      <c r="H727" t="s">
        <v>1149</v>
      </c>
    </row>
    <row r="728" spans="7:13" x14ac:dyDescent="0.2">
      <c r="H728" t="s">
        <v>1150</v>
      </c>
    </row>
    <row r="729" spans="7:13" x14ac:dyDescent="0.2">
      <c r="H729" t="s">
        <v>1151</v>
      </c>
    </row>
    <row r="730" spans="7:13" x14ac:dyDescent="0.2">
      <c r="H730" t="s">
        <v>1152</v>
      </c>
    </row>
    <row r="731" spans="7:13" x14ac:dyDescent="0.2">
      <c r="H731" t="s">
        <v>1153</v>
      </c>
    </row>
    <row r="732" spans="7:13" x14ac:dyDescent="0.2">
      <c r="H732" t="s">
        <v>1154</v>
      </c>
    </row>
    <row r="733" spans="7:13" x14ac:dyDescent="0.2">
      <c r="H733" t="s">
        <v>1155</v>
      </c>
    </row>
    <row r="734" spans="7:13" x14ac:dyDescent="0.2">
      <c r="H734" t="s">
        <v>1156</v>
      </c>
    </row>
    <row r="735" spans="7:13" x14ac:dyDescent="0.2">
      <c r="H735" t="s">
        <v>1157</v>
      </c>
    </row>
    <row r="736" spans="7:13" x14ac:dyDescent="0.2">
      <c r="G736" t="s">
        <v>1158</v>
      </c>
      <c r="H736" t="s">
        <v>1159</v>
      </c>
    </row>
    <row r="737" spans="7:8" x14ac:dyDescent="0.2">
      <c r="G737" t="s">
        <v>1160</v>
      </c>
      <c r="H737" t="s">
        <v>1161</v>
      </c>
    </row>
    <row r="738" spans="7:8" x14ac:dyDescent="0.2">
      <c r="G738" t="s">
        <v>1158</v>
      </c>
      <c r="H738" t="s">
        <v>1162</v>
      </c>
    </row>
    <row r="739" spans="7:8" x14ac:dyDescent="0.2">
      <c r="G739" t="s">
        <v>1160</v>
      </c>
      <c r="H739" t="s">
        <v>1163</v>
      </c>
    </row>
    <row r="740" spans="7:8" x14ac:dyDescent="0.2">
      <c r="G740" t="s">
        <v>1160</v>
      </c>
      <c r="H740" t="s">
        <v>1164</v>
      </c>
    </row>
    <row r="741" spans="7:8" x14ac:dyDescent="0.2">
      <c r="G741" t="s">
        <v>1165</v>
      </c>
      <c r="H741" t="s">
        <v>1166</v>
      </c>
    </row>
    <row r="742" spans="7:8" x14ac:dyDescent="0.2">
      <c r="G742" t="s">
        <v>1158</v>
      </c>
      <c r="H742" t="s">
        <v>1167</v>
      </c>
    </row>
    <row r="743" spans="7:8" x14ac:dyDescent="0.2">
      <c r="G743" t="s">
        <v>1158</v>
      </c>
      <c r="H743" t="s">
        <v>1168</v>
      </c>
    </row>
    <row r="744" spans="7:8" x14ac:dyDescent="0.2">
      <c r="G744" t="s">
        <v>1158</v>
      </c>
      <c r="H744" t="s">
        <v>1169</v>
      </c>
    </row>
    <row r="745" spans="7:8" x14ac:dyDescent="0.2">
      <c r="G745" t="s">
        <v>1160</v>
      </c>
      <c r="H745" t="s">
        <v>1170</v>
      </c>
    </row>
    <row r="746" spans="7:8" x14ac:dyDescent="0.2">
      <c r="G746" t="s">
        <v>1160</v>
      </c>
      <c r="H746" t="s">
        <v>1171</v>
      </c>
    </row>
    <row r="747" spans="7:8" x14ac:dyDescent="0.2">
      <c r="G747" t="s">
        <v>1160</v>
      </c>
      <c r="H747" t="s">
        <v>1172</v>
      </c>
    </row>
    <row r="748" spans="7:8" x14ac:dyDescent="0.2">
      <c r="G748" t="s">
        <v>1160</v>
      </c>
      <c r="H748" t="s">
        <v>1173</v>
      </c>
    </row>
    <row r="749" spans="7:8" x14ac:dyDescent="0.2">
      <c r="G749" t="s">
        <v>1158</v>
      </c>
      <c r="H749" t="s">
        <v>1174</v>
      </c>
    </row>
    <row r="750" spans="7:8" x14ac:dyDescent="0.2">
      <c r="G750" t="s">
        <v>1160</v>
      </c>
      <c r="H750" t="s">
        <v>1175</v>
      </c>
    </row>
    <row r="751" spans="7:8" x14ac:dyDescent="0.2">
      <c r="G751" t="s">
        <v>1165</v>
      </c>
      <c r="H751" t="s">
        <v>1176</v>
      </c>
    </row>
    <row r="752" spans="7:8" x14ac:dyDescent="0.2">
      <c r="G752" t="s">
        <v>1160</v>
      </c>
      <c r="H752" t="s">
        <v>1177</v>
      </c>
    </row>
    <row r="753" spans="7:8" x14ac:dyDescent="0.2">
      <c r="G753" t="s">
        <v>1160</v>
      </c>
      <c r="H753" t="s">
        <v>1178</v>
      </c>
    </row>
    <row r="754" spans="7:8" x14ac:dyDescent="0.2">
      <c r="G754" t="s">
        <v>1158</v>
      </c>
      <c r="H754" t="s">
        <v>1179</v>
      </c>
    </row>
    <row r="755" spans="7:8" x14ac:dyDescent="0.2">
      <c r="G755" t="s">
        <v>1160</v>
      </c>
      <c r="H755" t="s">
        <v>1180</v>
      </c>
    </row>
    <row r="756" spans="7:8" x14ac:dyDescent="0.2">
      <c r="G756" t="s">
        <v>1165</v>
      </c>
      <c r="H756" t="s">
        <v>1181</v>
      </c>
    </row>
    <row r="757" spans="7:8" x14ac:dyDescent="0.2">
      <c r="G757" t="s">
        <v>1160</v>
      </c>
      <c r="H757" t="s">
        <v>1182</v>
      </c>
    </row>
    <row r="758" spans="7:8" x14ac:dyDescent="0.2">
      <c r="G758" t="s">
        <v>1158</v>
      </c>
      <c r="H758" t="s">
        <v>1183</v>
      </c>
    </row>
    <row r="759" spans="7:8" x14ac:dyDescent="0.2">
      <c r="G759" t="s">
        <v>1158</v>
      </c>
      <c r="H759" t="s">
        <v>1184</v>
      </c>
    </row>
    <row r="760" spans="7:8" x14ac:dyDescent="0.2">
      <c r="G760" t="s">
        <v>1158</v>
      </c>
      <c r="H760" t="s">
        <v>1185</v>
      </c>
    </row>
    <row r="761" spans="7:8" x14ac:dyDescent="0.2">
      <c r="G761" t="s">
        <v>1165</v>
      </c>
      <c r="H761" t="s">
        <v>1186</v>
      </c>
    </row>
    <row r="762" spans="7:8" x14ac:dyDescent="0.2">
      <c r="G762" t="s">
        <v>1158</v>
      </c>
      <c r="H762" t="s">
        <v>1187</v>
      </c>
    </row>
    <row r="763" spans="7:8" x14ac:dyDescent="0.2">
      <c r="G763" t="s">
        <v>1160</v>
      </c>
      <c r="H763" t="s">
        <v>1188</v>
      </c>
    </row>
    <row r="764" spans="7:8" x14ac:dyDescent="0.2">
      <c r="G764" t="s">
        <v>1158</v>
      </c>
      <c r="H764" t="s">
        <v>1189</v>
      </c>
    </row>
    <row r="765" spans="7:8" x14ac:dyDescent="0.2">
      <c r="G765" t="s">
        <v>1158</v>
      </c>
      <c r="H765" t="s">
        <v>1190</v>
      </c>
    </row>
    <row r="766" spans="7:8" x14ac:dyDescent="0.2">
      <c r="G766" t="s">
        <v>1165</v>
      </c>
      <c r="H766" t="s">
        <v>1191</v>
      </c>
    </row>
    <row r="767" spans="7:8" x14ac:dyDescent="0.2">
      <c r="G767" t="s">
        <v>1158</v>
      </c>
      <c r="H767" t="s">
        <v>1192</v>
      </c>
    </row>
    <row r="768" spans="7:8" x14ac:dyDescent="0.2">
      <c r="G768" t="s">
        <v>1160</v>
      </c>
      <c r="H768" t="s">
        <v>1193</v>
      </c>
    </row>
    <row r="769" spans="7:8" x14ac:dyDescent="0.2">
      <c r="G769" t="s">
        <v>1165</v>
      </c>
      <c r="H769" t="s">
        <v>1194</v>
      </c>
    </row>
    <row r="770" spans="7:8" x14ac:dyDescent="0.2">
      <c r="G770" t="s">
        <v>1158</v>
      </c>
      <c r="H770" t="s">
        <v>1195</v>
      </c>
    </row>
    <row r="771" spans="7:8" x14ac:dyDescent="0.2">
      <c r="G771" t="s">
        <v>1165</v>
      </c>
      <c r="H771" t="s">
        <v>1196</v>
      </c>
    </row>
    <row r="772" spans="7:8" x14ac:dyDescent="0.2">
      <c r="G772" t="s">
        <v>1165</v>
      </c>
      <c r="H772" t="s">
        <v>1197</v>
      </c>
    </row>
    <row r="773" spans="7:8" x14ac:dyDescent="0.2">
      <c r="G773" t="s">
        <v>1165</v>
      </c>
      <c r="H773" t="s">
        <v>1198</v>
      </c>
    </row>
    <row r="774" spans="7:8" x14ac:dyDescent="0.2">
      <c r="G774" t="s">
        <v>1165</v>
      </c>
      <c r="H774" t="s">
        <v>1199</v>
      </c>
    </row>
    <row r="775" spans="7:8" x14ac:dyDescent="0.2">
      <c r="G775" t="s">
        <v>1165</v>
      </c>
      <c r="H775" t="s">
        <v>1200</v>
      </c>
    </row>
    <row r="776" spans="7:8" x14ac:dyDescent="0.2">
      <c r="G776" t="s">
        <v>1165</v>
      </c>
      <c r="H776" t="s">
        <v>1201</v>
      </c>
    </row>
    <row r="777" spans="7:8" x14ac:dyDescent="0.2">
      <c r="G777" t="s">
        <v>1158</v>
      </c>
      <c r="H777" t="s">
        <v>1202</v>
      </c>
    </row>
    <row r="778" spans="7:8" x14ac:dyDescent="0.2">
      <c r="G778" t="s">
        <v>1158</v>
      </c>
      <c r="H778" t="s">
        <v>1203</v>
      </c>
    </row>
    <row r="779" spans="7:8" x14ac:dyDescent="0.2">
      <c r="G779" t="s">
        <v>1165</v>
      </c>
      <c r="H779" t="s">
        <v>1204</v>
      </c>
    </row>
    <row r="780" spans="7:8" x14ac:dyDescent="0.2">
      <c r="G780" t="s">
        <v>1165</v>
      </c>
      <c r="H780" t="s">
        <v>1205</v>
      </c>
    </row>
    <row r="781" spans="7:8" x14ac:dyDescent="0.2">
      <c r="G781" t="s">
        <v>1160</v>
      </c>
      <c r="H781" t="s">
        <v>1206</v>
      </c>
    </row>
    <row r="782" spans="7:8" x14ac:dyDescent="0.2">
      <c r="G782" t="s">
        <v>1165</v>
      </c>
      <c r="H782" t="s">
        <v>1207</v>
      </c>
    </row>
    <row r="783" spans="7:8" x14ac:dyDescent="0.2">
      <c r="G783" t="s">
        <v>1158</v>
      </c>
      <c r="H783" t="s">
        <v>1208</v>
      </c>
    </row>
    <row r="784" spans="7:8" x14ac:dyDescent="0.2">
      <c r="G784" t="s">
        <v>1158</v>
      </c>
      <c r="H784" t="s">
        <v>1209</v>
      </c>
    </row>
    <row r="785" spans="7:8" x14ac:dyDescent="0.2">
      <c r="G785" t="s">
        <v>1160</v>
      </c>
      <c r="H785" t="s">
        <v>1210</v>
      </c>
    </row>
    <row r="786" spans="7:8" x14ac:dyDescent="0.2">
      <c r="G786" t="s">
        <v>1160</v>
      </c>
      <c r="H786" t="s">
        <v>1211</v>
      </c>
    </row>
    <row r="787" spans="7:8" x14ac:dyDescent="0.2">
      <c r="G787" t="s">
        <v>1158</v>
      </c>
      <c r="H787" t="s">
        <v>1212</v>
      </c>
    </row>
    <row r="788" spans="7:8" x14ac:dyDescent="0.2">
      <c r="G788" t="s">
        <v>1158</v>
      </c>
      <c r="H788" t="s">
        <v>1213</v>
      </c>
    </row>
    <row r="789" spans="7:8" x14ac:dyDescent="0.2">
      <c r="G789" t="s">
        <v>1165</v>
      </c>
      <c r="H789" t="s">
        <v>1214</v>
      </c>
    </row>
    <row r="790" spans="7:8" x14ac:dyDescent="0.2">
      <c r="G790" t="s">
        <v>1158</v>
      </c>
      <c r="H790" t="s">
        <v>1215</v>
      </c>
    </row>
    <row r="791" spans="7:8" x14ac:dyDescent="0.2">
      <c r="G791" t="s">
        <v>1158</v>
      </c>
      <c r="H791" t="s">
        <v>1216</v>
      </c>
    </row>
    <row r="792" spans="7:8" x14ac:dyDescent="0.2">
      <c r="G792" t="s">
        <v>1158</v>
      </c>
      <c r="H792" t="s">
        <v>1217</v>
      </c>
    </row>
    <row r="793" spans="7:8" x14ac:dyDescent="0.2">
      <c r="G793" t="s">
        <v>1158</v>
      </c>
      <c r="H793" t="s">
        <v>1218</v>
      </c>
    </row>
    <row r="794" spans="7:8" x14ac:dyDescent="0.2">
      <c r="G794" t="s">
        <v>1160</v>
      </c>
      <c r="H794" t="s">
        <v>1085</v>
      </c>
    </row>
    <row r="795" spans="7:8" x14ac:dyDescent="0.2">
      <c r="G795" t="s">
        <v>1160</v>
      </c>
      <c r="H795" t="s">
        <v>1219</v>
      </c>
    </row>
    <row r="796" spans="7:8" x14ac:dyDescent="0.2">
      <c r="G796" t="s">
        <v>1165</v>
      </c>
      <c r="H796" t="s">
        <v>1220</v>
      </c>
    </row>
    <row r="797" spans="7:8" x14ac:dyDescent="0.2">
      <c r="G797" t="s">
        <v>1158</v>
      </c>
      <c r="H797" t="s">
        <v>1090</v>
      </c>
    </row>
    <row r="798" spans="7:8" x14ac:dyDescent="0.2">
      <c r="G798" t="s">
        <v>1165</v>
      </c>
      <c r="H798" t="s">
        <v>1092</v>
      </c>
    </row>
    <row r="799" spans="7:8" x14ac:dyDescent="0.2">
      <c r="G799" t="s">
        <v>1158</v>
      </c>
      <c r="H799" t="s">
        <v>1221</v>
      </c>
    </row>
    <row r="800" spans="7:8" x14ac:dyDescent="0.2">
      <c r="G800" t="s">
        <v>1158</v>
      </c>
      <c r="H800" t="s">
        <v>1099</v>
      </c>
    </row>
    <row r="801" spans="7:12" x14ac:dyDescent="0.2">
      <c r="G801" t="s">
        <v>1158</v>
      </c>
      <c r="H801" t="s">
        <v>1100</v>
      </c>
    </row>
    <row r="802" spans="7:12" x14ac:dyDescent="0.2">
      <c r="G802" t="s">
        <v>1165</v>
      </c>
      <c r="H802" t="s">
        <v>1222</v>
      </c>
    </row>
    <row r="803" spans="7:12" x14ac:dyDescent="0.2">
      <c r="G803" t="s">
        <v>1165</v>
      </c>
      <c r="H803" t="s">
        <v>1223</v>
      </c>
    </row>
    <row r="804" spans="7:12" x14ac:dyDescent="0.2">
      <c r="G804" t="s">
        <v>1158</v>
      </c>
      <c r="H804" t="s">
        <v>1224</v>
      </c>
    </row>
    <row r="805" spans="7:12" x14ac:dyDescent="0.2">
      <c r="G805" t="s">
        <v>1160</v>
      </c>
      <c r="H805" t="s">
        <v>1102</v>
      </c>
      <c r="L805" t="s">
        <v>1225</v>
      </c>
    </row>
    <row r="806" spans="7:12" x14ac:dyDescent="0.2">
      <c r="G806" t="s">
        <v>1165</v>
      </c>
      <c r="H806" t="s">
        <v>1103</v>
      </c>
    </row>
    <row r="807" spans="7:12" x14ac:dyDescent="0.2">
      <c r="G807" t="s">
        <v>1158</v>
      </c>
      <c r="H807" t="s">
        <v>1090</v>
      </c>
    </row>
    <row r="808" spans="7:12" x14ac:dyDescent="0.2">
      <c r="G808" t="s">
        <v>1165</v>
      </c>
      <c r="H808" t="s">
        <v>1092</v>
      </c>
    </row>
    <row r="809" spans="7:12" x14ac:dyDescent="0.2">
      <c r="G809" t="s">
        <v>1160</v>
      </c>
      <c r="H809" t="s">
        <v>1093</v>
      </c>
    </row>
    <row r="810" spans="7:12" x14ac:dyDescent="0.2">
      <c r="G810" t="s">
        <v>1165</v>
      </c>
      <c r="H810" t="s">
        <v>1095</v>
      </c>
    </row>
    <row r="811" spans="7:12" x14ac:dyDescent="0.2">
      <c r="G811" t="s">
        <v>1160</v>
      </c>
      <c r="H811" t="s">
        <v>1097</v>
      </c>
    </row>
    <row r="812" spans="7:12" x14ac:dyDescent="0.2">
      <c r="G812" t="s">
        <v>1165</v>
      </c>
      <c r="H812" t="s">
        <v>1099</v>
      </c>
    </row>
    <row r="813" spans="7:12" x14ac:dyDescent="0.2">
      <c r="G813" t="s">
        <v>1165</v>
      </c>
      <c r="H813" t="s">
        <v>1100</v>
      </c>
    </row>
    <row r="814" spans="7:12" x14ac:dyDescent="0.2">
      <c r="G814" t="s">
        <v>1165</v>
      </c>
      <c r="H814" t="s">
        <v>1224</v>
      </c>
    </row>
    <row r="815" spans="7:12" x14ac:dyDescent="0.2">
      <c r="G815" t="s">
        <v>1160</v>
      </c>
      <c r="H815" t="s">
        <v>1102</v>
      </c>
    </row>
    <row r="816" spans="7:12" x14ac:dyDescent="0.2">
      <c r="G816" t="s">
        <v>1158</v>
      </c>
      <c r="H816" t="s">
        <v>1103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E7CE"/>
  </sheetPr>
  <dimension ref="A3:I20"/>
  <sheetViews>
    <sheetView workbookViewId="0">
      <selection activeCell="B15" sqref="B14:G19"/>
    </sheetView>
  </sheetViews>
  <sheetFormatPr baseColWidth="10" defaultColWidth="8.83203125" defaultRowHeight="15" x14ac:dyDescent="0.2"/>
  <sheetData>
    <row r="3" spans="1:9" x14ac:dyDescent="0.2">
      <c r="A3" s="3" t="s">
        <v>1271</v>
      </c>
      <c r="C3" t="s">
        <v>755</v>
      </c>
      <c r="D3" t="s">
        <v>1226</v>
      </c>
      <c r="E3" t="s">
        <v>1227</v>
      </c>
      <c r="F3" t="s">
        <v>1228</v>
      </c>
      <c r="G3" t="s">
        <v>1229</v>
      </c>
      <c r="H3" s="7" t="s">
        <v>1239</v>
      </c>
      <c r="I3" s="7" t="s">
        <v>1240</v>
      </c>
    </row>
    <row r="4" spans="1:9" x14ac:dyDescent="0.2">
      <c r="A4" t="s">
        <v>173</v>
      </c>
      <c r="B4">
        <v>0</v>
      </c>
      <c r="C4">
        <v>872</v>
      </c>
      <c r="D4">
        <v>20</v>
      </c>
      <c r="E4">
        <f>D4+C4</f>
        <v>892</v>
      </c>
      <c r="F4" s="2">
        <f>E4/E$6</f>
        <v>0.89378757515030061</v>
      </c>
      <c r="G4" s="2">
        <f>D4/E4</f>
        <v>2.2421524663677129E-2</v>
      </c>
      <c r="H4" s="8">
        <f>F9</f>
        <v>0.89977134146341464</v>
      </c>
      <c r="I4" s="8">
        <f>G9</f>
        <v>2.9224904701397714E-2</v>
      </c>
    </row>
    <row r="5" spans="1:9" x14ac:dyDescent="0.2">
      <c r="A5" t="s">
        <v>169</v>
      </c>
      <c r="B5">
        <v>1</v>
      </c>
      <c r="C5">
        <v>104</v>
      </c>
      <c r="D5">
        <v>2</v>
      </c>
      <c r="E5">
        <f>D5+C5</f>
        <v>106</v>
      </c>
      <c r="F5" s="2">
        <f t="shared" ref="F5:F6" si="0">E5/E$6</f>
        <v>0.10621242484969939</v>
      </c>
      <c r="G5" s="2">
        <f t="shared" ref="G5:G6" si="1">D5/E5</f>
        <v>1.8867924528301886E-2</v>
      </c>
      <c r="H5" s="8">
        <f t="shared" ref="H5:I6" si="2">F10</f>
        <v>0.10022865853658537</v>
      </c>
      <c r="I5" s="8">
        <f t="shared" si="2"/>
        <v>1.5209125475285171E-2</v>
      </c>
    </row>
    <row r="6" spans="1:9" x14ac:dyDescent="0.2">
      <c r="B6" t="s">
        <v>1227</v>
      </c>
      <c r="C6">
        <f>SUM(C4:C5)</f>
        <v>976</v>
      </c>
      <c r="D6">
        <f>SUM(D4:D5)</f>
        <v>22</v>
      </c>
      <c r="E6">
        <f>SUM(E4:E5)</f>
        <v>998</v>
      </c>
      <c r="F6" s="2">
        <f t="shared" si="0"/>
        <v>1</v>
      </c>
      <c r="G6" s="2">
        <f t="shared" si="1"/>
        <v>2.2044088176352707E-2</v>
      </c>
      <c r="H6" s="8">
        <f t="shared" si="2"/>
        <v>1</v>
      </c>
      <c r="I6" s="8">
        <f t="shared" si="2"/>
        <v>2.7820121951219513E-2</v>
      </c>
    </row>
    <row r="8" spans="1:9" x14ac:dyDescent="0.2">
      <c r="A8" s="3" t="s">
        <v>1272</v>
      </c>
      <c r="C8" t="s">
        <v>755</v>
      </c>
      <c r="D8" t="s">
        <v>1226</v>
      </c>
      <c r="E8" t="s">
        <v>1227</v>
      </c>
      <c r="F8" t="s">
        <v>1228</v>
      </c>
      <c r="G8" t="s">
        <v>1229</v>
      </c>
    </row>
    <row r="9" spans="1:9" x14ac:dyDescent="0.2">
      <c r="A9" t="s">
        <v>173</v>
      </c>
      <c r="B9">
        <v>0</v>
      </c>
      <c r="C9">
        <v>2292</v>
      </c>
      <c r="D9">
        <v>69</v>
      </c>
      <c r="E9">
        <f>D9+C9</f>
        <v>2361</v>
      </c>
      <c r="F9" s="2">
        <f>E9/E$11</f>
        <v>0.89977134146341464</v>
      </c>
      <c r="G9" s="2">
        <f>D9/E9</f>
        <v>2.9224904701397714E-2</v>
      </c>
    </row>
    <row r="10" spans="1:9" x14ac:dyDescent="0.2">
      <c r="A10" t="s">
        <v>169</v>
      </c>
      <c r="B10">
        <v>1</v>
      </c>
      <c r="C10">
        <v>259</v>
      </c>
      <c r="D10">
        <v>4</v>
      </c>
      <c r="E10">
        <f>D10+C10</f>
        <v>263</v>
      </c>
      <c r="F10" s="2">
        <f t="shared" ref="F10:F11" si="3">E10/E$11</f>
        <v>0.10022865853658537</v>
      </c>
      <c r="G10" s="2">
        <f t="shared" ref="G10:G11" si="4">D10/E10</f>
        <v>1.5209125475285171E-2</v>
      </c>
    </row>
    <row r="11" spans="1:9" x14ac:dyDescent="0.2">
      <c r="B11" t="s">
        <v>1227</v>
      </c>
      <c r="C11">
        <f>SUM(C9:C10)</f>
        <v>2551</v>
      </c>
      <c r="D11">
        <f>SUM(D9:D10)</f>
        <v>73</v>
      </c>
      <c r="E11">
        <f>SUM(E9:E10)</f>
        <v>2624</v>
      </c>
      <c r="F11" s="2">
        <f t="shared" si="3"/>
        <v>1</v>
      </c>
      <c r="G11" s="2">
        <f t="shared" si="4"/>
        <v>2.7820121951219513E-2</v>
      </c>
    </row>
    <row r="14" spans="1:9" x14ac:dyDescent="0.2">
      <c r="B14" s="3" t="s">
        <v>1230</v>
      </c>
    </row>
    <row r="15" spans="1:9" x14ac:dyDescent="0.2">
      <c r="B15" s="73" t="s">
        <v>1342</v>
      </c>
      <c r="C15" s="73"/>
      <c r="D15" s="73"/>
      <c r="E15" s="73"/>
      <c r="F15" s="73"/>
      <c r="G15" s="73"/>
    </row>
    <row r="16" spans="1:9" x14ac:dyDescent="0.2">
      <c r="B16" s="73"/>
      <c r="C16" s="73"/>
      <c r="D16" s="73"/>
      <c r="E16" s="73"/>
      <c r="F16" s="73"/>
      <c r="G16" s="73"/>
    </row>
    <row r="17" spans="2:9" x14ac:dyDescent="0.2">
      <c r="B17" s="73"/>
      <c r="C17" s="73"/>
      <c r="D17" s="73"/>
      <c r="E17" s="73"/>
      <c r="F17" s="73"/>
      <c r="G17" s="73"/>
      <c r="I17" t="s">
        <v>2</v>
      </c>
    </row>
    <row r="18" spans="2:9" x14ac:dyDescent="0.2">
      <c r="B18" s="73"/>
      <c r="C18" s="73"/>
      <c r="D18" s="73"/>
      <c r="E18" s="73"/>
      <c r="F18" s="73"/>
      <c r="G18" s="73"/>
      <c r="I18" t="s">
        <v>3</v>
      </c>
    </row>
    <row r="19" spans="2:9" x14ac:dyDescent="0.2">
      <c r="B19" s="73"/>
      <c r="C19" s="73"/>
      <c r="D19" s="73"/>
      <c r="E19" s="73"/>
      <c r="F19" s="73"/>
      <c r="G19" s="73"/>
      <c r="I19" t="s">
        <v>6</v>
      </c>
    </row>
    <row r="20" spans="2:9" x14ac:dyDescent="0.2">
      <c r="I20" t="s">
        <v>9</v>
      </c>
    </row>
  </sheetData>
  <mergeCells count="1">
    <mergeCell ref="B15:G1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4:J31"/>
  <sheetViews>
    <sheetView workbookViewId="0">
      <selection activeCell="P48" sqref="P48"/>
    </sheetView>
  </sheetViews>
  <sheetFormatPr baseColWidth="10" defaultColWidth="8.83203125" defaultRowHeight="15" x14ac:dyDescent="0.2"/>
  <sheetData>
    <row r="4" spans="2:9" x14ac:dyDescent="0.2">
      <c r="B4" s="3" t="s">
        <v>1271</v>
      </c>
      <c r="C4" t="s">
        <v>755</v>
      </c>
      <c r="D4" t="s">
        <v>1226</v>
      </c>
      <c r="E4" t="s">
        <v>1227</v>
      </c>
      <c r="F4" t="s">
        <v>1228</v>
      </c>
      <c r="G4" s="5" t="s">
        <v>1229</v>
      </c>
      <c r="H4" t="s">
        <v>1239</v>
      </c>
      <c r="I4" t="s">
        <v>1240</v>
      </c>
    </row>
    <row r="5" spans="2:9" x14ac:dyDescent="0.2">
      <c r="B5" t="s">
        <v>1231</v>
      </c>
      <c r="C5">
        <v>62</v>
      </c>
      <c r="D5">
        <v>2</v>
      </c>
      <c r="E5">
        <f>D5+C5</f>
        <v>64</v>
      </c>
      <c r="F5" s="4">
        <f>E5/E$13</f>
        <v>6.4128256513026047E-2</v>
      </c>
      <c r="G5" s="2">
        <f>D5/E5</f>
        <v>3.125E-2</v>
      </c>
      <c r="H5" s="6">
        <f>F16</f>
        <v>4.0396341463414635E-2</v>
      </c>
      <c r="I5" s="6">
        <f>G16</f>
        <v>1.8867924528301886E-2</v>
      </c>
    </row>
    <row r="6" spans="2:9" x14ac:dyDescent="0.2">
      <c r="B6" t="s">
        <v>1232</v>
      </c>
      <c r="C6">
        <v>137</v>
      </c>
      <c r="D6">
        <v>3</v>
      </c>
      <c r="E6">
        <f t="shared" ref="E6:E11" si="0">D6+C6</f>
        <v>140</v>
      </c>
      <c r="F6" s="4">
        <f t="shared" ref="F6:F12" si="1">E6/E$13</f>
        <v>0.14028056112224449</v>
      </c>
      <c r="G6" s="2">
        <f t="shared" ref="G6:G13" si="2">D6/E6</f>
        <v>2.1428571428571429E-2</v>
      </c>
      <c r="H6" s="6">
        <f t="shared" ref="H6:I6" si="3">F17</f>
        <v>0.12766768292682926</v>
      </c>
      <c r="I6" s="6">
        <f t="shared" si="3"/>
        <v>4.7761194029850747E-2</v>
      </c>
    </row>
    <row r="7" spans="2:9" x14ac:dyDescent="0.2">
      <c r="B7" t="s">
        <v>1233</v>
      </c>
      <c r="C7">
        <v>6</v>
      </c>
      <c r="D7">
        <v>0</v>
      </c>
      <c r="E7">
        <f t="shared" si="0"/>
        <v>6</v>
      </c>
      <c r="F7" s="4">
        <f t="shared" si="1"/>
        <v>6.0120240480961923E-3</v>
      </c>
      <c r="G7" s="2">
        <f t="shared" si="2"/>
        <v>0</v>
      </c>
      <c r="H7" s="6">
        <f t="shared" ref="H7:I7" si="4">F18</f>
        <v>8.003048780487805E-3</v>
      </c>
      <c r="I7" s="6">
        <f t="shared" si="4"/>
        <v>0</v>
      </c>
    </row>
    <row r="8" spans="2:9" x14ac:dyDescent="0.2">
      <c r="B8" t="s">
        <v>1234</v>
      </c>
      <c r="C8">
        <v>6</v>
      </c>
      <c r="D8">
        <v>1</v>
      </c>
      <c r="E8">
        <f t="shared" si="0"/>
        <v>7</v>
      </c>
      <c r="F8" s="4">
        <f t="shared" si="1"/>
        <v>7.0140280561122245E-3</v>
      </c>
      <c r="G8" s="2">
        <f t="shared" si="2"/>
        <v>0.14285714285714285</v>
      </c>
      <c r="H8" s="6">
        <f t="shared" ref="H8:I8" si="5">F19</f>
        <v>8.7652439024390252E-3</v>
      </c>
      <c r="I8" s="6">
        <f t="shared" si="5"/>
        <v>8.6956521739130432E-2</v>
      </c>
    </row>
    <row r="9" spans="2:9" x14ac:dyDescent="0.2">
      <c r="B9" t="s">
        <v>1235</v>
      </c>
      <c r="C9">
        <v>85</v>
      </c>
      <c r="D9">
        <v>1</v>
      </c>
      <c r="E9">
        <f t="shared" si="0"/>
        <v>86</v>
      </c>
      <c r="F9" s="4">
        <f t="shared" si="1"/>
        <v>8.617234468937876E-2</v>
      </c>
      <c r="G9" s="2">
        <f t="shared" si="2"/>
        <v>1.1627906976744186E-2</v>
      </c>
      <c r="H9" s="6">
        <f t="shared" ref="H9:I9" si="6">F20</f>
        <v>9.9085365853658541E-2</v>
      </c>
      <c r="I9" s="6">
        <f t="shared" si="6"/>
        <v>7.6923076923076927E-3</v>
      </c>
    </row>
    <row r="10" spans="2:9" x14ac:dyDescent="0.2">
      <c r="B10" t="s">
        <v>1236</v>
      </c>
      <c r="C10">
        <v>10</v>
      </c>
      <c r="D10">
        <v>0</v>
      </c>
      <c r="E10">
        <f t="shared" si="0"/>
        <v>10</v>
      </c>
      <c r="F10" s="4">
        <f t="shared" si="1"/>
        <v>1.002004008016032E-2</v>
      </c>
      <c r="G10" s="2">
        <f t="shared" si="2"/>
        <v>0</v>
      </c>
      <c r="H10" s="6">
        <f t="shared" ref="H10:I10" si="7">F21</f>
        <v>6.8597560975609756E-3</v>
      </c>
      <c r="I10" s="6">
        <f t="shared" si="7"/>
        <v>5.5555555555555552E-2</v>
      </c>
    </row>
    <row r="11" spans="2:9" x14ac:dyDescent="0.2">
      <c r="B11" t="s">
        <v>1237</v>
      </c>
      <c r="C11">
        <v>172</v>
      </c>
      <c r="D11">
        <v>1</v>
      </c>
      <c r="E11">
        <f t="shared" si="0"/>
        <v>173</v>
      </c>
      <c r="F11" s="4">
        <f t="shared" si="1"/>
        <v>0.17334669338677355</v>
      </c>
      <c r="G11" s="2">
        <f t="shared" si="2"/>
        <v>5.7803468208092483E-3</v>
      </c>
      <c r="H11" s="6">
        <f t="shared" ref="H11:I11" si="8">F22</f>
        <v>9.5274390243902437E-3</v>
      </c>
      <c r="I11" s="6">
        <f t="shared" si="8"/>
        <v>0</v>
      </c>
    </row>
    <row r="12" spans="2:9" x14ac:dyDescent="0.2">
      <c r="B12" t="s">
        <v>1238</v>
      </c>
      <c r="C12">
        <f>HouseOwner!C6-SUM(Broker!C5:C11)</f>
        <v>498</v>
      </c>
      <c r="D12">
        <f>HouseOwner!D6-SUM(Broker!D5:D11)</f>
        <v>14</v>
      </c>
      <c r="E12">
        <f>HouseOwner!E6-SUM(Broker!E5:E11)</f>
        <v>512</v>
      </c>
      <c r="F12" s="4">
        <f t="shared" si="1"/>
        <v>0.51302605210420837</v>
      </c>
      <c r="G12" s="2">
        <f t="shared" si="2"/>
        <v>2.734375E-2</v>
      </c>
      <c r="H12" s="6">
        <f t="shared" ref="H12:I12" si="9">F23</f>
        <v>0.69969512195121952</v>
      </c>
      <c r="I12" s="6">
        <f t="shared" si="9"/>
        <v>5.9912854030501088E-3</v>
      </c>
    </row>
    <row r="13" spans="2:9" x14ac:dyDescent="0.2">
      <c r="C13">
        <f>SUM(C5:C12)</f>
        <v>976</v>
      </c>
      <c r="D13">
        <f>SUM(D5:D12)</f>
        <v>22</v>
      </c>
      <c r="E13">
        <f>SUM(E5:E12)</f>
        <v>998</v>
      </c>
      <c r="F13" s="4">
        <f>E13/E$13</f>
        <v>1</v>
      </c>
      <c r="G13" s="2">
        <f t="shared" si="2"/>
        <v>2.2044088176352707E-2</v>
      </c>
      <c r="H13" s="6">
        <f t="shared" ref="H13:I13" si="10">F24</f>
        <v>1</v>
      </c>
      <c r="I13" s="6">
        <f t="shared" si="10"/>
        <v>1.2957317073170731E-2</v>
      </c>
    </row>
    <row r="15" spans="2:9" x14ac:dyDescent="0.2">
      <c r="B15" s="3" t="s">
        <v>1272</v>
      </c>
      <c r="C15" t="s">
        <v>755</v>
      </c>
      <c r="D15" t="s">
        <v>1226</v>
      </c>
      <c r="E15" t="s">
        <v>1227</v>
      </c>
      <c r="F15" t="s">
        <v>1228</v>
      </c>
      <c r="G15" t="s">
        <v>1229</v>
      </c>
    </row>
    <row r="16" spans="2:9" x14ac:dyDescent="0.2">
      <c r="B16" t="s">
        <v>1231</v>
      </c>
      <c r="C16">
        <v>104</v>
      </c>
      <c r="D16">
        <v>2</v>
      </c>
      <c r="E16">
        <f>D16+C16</f>
        <v>106</v>
      </c>
      <c r="F16" s="4">
        <f>E16/E$24</f>
        <v>4.0396341463414635E-2</v>
      </c>
      <c r="G16" s="2">
        <f>D16/E16</f>
        <v>1.8867924528301886E-2</v>
      </c>
    </row>
    <row r="17" spans="2:10" x14ac:dyDescent="0.2">
      <c r="B17" t="s">
        <v>1232</v>
      </c>
      <c r="C17">
        <v>319</v>
      </c>
      <c r="D17">
        <v>16</v>
      </c>
      <c r="E17">
        <f t="shared" ref="E17:E22" si="11">D17+C17</f>
        <v>335</v>
      </c>
      <c r="F17" s="4">
        <f t="shared" ref="F17:F23" si="12">E17/E$24</f>
        <v>0.12766768292682926</v>
      </c>
      <c r="G17" s="2">
        <f t="shared" ref="G17:G24" si="13">D17/E17</f>
        <v>4.7761194029850747E-2</v>
      </c>
    </row>
    <row r="18" spans="2:10" x14ac:dyDescent="0.2">
      <c r="B18" t="s">
        <v>1233</v>
      </c>
      <c r="C18">
        <v>21</v>
      </c>
      <c r="D18">
        <v>0</v>
      </c>
      <c r="E18">
        <f t="shared" si="11"/>
        <v>21</v>
      </c>
      <c r="F18" s="4">
        <f t="shared" si="12"/>
        <v>8.003048780487805E-3</v>
      </c>
      <c r="G18" s="2">
        <f t="shared" si="13"/>
        <v>0</v>
      </c>
    </row>
    <row r="19" spans="2:10" x14ac:dyDescent="0.2">
      <c r="B19" t="s">
        <v>1234</v>
      </c>
      <c r="C19">
        <v>21</v>
      </c>
      <c r="D19">
        <v>2</v>
      </c>
      <c r="E19">
        <f t="shared" si="11"/>
        <v>23</v>
      </c>
      <c r="F19" s="4">
        <f t="shared" si="12"/>
        <v>8.7652439024390252E-3</v>
      </c>
      <c r="G19" s="2">
        <f t="shared" si="13"/>
        <v>8.6956521739130432E-2</v>
      </c>
    </row>
    <row r="20" spans="2:10" x14ac:dyDescent="0.2">
      <c r="B20" t="s">
        <v>1235</v>
      </c>
      <c r="C20">
        <v>258</v>
      </c>
      <c r="D20">
        <v>2</v>
      </c>
      <c r="E20">
        <f t="shared" si="11"/>
        <v>260</v>
      </c>
      <c r="F20" s="4">
        <f t="shared" si="12"/>
        <v>9.9085365853658541E-2</v>
      </c>
      <c r="G20" s="2">
        <f t="shared" si="13"/>
        <v>7.6923076923076927E-3</v>
      </c>
    </row>
    <row r="21" spans="2:10" x14ac:dyDescent="0.2">
      <c r="B21" t="s">
        <v>1343</v>
      </c>
      <c r="C21">
        <v>17</v>
      </c>
      <c r="D21">
        <v>1</v>
      </c>
      <c r="E21">
        <f t="shared" si="11"/>
        <v>18</v>
      </c>
      <c r="F21" s="4">
        <f t="shared" si="12"/>
        <v>6.8597560975609756E-3</v>
      </c>
      <c r="G21" s="2">
        <f t="shared" si="13"/>
        <v>5.5555555555555552E-2</v>
      </c>
    </row>
    <row r="22" spans="2:10" x14ac:dyDescent="0.2">
      <c r="B22" t="s">
        <v>1344</v>
      </c>
      <c r="C22">
        <v>25</v>
      </c>
      <c r="D22">
        <v>0</v>
      </c>
      <c r="E22">
        <f t="shared" si="11"/>
        <v>25</v>
      </c>
      <c r="F22" s="4">
        <f t="shared" si="12"/>
        <v>9.5274390243902437E-3</v>
      </c>
      <c r="G22" s="2">
        <f t="shared" si="13"/>
        <v>0</v>
      </c>
      <c r="J22" t="s">
        <v>53</v>
      </c>
    </row>
    <row r="23" spans="2:10" x14ac:dyDescent="0.2">
      <c r="B23" t="s">
        <v>1237</v>
      </c>
      <c r="C23">
        <v>527</v>
      </c>
      <c r="D23">
        <v>11</v>
      </c>
      <c r="E23">
        <f>HouseOwner!E11-SUM(Broker!E16:E22)</f>
        <v>1836</v>
      </c>
      <c r="F23" s="4">
        <f t="shared" si="12"/>
        <v>0.69969512195121952</v>
      </c>
      <c r="G23" s="2">
        <f t="shared" si="13"/>
        <v>5.9912854030501088E-3</v>
      </c>
      <c r="J23" t="s">
        <v>54</v>
      </c>
    </row>
    <row r="24" spans="2:10" x14ac:dyDescent="0.2">
      <c r="C24">
        <f>SUM(C16:C23)</f>
        <v>1292</v>
      </c>
      <c r="D24">
        <f t="shared" ref="D24:E24" si="14">SUM(D16:D23)</f>
        <v>34</v>
      </c>
      <c r="E24">
        <f t="shared" si="14"/>
        <v>2624</v>
      </c>
      <c r="F24" s="4">
        <f>E24/E$24</f>
        <v>1</v>
      </c>
      <c r="G24" s="2">
        <f t="shared" si="13"/>
        <v>1.2957317073170731E-2</v>
      </c>
      <c r="J24" t="s">
        <v>57</v>
      </c>
    </row>
    <row r="25" spans="2:10" x14ac:dyDescent="0.2">
      <c r="J25" t="s">
        <v>60</v>
      </c>
    </row>
    <row r="26" spans="2:10" x14ac:dyDescent="0.2">
      <c r="B26" s="3" t="s">
        <v>1230</v>
      </c>
      <c r="J26" t="s">
        <v>62</v>
      </c>
    </row>
    <row r="27" spans="2:10" x14ac:dyDescent="0.2">
      <c r="B27" s="73" t="s">
        <v>1241</v>
      </c>
      <c r="C27" s="73"/>
      <c r="D27" s="73"/>
      <c r="E27" s="73"/>
      <c r="F27" s="73"/>
      <c r="G27" s="73"/>
      <c r="J27" t="s">
        <v>64</v>
      </c>
    </row>
    <row r="28" spans="2:10" x14ac:dyDescent="0.2">
      <c r="B28" s="73"/>
      <c r="C28" s="73"/>
      <c r="D28" s="73"/>
      <c r="E28" s="73"/>
      <c r="F28" s="73"/>
      <c r="G28" s="73"/>
      <c r="J28" t="s">
        <v>66</v>
      </c>
    </row>
    <row r="29" spans="2:10" x14ac:dyDescent="0.2">
      <c r="B29" s="73"/>
      <c r="C29" s="73"/>
      <c r="D29" s="73"/>
      <c r="E29" s="73"/>
      <c r="F29" s="73"/>
      <c r="G29" s="73"/>
      <c r="J29" t="s">
        <v>68</v>
      </c>
    </row>
    <row r="30" spans="2:10" x14ac:dyDescent="0.2">
      <c r="B30" s="73"/>
      <c r="C30" s="73"/>
      <c r="D30" s="73"/>
      <c r="E30" s="73"/>
      <c r="F30" s="73"/>
      <c r="G30" s="73"/>
      <c r="J30" t="s">
        <v>70</v>
      </c>
    </row>
    <row r="31" spans="2:10" x14ac:dyDescent="0.2">
      <c r="B31" s="73"/>
      <c r="C31" s="73"/>
      <c r="D31" s="73"/>
      <c r="E31" s="73"/>
      <c r="F31" s="73"/>
      <c r="G31" s="73"/>
      <c r="J31" t="s">
        <v>72</v>
      </c>
    </row>
  </sheetData>
  <mergeCells count="1">
    <mergeCell ref="B27:G3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DE7CE"/>
  </sheetPr>
  <dimension ref="A3:I20"/>
  <sheetViews>
    <sheetView topLeftCell="B2" workbookViewId="0">
      <selection activeCell="B15" sqref="B15:G19"/>
    </sheetView>
  </sheetViews>
  <sheetFormatPr baseColWidth="10" defaultColWidth="8.83203125" defaultRowHeight="15" x14ac:dyDescent="0.2"/>
  <sheetData>
    <row r="3" spans="1:9" x14ac:dyDescent="0.2">
      <c r="B3" s="3" t="s">
        <v>1271</v>
      </c>
      <c r="C3" t="s">
        <v>755</v>
      </c>
      <c r="D3" t="s">
        <v>1226</v>
      </c>
      <c r="E3" t="s">
        <v>1227</v>
      </c>
      <c r="F3" t="s">
        <v>1228</v>
      </c>
      <c r="G3" t="s">
        <v>1229</v>
      </c>
      <c r="H3" s="7" t="s">
        <v>1239</v>
      </c>
      <c r="I3" s="7" t="s">
        <v>1240</v>
      </c>
    </row>
    <row r="4" spans="1:9" x14ac:dyDescent="0.2">
      <c r="A4" t="s">
        <v>173</v>
      </c>
      <c r="B4">
        <v>0</v>
      </c>
      <c r="C4">
        <v>478</v>
      </c>
      <c r="D4">
        <v>8</v>
      </c>
      <c r="E4">
        <f>D4+C4</f>
        <v>486</v>
      </c>
      <c r="F4" s="2">
        <f>E4/E$6</f>
        <v>0.48697394789579157</v>
      </c>
      <c r="G4" s="2">
        <f>D4/E4</f>
        <v>1.646090534979424E-2</v>
      </c>
      <c r="H4" s="8">
        <f>F9</f>
        <v>0.50533536585365857</v>
      </c>
      <c r="I4" s="8">
        <f>G9</f>
        <v>2.564102564102564E-2</v>
      </c>
    </row>
    <row r="5" spans="1:9" x14ac:dyDescent="0.2">
      <c r="A5" t="s">
        <v>169</v>
      </c>
      <c r="B5">
        <v>1</v>
      </c>
      <c r="C5">
        <v>498</v>
      </c>
      <c r="D5">
        <v>14</v>
      </c>
      <c r="E5">
        <f>D5+C5</f>
        <v>512</v>
      </c>
      <c r="F5" s="2">
        <f t="shared" ref="F5:F6" si="0">E5/E$6</f>
        <v>0.51302605210420837</v>
      </c>
      <c r="G5" s="2">
        <f t="shared" ref="G5:G6" si="1">D5/E5</f>
        <v>2.734375E-2</v>
      </c>
      <c r="H5" s="8">
        <f t="shared" ref="H5:I6" si="2">F10</f>
        <v>0.49466463414634149</v>
      </c>
      <c r="I5" s="8">
        <f t="shared" si="2"/>
        <v>3.0046224961479198E-2</v>
      </c>
    </row>
    <row r="6" spans="1:9" x14ac:dyDescent="0.2">
      <c r="B6" t="s">
        <v>1227</v>
      </c>
      <c r="C6">
        <f>SUM(C4:C5)</f>
        <v>976</v>
      </c>
      <c r="D6">
        <f>SUM(D4:D5)</f>
        <v>22</v>
      </c>
      <c r="E6">
        <f>SUM(E4:E5)</f>
        <v>998</v>
      </c>
      <c r="F6" s="2">
        <f t="shared" si="0"/>
        <v>1</v>
      </c>
      <c r="G6" s="2">
        <f t="shared" si="1"/>
        <v>2.2044088176352707E-2</v>
      </c>
      <c r="H6" s="8">
        <f t="shared" si="2"/>
        <v>1</v>
      </c>
      <c r="I6" s="8">
        <f t="shared" si="2"/>
        <v>2.7820121951219513E-2</v>
      </c>
    </row>
    <row r="8" spans="1:9" x14ac:dyDescent="0.2">
      <c r="B8" s="3" t="s">
        <v>1272</v>
      </c>
      <c r="C8" t="s">
        <v>755</v>
      </c>
      <c r="D8" t="s">
        <v>1226</v>
      </c>
      <c r="E8" t="s">
        <v>1227</v>
      </c>
      <c r="F8" t="s">
        <v>1228</v>
      </c>
      <c r="G8" t="s">
        <v>1229</v>
      </c>
    </row>
    <row r="9" spans="1:9" x14ac:dyDescent="0.2">
      <c r="A9" t="s">
        <v>173</v>
      </c>
      <c r="B9">
        <v>0</v>
      </c>
      <c r="C9">
        <v>1292</v>
      </c>
      <c r="D9">
        <v>34</v>
      </c>
      <c r="E9">
        <f>D9+C9</f>
        <v>1326</v>
      </c>
      <c r="F9" s="2">
        <f>E9/E$11</f>
        <v>0.50533536585365857</v>
      </c>
      <c r="G9" s="2">
        <f>D9/E9</f>
        <v>2.564102564102564E-2</v>
      </c>
    </row>
    <row r="10" spans="1:9" x14ac:dyDescent="0.2">
      <c r="A10" t="s">
        <v>169</v>
      </c>
      <c r="B10">
        <v>1</v>
      </c>
      <c r="C10">
        <v>1259</v>
      </c>
      <c r="D10">
        <v>39</v>
      </c>
      <c r="E10">
        <f>D10+C10</f>
        <v>1298</v>
      </c>
      <c r="F10" s="2">
        <f t="shared" ref="F10:F11" si="3">E10/E$11</f>
        <v>0.49466463414634149</v>
      </c>
      <c r="G10" s="2">
        <f t="shared" ref="G10:G11" si="4">D10/E10</f>
        <v>3.0046224961479198E-2</v>
      </c>
    </row>
    <row r="11" spans="1:9" x14ac:dyDescent="0.2">
      <c r="B11" t="s">
        <v>1227</v>
      </c>
      <c r="C11">
        <f>SUM(C9:C10)</f>
        <v>2551</v>
      </c>
      <c r="D11">
        <f>SUM(D9:D10)</f>
        <v>73</v>
      </c>
      <c r="E11">
        <f>SUM(E9:E10)</f>
        <v>2624</v>
      </c>
      <c r="F11" s="2">
        <f t="shared" si="3"/>
        <v>1</v>
      </c>
      <c r="G11" s="2">
        <f t="shared" si="4"/>
        <v>2.7820121951219513E-2</v>
      </c>
    </row>
    <row r="14" spans="1:9" x14ac:dyDescent="0.2">
      <c r="B14" s="3" t="s">
        <v>1230</v>
      </c>
    </row>
    <row r="15" spans="1:9" x14ac:dyDescent="0.2">
      <c r="B15" s="73" t="s">
        <v>1309</v>
      </c>
      <c r="C15" s="73"/>
      <c r="D15" s="73"/>
      <c r="E15" s="73"/>
      <c r="F15" s="73"/>
      <c r="G15" s="73"/>
    </row>
    <row r="16" spans="1:9" x14ac:dyDescent="0.2">
      <c r="B16" s="73"/>
      <c r="C16" s="73"/>
      <c r="D16" s="73"/>
      <c r="E16" s="73"/>
      <c r="F16" s="73"/>
      <c r="G16" s="73"/>
    </row>
    <row r="17" spans="2:9" x14ac:dyDescent="0.2">
      <c r="B17" s="73"/>
      <c r="C17" s="73"/>
      <c r="D17" s="73"/>
      <c r="E17" s="73"/>
      <c r="F17" s="73"/>
      <c r="G17" s="73"/>
      <c r="I17" t="s">
        <v>73</v>
      </c>
    </row>
    <row r="18" spans="2:9" x14ac:dyDescent="0.2">
      <c r="B18" s="73"/>
      <c r="C18" s="73"/>
      <c r="D18" s="73"/>
      <c r="E18" s="73"/>
      <c r="F18" s="73"/>
      <c r="G18" s="73"/>
      <c r="I18" t="s">
        <v>74</v>
      </c>
    </row>
    <row r="19" spans="2:9" x14ac:dyDescent="0.2">
      <c r="B19" s="73"/>
      <c r="C19" s="73"/>
      <c r="D19" s="73"/>
      <c r="E19" s="73"/>
      <c r="F19" s="73"/>
      <c r="G19" s="73"/>
      <c r="I19" t="s">
        <v>76</v>
      </c>
    </row>
    <row r="20" spans="2:9" x14ac:dyDescent="0.2">
      <c r="I20" t="s">
        <v>79</v>
      </c>
    </row>
  </sheetData>
  <mergeCells count="1">
    <mergeCell ref="B15:G19"/>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0C694"/>
  </sheetPr>
  <dimension ref="A3:I20"/>
  <sheetViews>
    <sheetView topLeftCell="B1" workbookViewId="0">
      <selection activeCell="E10" sqref="E10"/>
    </sheetView>
  </sheetViews>
  <sheetFormatPr baseColWidth="10" defaultColWidth="8.83203125" defaultRowHeight="15" x14ac:dyDescent="0.2"/>
  <sheetData>
    <row r="3" spans="1:9" x14ac:dyDescent="0.2">
      <c r="B3" s="3" t="s">
        <v>1271</v>
      </c>
      <c r="C3" t="s">
        <v>755</v>
      </c>
      <c r="D3" t="s">
        <v>1226</v>
      </c>
      <c r="E3" t="s">
        <v>1227</v>
      </c>
      <c r="F3" t="s">
        <v>1228</v>
      </c>
      <c r="G3" t="s">
        <v>1229</v>
      </c>
      <c r="H3" s="7" t="s">
        <v>1239</v>
      </c>
      <c r="I3" s="7" t="s">
        <v>1240</v>
      </c>
    </row>
    <row r="4" spans="1:9" x14ac:dyDescent="0.2">
      <c r="A4" t="s">
        <v>173</v>
      </c>
      <c r="B4">
        <v>0</v>
      </c>
      <c r="C4">
        <v>579</v>
      </c>
      <c r="D4">
        <v>20</v>
      </c>
      <c r="E4">
        <f>D4+C4</f>
        <v>599</v>
      </c>
      <c r="F4" s="2">
        <f>E4/E$6</f>
        <v>0.6002004008016032</v>
      </c>
      <c r="G4" s="2">
        <f>D4/E4</f>
        <v>3.3388981636060099E-2</v>
      </c>
      <c r="H4" s="8">
        <f>F9</f>
        <v>0.56135670731707321</v>
      </c>
      <c r="I4" s="8">
        <f>G9</f>
        <v>3.8017651052274268E-2</v>
      </c>
    </row>
    <row r="5" spans="1:9" x14ac:dyDescent="0.2">
      <c r="A5" t="s">
        <v>169</v>
      </c>
      <c r="B5">
        <v>1</v>
      </c>
      <c r="C5">
        <v>397</v>
      </c>
      <c r="D5">
        <v>2</v>
      </c>
      <c r="E5">
        <f>D5+C5</f>
        <v>399</v>
      </c>
      <c r="F5" s="2">
        <f t="shared" ref="F5:F6" si="0">E5/E$6</f>
        <v>0.3997995991983968</v>
      </c>
      <c r="G5" s="2">
        <f t="shared" ref="G5:G6" si="1">D5/E5</f>
        <v>5.0125313283208017E-3</v>
      </c>
      <c r="H5" s="8">
        <f t="shared" ref="H5:I6" si="2">F10</f>
        <v>0.43864329268292684</v>
      </c>
      <c r="I5" s="8">
        <f t="shared" si="2"/>
        <v>1.4769765421372719E-2</v>
      </c>
    </row>
    <row r="6" spans="1:9" x14ac:dyDescent="0.2">
      <c r="B6" t="s">
        <v>1227</v>
      </c>
      <c r="C6">
        <f>SUM(C4:C5)</f>
        <v>976</v>
      </c>
      <c r="D6">
        <f>SUM(D4:D5)</f>
        <v>22</v>
      </c>
      <c r="E6">
        <f>SUM(E4:E5)</f>
        <v>998</v>
      </c>
      <c r="F6" s="2">
        <f t="shared" si="0"/>
        <v>1</v>
      </c>
      <c r="G6" s="2">
        <f t="shared" si="1"/>
        <v>2.2044088176352707E-2</v>
      </c>
      <c r="H6" s="8">
        <f t="shared" si="2"/>
        <v>1</v>
      </c>
      <c r="I6" s="8">
        <f t="shared" si="2"/>
        <v>2.7820121951219513E-2</v>
      </c>
    </row>
    <row r="8" spans="1:9" x14ac:dyDescent="0.2">
      <c r="B8" s="3" t="s">
        <v>1272</v>
      </c>
      <c r="C8" t="s">
        <v>755</v>
      </c>
      <c r="D8" t="s">
        <v>1226</v>
      </c>
      <c r="E8" t="s">
        <v>1227</v>
      </c>
      <c r="F8" t="s">
        <v>1228</v>
      </c>
      <c r="G8" t="s">
        <v>1229</v>
      </c>
    </row>
    <row r="9" spans="1:9" x14ac:dyDescent="0.2">
      <c r="A9" t="s">
        <v>173</v>
      </c>
      <c r="B9">
        <v>0</v>
      </c>
      <c r="C9">
        <v>1417</v>
      </c>
      <c r="D9">
        <v>56</v>
      </c>
      <c r="E9">
        <f>D9+C9</f>
        <v>1473</v>
      </c>
      <c r="F9" s="2">
        <f>E9/E$11</f>
        <v>0.56135670731707321</v>
      </c>
      <c r="G9" s="2">
        <f>D9/E9</f>
        <v>3.8017651052274268E-2</v>
      </c>
    </row>
    <row r="10" spans="1:9" x14ac:dyDescent="0.2">
      <c r="A10" t="s">
        <v>169</v>
      </c>
      <c r="B10">
        <v>1</v>
      </c>
      <c r="C10">
        <v>1134</v>
      </c>
      <c r="D10">
        <v>17</v>
      </c>
      <c r="E10">
        <f>D10+C10</f>
        <v>1151</v>
      </c>
      <c r="F10" s="2">
        <f t="shared" ref="F10:F11" si="3">E10/E$11</f>
        <v>0.43864329268292684</v>
      </c>
      <c r="G10" s="2">
        <f t="shared" ref="G10:G11" si="4">D10/E10</f>
        <v>1.4769765421372719E-2</v>
      </c>
    </row>
    <row r="11" spans="1:9" x14ac:dyDescent="0.2">
      <c r="B11" t="s">
        <v>1227</v>
      </c>
      <c r="C11">
        <f>SUM(C9:C10)</f>
        <v>2551</v>
      </c>
      <c r="D11">
        <f>SUM(D9:D10)</f>
        <v>73</v>
      </c>
      <c r="E11">
        <f>SUM(E9:E10)</f>
        <v>2624</v>
      </c>
      <c r="F11" s="2">
        <f t="shared" si="3"/>
        <v>1</v>
      </c>
      <c r="G11" s="2">
        <f t="shared" si="4"/>
        <v>2.7820121951219513E-2</v>
      </c>
    </row>
    <row r="14" spans="1:9" x14ac:dyDescent="0.2">
      <c r="B14" s="3" t="s">
        <v>1230</v>
      </c>
    </row>
    <row r="15" spans="1:9" x14ac:dyDescent="0.2">
      <c r="B15" s="73" t="s">
        <v>1310</v>
      </c>
      <c r="C15" s="73"/>
      <c r="D15" s="73"/>
      <c r="E15" s="73"/>
      <c r="F15" s="73"/>
      <c r="G15" s="73"/>
    </row>
    <row r="16" spans="1:9" x14ac:dyDescent="0.2">
      <c r="B16" s="73"/>
      <c r="C16" s="73"/>
      <c r="D16" s="73"/>
      <c r="E16" s="73"/>
      <c r="F16" s="73"/>
      <c r="G16" s="73"/>
    </row>
    <row r="17" spans="2:9" x14ac:dyDescent="0.2">
      <c r="B17" s="73"/>
      <c r="C17" s="73"/>
      <c r="D17" s="73"/>
      <c r="E17" s="73"/>
      <c r="F17" s="73"/>
      <c r="G17" s="73"/>
      <c r="I17" t="s">
        <v>81</v>
      </c>
    </row>
    <row r="18" spans="2:9" x14ac:dyDescent="0.2">
      <c r="B18" s="73"/>
      <c r="C18" s="73"/>
      <c r="D18" s="73"/>
      <c r="E18" s="73"/>
      <c r="F18" s="73"/>
      <c r="G18" s="73"/>
      <c r="I18" t="s">
        <v>83</v>
      </c>
    </row>
    <row r="19" spans="2:9" x14ac:dyDescent="0.2">
      <c r="B19" s="73"/>
      <c r="C19" s="73"/>
      <c r="D19" s="73"/>
      <c r="E19" s="73"/>
      <c r="F19" s="73"/>
      <c r="G19" s="73"/>
      <c r="I19" t="s">
        <v>86</v>
      </c>
    </row>
    <row r="20" spans="2:9" x14ac:dyDescent="0.2">
      <c r="I20" t="s">
        <v>88</v>
      </c>
    </row>
  </sheetData>
  <mergeCells count="1">
    <mergeCell ref="B15:G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30</vt:i4>
      </vt:variant>
    </vt:vector>
  </HeadingPairs>
  <TitlesOfParts>
    <vt:vector size="30" baseType="lpstr">
      <vt:lpstr>Modellen (2)</vt:lpstr>
      <vt:lpstr>Modellen</vt:lpstr>
      <vt:lpstr>Till dokumentationen</vt:lpstr>
      <vt:lpstr>VariableList</vt:lpstr>
      <vt:lpstr>binningii</vt:lpstr>
      <vt:lpstr>HouseOwner</vt:lpstr>
      <vt:lpstr>Broker</vt:lpstr>
      <vt:lpstr>SalesChannel</vt:lpstr>
      <vt:lpstr>CoApplicant</vt:lpstr>
      <vt:lpstr>InquiriesNumber</vt:lpstr>
      <vt:lpstr>CreditcardOverdraft</vt:lpstr>
      <vt:lpstr>MortgageLoan</vt:lpstr>
      <vt:lpstr>Age</vt:lpstr>
      <vt:lpstr>HousingType</vt:lpstr>
      <vt:lpstr>MaritalStatus</vt:lpstr>
      <vt:lpstr>Income</vt:lpstr>
      <vt:lpstr>PriceGroup</vt:lpstr>
      <vt:lpstr>HighRiskTxn</vt:lpstr>
      <vt:lpstr>PaytRemarkHighRisk</vt:lpstr>
      <vt:lpstr>UCScore</vt:lpstr>
      <vt:lpstr>UCScoreAvg</vt:lpstr>
      <vt:lpstr>UCScoreHigh</vt:lpstr>
      <vt:lpstr>UCScoreLow</vt:lpstr>
      <vt:lpstr>Skuldtrend</vt:lpstr>
      <vt:lpstr>Lowriskdebt</vt:lpstr>
      <vt:lpstr>NumberofEmployers</vt:lpstr>
      <vt:lpstr>Barn</vt:lpstr>
      <vt:lpstr>KALP</vt:lpstr>
      <vt:lpstr>Nylån</vt:lpstr>
      <vt:lpstr>AllaLoans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Andreas Nilsson</cp:lastModifiedBy>
  <dcterms:created xsi:type="dcterms:W3CDTF">2020-10-27T13:42:52Z</dcterms:created>
  <dcterms:modified xsi:type="dcterms:W3CDTF">2023-10-31T11:56:40Z</dcterms:modified>
</cp:coreProperties>
</file>