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<sst xmlns="http://schemas.openxmlformats.org/spreadsheetml/2006/main" count="42" uniqueCount="27">
  <si>
    <t>Drucker</t>
  </si>
  <si>
    <t>Nebenkosten</t>
  </si>
  <si>
    <t>ca 250 pro Tag 50 wochen 4 Jahre</t>
  </si>
  <si>
    <t>https://geizhals.de/hp-laserjet-enterprise-m507dn-1pv87a-a2046647.html?hloc=at&amp;hloc=de</t>
  </si>
  <si>
    <t>https://geizhals.de/hp-toner-89a-schwarz-cf289a-a2133000.html</t>
  </si>
  <si>
    <t xml:space="preserve">Monatlich </t>
  </si>
  <si>
    <t>HP LaserJet Enterprise M507dn</t>
  </si>
  <si>
    <t>Toner pro 260000 Seiten</t>
  </si>
  <si>
    <t xml:space="preserve">Heizung nicht auswechelbar </t>
  </si>
  <si>
    <t xml:space="preserve">Papier </t>
  </si>
  <si>
    <t>Summe1</t>
  </si>
  <si>
    <t>Kyocera Ecosys P3055dn</t>
  </si>
  <si>
    <t>Papier</t>
  </si>
  <si>
    <t>Summe2</t>
  </si>
  <si>
    <t>Anz Papier</t>
  </si>
  <si>
    <t>Reichweite</t>
  </si>
  <si>
    <t>Anz</t>
  </si>
  <si>
    <t>Preis</t>
  </si>
  <si>
    <t>ges.</t>
  </si>
  <si>
    <t>pro Blatt</t>
  </si>
  <si>
    <t>Brother HL-L6400DW</t>
  </si>
  <si>
    <t xml:space="preserve">Trommel </t>
  </si>
  <si>
    <t>Toner</t>
  </si>
  <si>
    <t xml:space="preserve">Heizung ? </t>
  </si>
  <si>
    <t>mit Papier</t>
  </si>
  <si>
    <t xml:space="preserve">ohne Papier </t>
  </si>
  <si>
    <t>Canon i-SENSYS LBP352x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</si>
</sst>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\ [$€-1]"/>
  </numFmts>
  <fonts count="7">
    <font>
      <sz val="10.0"/>
      <color rgb="FF000000"/>
      <name val="Arial"/>
    </font>
    <font>
      <color theme="1"/>
      <name val="Arial"/>
    </font>
    <font>
      <u/>
      <color rgb="FF1155CC"/>
    </font>
    <font>
      <b/>
      <color theme="1"/>
      <name val="Arial"/>
    </font>
    <font>
      <color rgb="FFFF0000"/>
      <name val="Arial"/>
    </font>
    <font>
      <b/>
      <color rgb="FFFF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4" fillId="0" fontId="4" numFmtId="0" xfId="0" applyAlignment="1" applyBorder="1" applyFont="1">
      <alignment readingOrder="0"/>
    </xf>
    <xf borderId="6" fillId="0" fontId="1" numFmtId="0" xfId="0" applyBorder="1" applyFont="1"/>
    <xf borderId="4" fillId="0" fontId="3" numFmtId="0" xfId="0" applyAlignment="1" applyBorder="1" applyFont="1">
      <alignment readingOrder="0"/>
    </xf>
    <xf borderId="5" fillId="0" fontId="5" numFmtId="0" xfId="0" applyBorder="1" applyFont="1"/>
    <xf borderId="7" fillId="0" fontId="1" numFmtId="0" xfId="0" applyBorder="1" applyFont="1"/>
    <xf borderId="8" fillId="0" fontId="1" numFmtId="0" xfId="0" applyBorder="1" applyFont="1"/>
    <xf borderId="1" fillId="0" fontId="1" numFmtId="0" xfId="0" applyBorder="1" applyFont="1"/>
    <xf borderId="3" fillId="0" fontId="1" numFmtId="0" xfId="0" applyBorder="1" applyFont="1"/>
    <xf borderId="5" fillId="0" fontId="1" numFmtId="0" xfId="0" applyAlignment="1" applyBorder="1" applyFont="1">
      <alignment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Font="1"/>
    <xf borderId="6" fillId="0" fontId="1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5" fillId="0" fontId="6" numFmtId="0" xfId="0" applyBorder="1" applyFont="1"/>
    <xf borderId="3" fillId="0" fontId="6" numFmtId="164" xfId="0" applyBorder="1" applyFont="1" applyNumberFormat="1"/>
    <xf borderId="6" fillId="0" fontId="6" numFmtId="0" xfId="0" applyAlignment="1" applyBorder="1" applyFont="1">
      <alignment readingOrder="0"/>
    </xf>
    <xf borderId="8" fillId="0" fontId="3" numFmtId="0" xfId="0" applyBorder="1" applyFont="1"/>
    <xf borderId="6" fillId="0" fontId="6" numFmtId="164" xfId="0" applyBorder="1" applyFont="1" applyNumberFormat="1"/>
    <xf borderId="5" fillId="0" fontId="1" numFmtId="1" xfId="0" applyAlignment="1" applyBorder="1" applyFont="1" applyNumberFormat="1">
      <alignment readingOrder="0"/>
    </xf>
    <xf borderId="5" fillId="0" fontId="1" numFmtId="2" xfId="0" applyBorder="1" applyFont="1" applyNumberFormat="1"/>
    <xf borderId="5" fillId="0" fontId="6" numFmtId="2" xfId="0" applyBorder="1" applyFont="1" applyNumberFormat="1"/>
    <xf borderId="3" fillId="0" fontId="3" numFmtId="164" xfId="0" applyBorder="1" applyFont="1" applyNumberFormat="1"/>
    <xf borderId="8" fillId="0" fontId="3" numFmtId="2" xfId="0" applyBorder="1" applyFont="1" applyNumberFormat="1"/>
    <xf borderId="6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izhals.de/hp-laserjet-enterprise-m507dn-1pv87a-a2046647.html?hloc=at&amp;hloc=de" TargetMode="External"/><Relationship Id="rId2" Type="http://schemas.openxmlformats.org/officeDocument/2006/relationships/hyperlink" Target="https://geizhals.de/hp-toner-89a-schwarz-cf289a-a2133000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1.57"/>
    <col customWidth="1" min="4" max="4" width="13.29"/>
    <col customWidth="1" min="5" max="5" width="9.0"/>
    <col customWidth="1" min="6" max="6" width="11.71"/>
    <col customWidth="1" min="7" max="8" width="9.14"/>
  </cols>
  <sheetData>
    <row r="1">
      <c r="A1" s="1" t="s">
        <v>0</v>
      </c>
      <c r="B1" s="1" t="s">
        <v>1</v>
      </c>
      <c r="I1" s="1" t="s">
        <v>2</v>
      </c>
    </row>
    <row r="2">
      <c r="B2" s="2" t="s">
        <v>3</v>
      </c>
      <c r="I2" s="1">
        <f>250*52*4*5</f>
        <v>260000</v>
      </c>
    </row>
    <row r="3">
      <c r="B3" s="2" t="s">
        <v>4</v>
      </c>
    </row>
    <row r="4">
      <c r="I4" s="1" t="s">
        <v>5</v>
      </c>
    </row>
    <row r="5">
      <c r="I5" s="1">
        <f>250*5*4</f>
        <v>5000</v>
      </c>
    </row>
    <row r="8">
      <c r="A8" s="3" t="s">
        <v>6</v>
      </c>
      <c r="B8" s="4"/>
      <c r="C8" s="5"/>
      <c r="D8" s="5"/>
      <c r="E8" s="5"/>
      <c r="F8" s="6">
        <v>385.4</v>
      </c>
      <c r="G8" s="1"/>
    </row>
    <row r="9">
      <c r="A9" s="7" t="s">
        <v>7</v>
      </c>
      <c r="D9" s="1">
        <f>260000/10000</f>
        <v>26</v>
      </c>
      <c r="E9" s="1">
        <v>189.0</v>
      </c>
      <c r="F9" s="8">
        <f>D9*E9</f>
        <v>4914</v>
      </c>
    </row>
    <row r="10">
      <c r="A10" s="9" t="s">
        <v>8</v>
      </c>
      <c r="F10" s="8"/>
    </row>
    <row r="11">
      <c r="A11" s="7" t="s">
        <v>9</v>
      </c>
      <c r="F11" s="10"/>
    </row>
    <row r="12">
      <c r="A12" s="11" t="s">
        <v>10</v>
      </c>
      <c r="F12" s="12">
        <f>F8+F9+F10+F11</f>
        <v>5299.4</v>
      </c>
    </row>
    <row r="13">
      <c r="A13" s="13"/>
      <c r="B13" s="14"/>
      <c r="D13" s="14"/>
      <c r="E13" s="14"/>
      <c r="F13" s="10"/>
    </row>
    <row r="14">
      <c r="A14" s="15"/>
      <c r="B14" s="5"/>
      <c r="C14" s="5"/>
      <c r="D14" s="5"/>
      <c r="E14" s="5"/>
      <c r="F14" s="16"/>
    </row>
    <row r="15">
      <c r="A15" s="11" t="s">
        <v>11</v>
      </c>
      <c r="F15" s="17">
        <v>895.41</v>
      </c>
    </row>
    <row r="16">
      <c r="A16" s="7" t="s">
        <v>7</v>
      </c>
      <c r="D16" s="1">
        <f>260000/25000</f>
        <v>10.4</v>
      </c>
      <c r="E16" s="1">
        <v>111.6</v>
      </c>
      <c r="F16" s="8">
        <f>D16*E16</f>
        <v>1160.64</v>
      </c>
    </row>
    <row r="17">
      <c r="A17" s="9" t="s">
        <v>8</v>
      </c>
      <c r="F17" s="8"/>
    </row>
    <row r="18">
      <c r="A18" s="7" t="s">
        <v>12</v>
      </c>
      <c r="F18" s="10"/>
    </row>
    <row r="19">
      <c r="A19" s="11" t="s">
        <v>13</v>
      </c>
      <c r="F19" s="12">
        <f>F15+F16+F17</f>
        <v>2056.05</v>
      </c>
    </row>
    <row r="20">
      <c r="A20" s="13"/>
      <c r="B20" s="14"/>
      <c r="C20" s="14"/>
      <c r="D20" s="14"/>
      <c r="E20" s="14"/>
      <c r="F20" s="10"/>
    </row>
    <row r="22">
      <c r="A22" s="18">
        <v>2.0</v>
      </c>
      <c r="B22" s="19" t="s">
        <v>14</v>
      </c>
      <c r="C22" s="20" t="s">
        <v>15</v>
      </c>
      <c r="D22" s="21" t="s">
        <v>16</v>
      </c>
      <c r="E22" s="21" t="s">
        <v>17</v>
      </c>
      <c r="F22" s="22" t="s">
        <v>18</v>
      </c>
      <c r="G22" s="21" t="s">
        <v>19</v>
      </c>
    </row>
    <row r="23">
      <c r="A23" s="23" t="s">
        <v>20</v>
      </c>
      <c r="B23" s="5"/>
      <c r="C23" s="24"/>
      <c r="D23" s="6">
        <v>1.0</v>
      </c>
      <c r="E23" s="6">
        <v>614.0</v>
      </c>
      <c r="F23" s="6">
        <f>E23*D23</f>
        <v>614</v>
      </c>
      <c r="G23" s="8"/>
    </row>
    <row r="24">
      <c r="A24" s="17" t="s">
        <v>21</v>
      </c>
      <c r="C24" s="7">
        <v>50000.0</v>
      </c>
      <c r="D24" s="17">
        <f> (260000-50000)/50000</f>
        <v>4.2</v>
      </c>
      <c r="E24" s="17">
        <v>91.0</v>
      </c>
      <c r="F24" s="8">
        <f>D24*E24</f>
        <v>382.2</v>
      </c>
      <c r="G24" s="8"/>
    </row>
    <row r="25">
      <c r="A25" s="17" t="s">
        <v>22</v>
      </c>
      <c r="C25" s="7">
        <v>20000.0</v>
      </c>
      <c r="D25" s="25">
        <f>(260000-12000)/20000</f>
        <v>12.4</v>
      </c>
      <c r="F25" s="25">
        <f>D25*F26</f>
        <v>17918</v>
      </c>
    </row>
    <row r="26">
      <c r="A26" s="17" t="s">
        <v>12</v>
      </c>
      <c r="B26" s="1">
        <v>260000.0</v>
      </c>
      <c r="C26" s="7">
        <v>500.0</v>
      </c>
      <c r="D26" s="17">
        <f>260000/500</f>
        <v>520</v>
      </c>
      <c r="E26" s="17">
        <v>2.89</v>
      </c>
      <c r="F26" s="8">
        <f>(B26/D26)*E26</f>
        <v>1445</v>
      </c>
      <c r="G26" s="8"/>
    </row>
    <row r="27">
      <c r="A27" s="17" t="s">
        <v>23</v>
      </c>
      <c r="B27" s="1"/>
      <c r="C27" s="7">
        <v>200000.0</v>
      </c>
      <c r="D27" s="17">
        <v>1.0</v>
      </c>
      <c r="E27" s="17">
        <v>158.76</v>
      </c>
      <c r="F27" s="26">
        <f>D27*E27</f>
        <v>158.76</v>
      </c>
      <c r="G27" s="8"/>
    </row>
    <row r="28">
      <c r="A28" s="27" t="s">
        <v>24</v>
      </c>
      <c r="B28" s="5"/>
      <c r="C28" s="15"/>
      <c r="D28" s="16"/>
      <c r="E28" s="16"/>
      <c r="F28" s="28">
        <f>F23+F24+F25+F26+F27</f>
        <v>20517.96</v>
      </c>
      <c r="G28" s="29">
        <f>F28/B26</f>
        <v>0.07891523077</v>
      </c>
    </row>
    <row r="29">
      <c r="A29" s="30" t="s">
        <v>25</v>
      </c>
      <c r="B29" s="14"/>
      <c r="C29" s="13"/>
      <c r="D29" s="10"/>
      <c r="E29" s="10"/>
      <c r="F29" s="31">
        <f>F23+F24+F25+F27</f>
        <v>19072.96</v>
      </c>
      <c r="G29" s="32">
        <f>F29/B26</f>
        <v>0.07335753846</v>
      </c>
    </row>
    <row r="31">
      <c r="A31" s="18">
        <v>1.0</v>
      </c>
      <c r="B31" s="19" t="s">
        <v>14</v>
      </c>
      <c r="C31" s="20" t="s">
        <v>15</v>
      </c>
      <c r="D31" s="21" t="s">
        <v>16</v>
      </c>
      <c r="E31" s="21" t="s">
        <v>17</v>
      </c>
      <c r="F31" s="22" t="s">
        <v>18</v>
      </c>
      <c r="G31" s="21" t="s">
        <v>19</v>
      </c>
    </row>
    <row r="32">
      <c r="A32" s="23" t="s">
        <v>26</v>
      </c>
      <c r="B32" s="5"/>
      <c r="C32" s="24"/>
      <c r="D32" s="6">
        <v>1.0</v>
      </c>
      <c r="E32" s="6">
        <v>855.9</v>
      </c>
      <c r="F32" s="6">
        <f>E32*D32</f>
        <v>855.9</v>
      </c>
      <c r="G32" s="8"/>
    </row>
    <row r="33">
      <c r="A33" s="17" t="s">
        <v>21</v>
      </c>
      <c r="C33" s="7">
        <v>70000.0</v>
      </c>
      <c r="D33" s="33">
        <f> (260000-40000)/70000 </f>
        <v>3.142857143</v>
      </c>
      <c r="E33" s="17">
        <v>186.25</v>
      </c>
      <c r="F33" s="34">
        <f t="shared" ref="F33:F34" si="1">D33*E33</f>
        <v>585.3571429</v>
      </c>
      <c r="G33" s="8"/>
    </row>
    <row r="34">
      <c r="A34" s="17" t="s">
        <v>22</v>
      </c>
      <c r="C34" s="7">
        <v>25000.0</v>
      </c>
      <c r="D34" s="8">
        <f>(260000-10000)/25000</f>
        <v>10</v>
      </c>
      <c r="E34" s="17">
        <v>204.39</v>
      </c>
      <c r="F34" s="8">
        <f t="shared" si="1"/>
        <v>2043.9</v>
      </c>
      <c r="G34" s="8"/>
    </row>
    <row r="35">
      <c r="A35" s="17" t="s">
        <v>12</v>
      </c>
      <c r="B35" s="1">
        <v>260000.0</v>
      </c>
      <c r="C35" s="7">
        <v>500.0</v>
      </c>
      <c r="D35" s="17">
        <f>260000/500</f>
        <v>520</v>
      </c>
      <c r="E35" s="17">
        <v>2.89</v>
      </c>
      <c r="F35" s="8">
        <f>(B35/D35)*E35</f>
        <v>1445</v>
      </c>
      <c r="G35" s="8"/>
    </row>
    <row r="36">
      <c r="A36" s="17" t="s">
        <v>23</v>
      </c>
      <c r="B36" s="1"/>
      <c r="C36" s="7">
        <v>250000.0</v>
      </c>
      <c r="D36" s="17">
        <v>1.0</v>
      </c>
      <c r="E36" s="17">
        <v>190.76</v>
      </c>
      <c r="F36" s="26">
        <f>D36*E36</f>
        <v>190.76</v>
      </c>
      <c r="G36" s="8"/>
    </row>
    <row r="37">
      <c r="A37" s="27" t="s">
        <v>24</v>
      </c>
      <c r="B37" s="5"/>
      <c r="C37" s="15"/>
      <c r="D37" s="16"/>
      <c r="E37" s="16"/>
      <c r="F37" s="35">
        <f>F32+F33+F34+F35+F36</f>
        <v>5120.917143</v>
      </c>
      <c r="G37" s="36">
        <f>F37/B35</f>
        <v>0.01969583516</v>
      </c>
    </row>
    <row r="38">
      <c r="A38" s="30" t="s">
        <v>25</v>
      </c>
      <c r="B38" s="14"/>
      <c r="C38" s="13"/>
      <c r="D38" s="10"/>
      <c r="E38" s="10"/>
      <c r="F38" s="37">
        <f>F32+F33+F34+F36</f>
        <v>3675.917143</v>
      </c>
      <c r="G38" s="38">
        <f>F38/B35</f>
        <v>0.01413814286</v>
      </c>
    </row>
  </sheetData>
  <hyperlinks>
    <hyperlink r:id="rId1" ref="B2"/>
    <hyperlink r:id="rId2" ref="B3"/>
  </hyperlinks>
  <drawing r:id="rId3"/>
</worksheet>
</file>