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UCN\Semester_4\Semester4Game\Semester4GameDevProject\Documentation\"/>
    </mc:Choice>
  </mc:AlternateContent>
  <bookViews>
    <workbookView xWindow="0" yWindow="0" windowWidth="28800" windowHeight="11760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52511" concurrentCalc="0"/>
</workbook>
</file>

<file path=xl/calcChain.xml><?xml version="1.0" encoding="utf-8"?>
<calcChain xmlns="http://schemas.openxmlformats.org/spreadsheetml/2006/main">
  <c r="D5" i="2" l="1"/>
  <c r="B5" i="1"/>
  <c r="B9" i="1"/>
  <c r="B13" i="1"/>
  <c r="B6" i="1"/>
  <c r="B10" i="1"/>
  <c r="B14" i="1"/>
  <c r="B8" i="1"/>
  <c r="B12" i="1"/>
  <c r="B7" i="1"/>
  <c r="B11" i="1"/>
  <c r="B15" i="1"/>
  <c r="B16" i="1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D28" i="2"/>
  <c r="D25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/>
  <c r="D11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F20" i="2"/>
  <c r="C37" i="2"/>
  <c r="AB37" i="2"/>
  <c r="F19" i="2"/>
  <c r="C36" i="2"/>
  <c r="E36" i="2"/>
  <c r="F17" i="2"/>
  <c r="C34" i="2"/>
  <c r="E34" i="2"/>
  <c r="F18" i="2"/>
  <c r="C35" i="2"/>
  <c r="AB35" i="2"/>
  <c r="F22" i="2"/>
  <c r="C39" i="2"/>
  <c r="C51" i="2"/>
  <c r="D51" i="2"/>
  <c r="F16" i="2"/>
  <c r="C33" i="2"/>
  <c r="M33" i="2"/>
  <c r="F15" i="2"/>
  <c r="C32" i="2"/>
  <c r="C44" i="2"/>
  <c r="D44" i="2"/>
  <c r="F21" i="2"/>
  <c r="C38" i="2"/>
  <c r="D38" i="2"/>
  <c r="F23" i="2"/>
  <c r="C40" i="2"/>
  <c r="V40" i="2"/>
  <c r="O37" i="2"/>
  <c r="C49" i="2"/>
  <c r="D49" i="2"/>
  <c r="Y36" i="2"/>
  <c r="X37" i="2"/>
  <c r="AG37" i="2"/>
  <c r="N37" i="2"/>
  <c r="V37" i="2"/>
  <c r="J34" i="2"/>
  <c r="D33" i="2"/>
  <c r="S36" i="2"/>
  <c r="M36" i="2"/>
  <c r="F36" i="2"/>
  <c r="AD37" i="2"/>
  <c r="J37" i="2"/>
  <c r="Q37" i="2"/>
  <c r="M37" i="2"/>
  <c r="U37" i="2"/>
  <c r="S37" i="2"/>
  <c r="AH37" i="2"/>
  <c r="W37" i="2"/>
  <c r="W49" i="2"/>
  <c r="K37" i="2"/>
  <c r="AI37" i="2"/>
  <c r="AA37" i="2"/>
  <c r="E37" i="2"/>
  <c r="D37" i="2"/>
  <c r="P37" i="2"/>
  <c r="O49" i="2"/>
  <c r="H37" i="2"/>
  <c r="AE37" i="2"/>
  <c r="Z37" i="2"/>
  <c r="R37" i="2"/>
  <c r="I37" i="2"/>
  <c r="AI36" i="2"/>
  <c r="J36" i="2"/>
  <c r="N36" i="2"/>
  <c r="W36" i="2"/>
  <c r="C48" i="2"/>
  <c r="D48" i="2"/>
  <c r="F37" i="2"/>
  <c r="AF37" i="2"/>
  <c r="T37" i="2"/>
  <c r="AC37" i="2"/>
  <c r="AB49" i="2"/>
  <c r="L37" i="2"/>
  <c r="G37" i="2"/>
  <c r="Y37" i="2"/>
  <c r="L36" i="2"/>
  <c r="P36" i="2"/>
  <c r="T36" i="2"/>
  <c r="AE36" i="2"/>
  <c r="O36" i="2"/>
  <c r="X36" i="2"/>
  <c r="X48" i="2"/>
  <c r="AC36" i="2"/>
  <c r="Z36" i="2"/>
  <c r="Y48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/>
  <c r="P35" i="2"/>
  <c r="C47" i="2"/>
  <c r="D47" i="2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/>
  <c r="U35" i="2"/>
  <c r="N35" i="2"/>
  <c r="N47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/>
  <c r="C45" i="2"/>
  <c r="D45" i="2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/>
  <c r="O40" i="2"/>
  <c r="AE40" i="2"/>
  <c r="C52" i="2"/>
  <c r="D52" i="2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/>
  <c r="AF49" i="2"/>
  <c r="N49" i="2"/>
  <c r="E48" i="2"/>
  <c r="I46" i="2"/>
  <c r="X49" i="2"/>
  <c r="J46" i="2"/>
  <c r="Q49" i="2"/>
  <c r="S48" i="2"/>
  <c r="AG49" i="2"/>
  <c r="R46" i="2"/>
  <c r="I50" i="2"/>
  <c r="S47" i="2"/>
  <c r="F48" i="2"/>
  <c r="Y47" i="2"/>
  <c r="R49" i="2"/>
  <c r="M49" i="2"/>
  <c r="U49" i="2"/>
  <c r="G50" i="2"/>
  <c r="Y51" i="2"/>
  <c r="I45" i="2"/>
  <c r="U51" i="2"/>
  <c r="O47" i="2"/>
  <c r="K49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<sst xmlns="http://schemas.openxmlformats.org/spreadsheetml/2006/main" count="25" uniqueCount="25">
  <si>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</si>
  <si>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</si>
  <si>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</si>
  <si>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</si>
  <si>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</si>
  <si>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</si>
  <si>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</si>
  <si>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</si>
  <si>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</si>
  <si>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</si>
  <si>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</si>
  <si>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</si>
  <si>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</si>
  <si>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</si>
  <si>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</si>
  <si>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</si>
  <si>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</si>
  <si>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</si>
  <si>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</si>
  <si>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 xml:space="preserve">ENTER START DATE: </t>
  </si>
  <si>
    <t># of rows</t>
  </si>
  <si>
    <t>Chart showing project activities with a scrollable timeline is in this cell.</t>
  </si>
  <si>
    <t>Creating the player</t>
  </si>
  <si>
    <t>Create pause menu</t>
  </si>
  <si>
    <t>Create an input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</si>
</sst>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20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5" fillId="3" borderId="1" xfId="1">
      <alignment horizontal="left" vertical="center"/>
    </xf>
    <xf numFmtId="0" fontId="5" fillId="3" borderId="1" xfId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6" fillId="0" borderId="0" xfId="2" applyFill="1" applyBorder="1" applyAlignment="1" applyProtection="1">
      <alignment horizontal="right" vertical="center"/>
    </xf>
    <xf numFmtId="14" fontId="7" fillId="11" borderId="0" xfId="13" applyNumberFormat="1" applyAlignment="1" applyProtection="1">
      <alignment horizontal="center" vertical="center"/>
    </xf>
    <xf numFmtId="0" fontId="0" fillId="0" borderId="0" xfId="3" applyFont="1" applyFill="1" applyBorder="1" applyAlignment="1" applyProtection="1">
      <alignment horizontal="left" vertical="center" indent="1"/>
    </xf>
    <xf numFmtId="0" fontId="0" fillId="0" borderId="0" xfId="0" applyFill="1">
      <alignment horizontal="left" vertical="center" wrapText="1" indent="1"/>
    </xf>
    <xf numFmtId="14" fontId="0" fillId="0" borderId="0" xfId="0" applyNumberFormat="1" applyProtection="1">
      <alignment horizontal="left" vertical="center" wrapText="1" indent="1"/>
    </xf>
    <xf numFmtId="0" fontId="5" fillId="3" borderId="1" xfId="1" applyAlignment="1" applyProtection="1">
      <alignment horizontal="left" vertical="center"/>
    </xf>
    <xf numFmtId="0" fontId="3" fillId="0" borderId="3" xfId="3" applyBorder="1" applyAlignment="1" applyProtection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CREATING THE PLAYER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CREATE PAUSE MENU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CREATE AN INPUT MANAGER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5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feb 2018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mar 2018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mar 2018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feb 2018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calcs!$E$72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{63D42637-7B7D-4850-B9C6-3817C874378B}</c15:txfldGUID>
                      <c15:f>calcs!$E$72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calcs!$F$72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{A6B07819-4CD3-4AEC-AC69-890A83894664}</c15:txfldGUID>
                      <c15:f>calcs!$F$72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calcs!$G$72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{45BB3316-E744-4413-A6BB-55DB1407EE29}</c15:txfldGUID>
                      <c15:f>calcs!$G$72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calcs!$H$72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{F9113B99-C043-46B5-885D-A25231886CBA}</c15:txfldGUID>
                      <c15:f>calcs!$H$72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calcs!$I$72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{9976CEB2-3841-4849-8726-3BA80A2A2573}</c15:txfldGUID>
                      <c15:f>calcs!$I$72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calcs!$J$72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{760895DC-E6DF-4D2D-B06E-E9DF459C0751}</c15:txfldGUID>
                      <c15:f>calcs!$J$72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calcs!$K$72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{2701B268-2094-4BC4-920E-4521FC4D1B6A}</c15:txfldGUID>
                      <c15:f>calcs!$K$72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calcs!$L$72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{6AE1D56C-3D49-44A9-A947-72706CE3BCC9}</c15:txfldGUID>
                      <c15:f>calcs!$L$72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calcs!$M$72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{882EBBF5-5BA5-4381-B866-4A79F7BA3F5F}</c15:txfldGUID>
                      <c15:f>calcs!$M$72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calcs!$N$72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{5C7051EF-8B88-429D-AD64-7D0FE08003F5}</c15:txfldGUID>
                      <c15:f>calcs!$N$72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calcs!$O$72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{DEBB9038-4414-40BD-BAAA-CD25B133D6AF}</c15:txfldGUID>
                      <c15:f>calcs!$O$72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calcs!$P$72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{63ADFAED-F312-44CF-B397-00FB2CC7BE24}</c15:txfldGUID>
                      <c15:f>calcs!$P$72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calcs!$Q$72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{F5A5677C-5148-4759-A238-0A081C3CCD5C}</c15:txfldGUID>
                      <c15:f>calcs!$Q$72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calcs!$R$72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{8262F6E4-2B6A-41D3-B555-CDB0F19BABA9}</c15:txfldGUID>
                      <c15:f>calcs!$R$72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calcs!$S$72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{8EA602BA-AFE2-427D-8C06-EDD1028AA570}</c15:txfldGUID>
                      <c15:f>calcs!$S$72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calcs!$T$72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{D0F6F8CD-B63A-4176-902F-6FB64794F290}</c15:txfldGUID>
                      <c15:f>calcs!$T$72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calcs!$U$72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{A05425B0-FD8B-4A45-A983-65EDAA05B49A}</c15:txfldGUID>
                      <c15:f>calcs!$U$72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calcs!$V$72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{4A5864CF-F567-42A3-9792-D60B6C9FDE17}</c15:txfldGUID>
                      <c15:f>calcs!$V$72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calcs!$W$72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{8AE14422-0AF7-43F9-AE63-E69DA185BC01}</c15:txfldGUID>
                      <c15:f>calcs!$W$72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calcs!$X$72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{31769272-1600-4673-B125-5ED4AB432DBD}</c15:txfldGUID>
                      <c15:f>calcs!$X$72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calcs!$Y$72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{87850210-4347-475D-A107-E67E786B3E39}</c15:txfldGUID>
                      <c15:f>calcs!$Y$72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calcs!$Z$72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{8E74F21A-CD72-493E-9934-1314BBBC30AC}</c15:txfldGUID>
                      <c15:f>calcs!$Z$72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calcs!$AA$72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{A0221872-54F4-4906-B99B-512D1B70EC99}</c15:txfldGUID>
                      <c15:f>calcs!$AA$72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calcs!$AB$72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{ADE7189E-9188-4EAA-8FA7-4F20799AF396}</c15:txfldGUID>
                      <c15:f>calcs!$AB$72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calcs!$AC$72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{60137304-E69A-4D1A-B4DC-033D218CCF7A}</c15:txfldGUID>
                      <c15:f>calcs!$AC$72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calcs!$AD$72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{64551F6B-ABBD-4515-BD9D-1269968558FA}</c15:txfldGUID>
                      <c15:f>calcs!$AD$72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calcs!$AE$72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{B91AEA99-34D8-475C-A790-54194AB54198}</c15:txfldGUID>
                      <c15:f>calcs!$AE$72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calcs!$AF$72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{0BC48B7C-E0A6-4FFE-812A-3885848F96C1}</c15:txfldGUID>
                      <c15:f>calcs!$AF$72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calcs!$AG$72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{D66AF630-8EDD-448C-9390-44BF52CF179E}</c15:txfldGUID>
                      <c15:f>calcs!$AG$72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calcs!$AH$72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{D0A24673-D8A3-477D-AA90-A27DCB4D1C23}</c15:txfldGUID>
                      <c15:f>calcs!$AH$72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calcs!$E$70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{94AF2896-5530-4A61-8529-0F81750A94F0}</c15:txfldGUID>
                      <c15:f>calcs!$E$70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calcs!$F$70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{932FD037-59AC-467E-B533-079049001190}</c15:txfldGUID>
                      <c15:f>calcs!$F$70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calcs!$G$70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{9BE3DD56-1AB5-4CF5-BFFE-EC2F53D63E7C}</c15:txfldGUID>
                      <c15:f>calcs!$G$70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calcs!$H$70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{84A1F418-C2A1-47E8-A6A2-64289109E6BD}</c15:txfldGUID>
                      <c15:f>calcs!$H$70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calcs!$I$70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{08769418-41E6-4723-8FD1-F0F696237975}</c15:txfldGUID>
                      <c15:f>calcs!$I$70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calcs!$J$70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{8FB3798F-FAF6-4142-BE04-EA5167F435CF}</c15:txfldGUID>
                      <c15:f>calcs!$J$70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calcs!$K$70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{B504C914-54E1-4AB5-99DF-AC78BD681BE2}</c15:txfldGUID>
                      <c15:f>calcs!$K$70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calcs!$L$70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{814C78B1-7AEB-4B7C-870B-B601496C70B3}</c15:txfldGUID>
                      <c15:f>calcs!$L$70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calcs!$M$70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{0D6B449C-FF58-43DA-9ABE-58D399243905}</c15:txfldGUID>
                      <c15:f>calcs!$M$70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calcs!$N$70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{293DD59B-F347-4453-9610-6ECDFCA92E12}</c15:txfldGUID>
                      <c15:f>calcs!$N$70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calcs!$O$70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{13775600-A259-464C-A351-EC202257B05B}</c15:txfldGUID>
                      <c15:f>calcs!$O$70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calcs!$P$70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{C94DA82C-79FF-48D0-B656-CA2C4DBD5DF6}</c15:txfldGUID>
                      <c15:f>calcs!$P$70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calcs!$Q$70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{14014509-83D0-4B63-A915-DDC5FC31D80D}</c15:txfldGUID>
                      <c15:f>calcs!$Q$70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calcs!$R$70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{E1B09E70-6462-4CB1-890F-64D7168D16D7}</c15:txfldGUID>
                      <c15:f>calcs!$R$70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calcs!$S$70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{7B79640B-A8B9-4CDB-823B-F1801770CAB0}</c15:txfldGUID>
                      <c15:f>calcs!$S$70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calcs!$T$70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{4A8D05F1-98AB-40E4-8126-D82EF71E7463}</c15:txfldGUID>
                      <c15:f>calcs!$T$70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calcs!$U$70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{75C3DDF6-999F-4372-BEBD-9EDC7ED32B81}</c15:txfldGUID>
                      <c15:f>calcs!$U$70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calcs!$V$70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{DE23123B-4921-4C2E-B5BE-28978E582ED9}</c15:txfldGUID>
                      <c15:f>calcs!$V$70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calcs!$W$70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{EAA25489-57E2-42FA-9887-6BBC061491E5}</c15:txfldGUID>
                      <c15:f>calcs!$W$70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calcs!$X$70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{BDED3D6B-9244-4096-8BCE-D8BDD1DB50D7}</c15:txfldGUID>
                      <c15:f>calcs!$X$70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calcs!$Y$70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{07080E10-ACF2-47F7-8708-D599033E3631}</c15:txfldGUID>
                      <c15:f>calcs!$Y$70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calcs!$Z$70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{E1FF54A6-95BF-4829-9F95-070A00336B42}</c15:txfldGUID>
                      <c15:f>calcs!$Z$70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calcs!$AA$70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{42EB5354-9E7E-4391-830F-B2DA1764040D}</c15:txfldGUID>
                      <c15:f>calcs!$AA$70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calcs!$AB$70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{66768C2A-6F96-4F4C-ACF9-7F2D8E5D0A9D}</c15:txfldGUID>
                      <c15:f>calcs!$AB$70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calcs!$AC$70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{B682F636-7569-4D62-B301-5DEF9F6BCA9A}</c15:txfldGUID>
                      <c15:f>calcs!$AC$70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calcs!$AD$70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{3CA704DA-4884-4959-AC0A-F6ADA9DC223A}</c15:txfldGUID>
                      <c15:f>calcs!$AD$70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calcs!$AE$70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{60E5CD5C-AE59-4784-9530-9FE80D6FAE8E}</c15:txfldGUID>
                      <c15:f>calcs!$AE$70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calcs!$AF$70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{A51C1952-4409-4290-9D8C-B24C8C7BD50A}</c15:txfldGUID>
                      <c15:f>calcs!$AF$70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calcs!$AG$70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{C7EFAD7E-A7DD-4597-B921-86E793B86770}</c15:txfldGUID>
                      <c15:f>calcs!$AG$70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calcs!$AH$70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{483A5C70-2B40-4DFE-864D-6617D51D48C4}</c15:txfldGUID>
                      <c15:f>calcs!$AH$70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feb yyyy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mar yyyy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364576"/>
        <c:axId val="1694361856"/>
      </c:lineChart>
      <c:dateAx>
        <c:axId val="1694364576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694361856"/>
        <c:crosses val="autoZero"/>
        <c:auto val="1"/>
        <c:lblOffset val="100"/>
        <c:baseTimeUnit val="days"/>
      </c:dateAx>
      <c:valAx>
        <c:axId val="169436185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69436457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xmlns="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xmlns="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id="1" name="Activities" displayName="Activities" ref="B4:F16" totalsRowShown="0">
  <autoFilter ref="B4:F16"/>
  <sortState ref="C19:F24">
    <sortCondition ref="D18:D24"/>
  </sortState>
  <tableColumns count="5">
    <tableColumn id="5" name="Id">
      <calculatedColumnFormula>ROW(B5)-calcs!$D$5</calculatedColumnFormula>
    </tableColumn>
    <tableColumn id="1" name="ACTIVITY" dataCellStyle="Normal"/>
    <tableColumn id="2" name="START">
      <calculatedColumnFormula>D4+10</calculatedColumnFormula>
    </tableColumn>
    <tableColumn id="3" name="END">
      <calculatedColumnFormula>Activities[[#This Row],[START]]+2</calculatedColumnFormula>
    </tableColumn>
    <tableColumn id="4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>
      <selection activeCell="E8" sqref="E8"/>
    </sheetView>
  </sheetViews>
  <sheetFormatPr defaultColWidth="9.140625" defaultRowHeight="35.1" customHeight="1" x14ac:dyDescent="0.25"/>
  <cols>
    <col min="1" max="1" width="4.5703125" style="5" customWidth="1"/>
    <col min="2" max="2" width="7" style="5" hidden="1" customWidth="1"/>
    <col min="3" max="3" width="31" style="5" customWidth="1"/>
    <col min="4" max="5" width="18.42578125" style="5" customWidth="1"/>
    <col min="6" max="6" width="66.140625" style="5" customWidth="1"/>
    <col min="7" max="7" width="4.5703125" style="5" customWidth="1"/>
    <col min="8" max="8" width="4.7109375" style="5" customWidth="1"/>
    <col min="9" max="16384" width="9.140625" style="5"/>
  </cols>
  <sheetData>
    <row r="1" spans="1:7" s="4" customFormat="1" ht="35.1" customHeight="1" thickBot="1" x14ac:dyDescent="0.3">
      <c r="A1" s="9"/>
      <c r="B1" s="10"/>
      <c r="C1" s="18" t="s">
        <v>17</v>
      </c>
      <c r="D1" s="18"/>
      <c r="E1" s="18"/>
      <c r="F1" s="18"/>
      <c r="G1" s="18"/>
    </row>
    <row r="2" spans="1:7" ht="315.95" customHeight="1" thickTop="1" x14ac:dyDescent="0.25">
      <c r="C2" s="19" t="s">
        <v>21</v>
      </c>
      <c r="D2" s="19"/>
      <c r="E2" s="19"/>
      <c r="F2" s="19"/>
      <c r="G2" s="19"/>
    </row>
    <row r="3" spans="1:7" s="11" customFormat="1" ht="35.1" customHeight="1" x14ac:dyDescent="0.25">
      <c r="C3" s="13" t="s">
        <v>19</v>
      </c>
      <c r="D3" s="14">
        <v>43153</v>
      </c>
      <c r="E3" s="12"/>
      <c r="F3" s="12"/>
    </row>
    <row r="4" spans="1:7" ht="21" customHeight="1" x14ac:dyDescent="0.25">
      <c r="B4" s="6" t="s">
        <v>5</v>
      </c>
      <c r="C4" s="15" t="s">
        <v>13</v>
      </c>
      <c r="D4" s="15" t="s">
        <v>14</v>
      </c>
      <c r="E4" s="15" t="s">
        <v>15</v>
      </c>
      <c r="F4" s="15" t="s">
        <v>16</v>
      </c>
    </row>
    <row r="5" spans="1:7" ht="35.1" customHeight="1" x14ac:dyDescent="0.25">
      <c r="B5" s="6">
        <f>ROW(B5)-calcs!$D$5</f>
        <v>-7</v>
      </c>
      <c r="C5" t="s">
        <v>18</v>
      </c>
      <c r="D5" s="7">
        <v>43153</v>
      </c>
      <c r="E5" s="7"/>
      <c r="F5" s="8"/>
    </row>
    <row r="6" spans="1:7" ht="35.1" customHeight="1" x14ac:dyDescent="0.25">
      <c r="B6" s="6">
        <f>ROW(B6)-calcs!$D$5</f>
        <v>-6</v>
      </c>
      <c r="C6" t="s">
        <v>22</v>
      </c>
      <c r="D6" s="7">
        <v>43153</v>
      </c>
      <c r="E6" s="7"/>
      <c r="F6" s="8"/>
    </row>
    <row r="7" spans="1:7" ht="35.1" customHeight="1" x14ac:dyDescent="0.25">
      <c r="B7" s="6">
        <f>ROW(B7)-calcs!$D$5</f>
        <v>-5</v>
      </c>
      <c r="C7" s="16" t="s">
        <v>23</v>
      </c>
      <c r="D7" s="17">
        <v>43173</v>
      </c>
    </row>
    <row r="8" spans="1:7" ht="35.1" customHeight="1" x14ac:dyDescent="0.25">
      <c r="B8" s="6">
        <f>ROW(B8)-calcs!$D$5</f>
        <v>-4</v>
      </c>
      <c r="C8" t="s">
        <v>24</v>
      </c>
      <c r="D8" s="7">
        <v>43173</v>
      </c>
      <c r="E8" s="7"/>
      <c r="F8" s="8"/>
    </row>
    <row r="9" spans="1:7" ht="35.1" customHeight="1" x14ac:dyDescent="0.25">
      <c r="B9" s="6">
        <f>ROW(B9)-calcs!$D$5</f>
        <v>-3</v>
      </c>
      <c r="C9"/>
      <c r="D9" s="7"/>
      <c r="E9" s="7"/>
      <c r="F9" s="8"/>
    </row>
    <row r="10" spans="1:7" ht="35.1" customHeight="1" x14ac:dyDescent="0.25">
      <c r="B10" s="6">
        <f>ROW(B10)-calcs!$D$5</f>
        <v>-2</v>
      </c>
      <c r="C10"/>
      <c r="D10" s="7"/>
      <c r="E10" s="7"/>
      <c r="F10" s="8"/>
    </row>
    <row r="11" spans="1:7" ht="35.1" customHeight="1" x14ac:dyDescent="0.25">
      <c r="B11" s="6">
        <f>ROW(B11)-calcs!$D$5</f>
        <v>-1</v>
      </c>
      <c r="C11"/>
      <c r="D11" s="7"/>
      <c r="E11" s="7"/>
      <c r="F11" s="8"/>
    </row>
    <row r="12" spans="1:7" ht="35.1" customHeight="1" x14ac:dyDescent="0.25">
      <c r="B12" s="6">
        <f>ROW(B12)-calcs!$D$5</f>
        <v>0</v>
      </c>
      <c r="C12"/>
      <c r="D12" s="7"/>
      <c r="E12" s="7"/>
      <c r="F12" s="8"/>
    </row>
    <row r="13" spans="1:7" ht="35.1" customHeight="1" x14ac:dyDescent="0.25">
      <c r="B13" s="6">
        <f>ROW(B13)-calcs!$D$5</f>
        <v>1</v>
      </c>
      <c r="C13"/>
      <c r="D13" s="7"/>
      <c r="E13" s="7"/>
      <c r="F13" s="8"/>
    </row>
    <row r="14" spans="1:7" ht="35.1" customHeight="1" x14ac:dyDescent="0.25">
      <c r="B14" s="6">
        <f>ROW(B14)-calcs!$D$5</f>
        <v>2</v>
      </c>
      <c r="C14"/>
      <c r="D14" s="7"/>
      <c r="E14" s="7"/>
      <c r="F14" s="8"/>
    </row>
    <row r="15" spans="1:7" ht="35.1" customHeight="1" x14ac:dyDescent="0.25">
      <c r="B15" s="6">
        <f>ROW(B15)-calcs!$D$5</f>
        <v>3</v>
      </c>
      <c r="C15"/>
      <c r="D15" s="7"/>
      <c r="E15" s="7"/>
      <c r="F15" s="8"/>
    </row>
    <row r="16" spans="1:7" ht="35.1" customHeight="1" x14ac:dyDescent="0.25">
      <c r="B16" s="6">
        <f>ROW(B16)-calcs!$D$5</f>
        <v>4</v>
      </c>
      <c r="C16"/>
      <c r="D16" s="7"/>
      <c r="E16" s="7"/>
      <c r="F16" s="8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/>
    <dataValidation allowBlank="1" showInputMessage="1" showErrorMessage="1" prompt="Title of this worksheet is in this cell. Timeline chart depicting scrollable timeline of the project activities is in cell below" sqref="C1:G1"/>
    <dataValidation allowBlank="1" showInputMessage="1" showErrorMessage="1" prompt="Enter Start Date in cell at right" sqref="C3"/>
    <dataValidation allowBlank="1" showInputMessage="1" showErrorMessage="1" prompt="Enter Start Date in this cell and project details in table below" sqref="D3"/>
    <dataValidation allowBlank="1" showInputMessage="1" showErrorMessage="1" prompt="Enter project Activity in this column under this heading. Use heading filters to find specific entries" sqref="C4"/>
    <dataValidation allowBlank="1" showInputMessage="1" showErrorMessage="1" prompt="Enter Start date in this column under this heading" sqref="D4"/>
    <dataValidation allowBlank="1" showInputMessage="1" showErrorMessage="1" prompt="Enter End date in this column under this heading" sqref="E4"/>
    <dataValidation allowBlank="1" showInputMessage="1" showErrorMessage="1" prompt="Enter Notes in this column under this heading" sqref="F4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43175</v>
      </c>
      <c r="E3" s="1"/>
    </row>
    <row r="4" spans="1:6" x14ac:dyDescent="0.25">
      <c r="D4">
        <v>5</v>
      </c>
    </row>
    <row r="5" spans="1:6" x14ac:dyDescent="0.25">
      <c r="C5" t="s">
        <v>20</v>
      </c>
      <c r="D5">
        <f>ROWS(Activities[])</f>
        <v>12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4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5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25">
      <c r="E18">
        <f t="array" ref="E18">INDEX(Activities[Id],MATCH(1, (Activities[Id]&gt;E17)*((Activities[START]&gt;=StartDateWindow)+(Activities[END]&gt;=StartDateWindow)&gt;0)*(Activities[START]&lt;=(StartDateWindow+WindowDays-1)), 0))</f>
        <v>-4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>
        <f t="shared" ca="1" si="0"/>
        <v>-7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-6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-5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-4</v>
      </c>
    </row>
    <row r="25" spans="1:35" ht="30" x14ac:dyDescent="0.25">
      <c r="C25" t="s">
        <v>4</v>
      </c>
      <c r="D25" s="1">
        <f>StartDate+WindowOffset</f>
        <v>43153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43153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43153</v>
      </c>
      <c r="F31" s="1">
        <f t="shared" ref="F31:AI31" si="1">E31+1</f>
        <v>43154</v>
      </c>
      <c r="G31" s="1">
        <f t="shared" si="1"/>
        <v>43155</v>
      </c>
      <c r="H31" s="1">
        <f t="shared" si="1"/>
        <v>43156</v>
      </c>
      <c r="I31" s="1">
        <f t="shared" si="1"/>
        <v>43157</v>
      </c>
      <c r="J31" s="1">
        <f t="shared" si="1"/>
        <v>43158</v>
      </c>
      <c r="K31" s="1">
        <f t="shared" si="1"/>
        <v>43159</v>
      </c>
      <c r="L31" s="1">
        <f t="shared" si="1"/>
        <v>43160</v>
      </c>
      <c r="M31" s="1">
        <f t="shared" si="1"/>
        <v>43161</v>
      </c>
      <c r="N31" s="1">
        <f t="shared" si="1"/>
        <v>43162</v>
      </c>
      <c r="O31" s="1">
        <f t="shared" si="1"/>
        <v>43163</v>
      </c>
      <c r="P31" s="1">
        <f t="shared" si="1"/>
        <v>43164</v>
      </c>
      <c r="Q31" s="1">
        <f t="shared" si="1"/>
        <v>43165</v>
      </c>
      <c r="R31" s="1">
        <f t="shared" si="1"/>
        <v>43166</v>
      </c>
      <c r="S31" s="1">
        <f t="shared" si="1"/>
        <v>43167</v>
      </c>
      <c r="T31" s="1">
        <f t="shared" si="1"/>
        <v>43168</v>
      </c>
      <c r="U31" s="1">
        <f t="shared" si="1"/>
        <v>43169</v>
      </c>
      <c r="V31" s="1">
        <f t="shared" si="1"/>
        <v>43170</v>
      </c>
      <c r="W31" s="1">
        <f t="shared" si="1"/>
        <v>43171</v>
      </c>
      <c r="X31" s="1">
        <f t="shared" si="1"/>
        <v>43172</v>
      </c>
      <c r="Y31" s="1">
        <f t="shared" si="1"/>
        <v>43173</v>
      </c>
      <c r="Z31" s="1">
        <f t="shared" si="1"/>
        <v>43174</v>
      </c>
      <c r="AA31" s="1">
        <f t="shared" si="1"/>
        <v>43175</v>
      </c>
      <c r="AB31" s="1">
        <f t="shared" si="1"/>
        <v>43176</v>
      </c>
      <c r="AC31" s="1">
        <f t="shared" si="1"/>
        <v>43177</v>
      </c>
      <c r="AD31" s="1">
        <f t="shared" si="1"/>
        <v>43178</v>
      </c>
      <c r="AE31" s="1">
        <f t="shared" si="1"/>
        <v>43179</v>
      </c>
      <c r="AF31" s="1">
        <f t="shared" si="1"/>
        <v>43180</v>
      </c>
      <c r="AG31" s="1">
        <f t="shared" si="1"/>
        <v>43181</v>
      </c>
      <c r="AH31" s="1">
        <f t="shared" si="1"/>
        <v>43182</v>
      </c>
      <c r="AI31" s="1">
        <f t="shared" si="1"/>
        <v>43183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>
        <f t="shared" ca="1" si="2"/>
        <v>-7</v>
      </c>
      <c r="D37" t="str">
        <f ca="1">INDEX(Activities[ACTIVITY],MATCH($C37,Activities[Id],0))</f>
        <v>Project Start</v>
      </c>
      <c r="E37">
        <f ca="1">GridCalc</f>
        <v>6.3000000000000007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30" x14ac:dyDescent="0.25">
      <c r="A38">
        <f t="shared" si="3"/>
        <v>5.3000000000000007</v>
      </c>
      <c r="B38">
        <v>7</v>
      </c>
      <c r="C38">
        <f t="shared" ca="1" si="2"/>
        <v>-6</v>
      </c>
      <c r="D38" t="str">
        <f ca="1">INDEX(Activities[ACTIVITY],MATCH($C38,Activities[Id],0))</f>
        <v>Creating the player</v>
      </c>
      <c r="E38">
        <f ca="1">GridCalc</f>
        <v>5.3000000000000007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 x14ac:dyDescent="0.25">
      <c r="A39">
        <f t="shared" si="3"/>
        <v>4.3000000000000007</v>
      </c>
      <c r="B39">
        <v>8</v>
      </c>
      <c r="C39">
        <f t="shared" ca="1" si="2"/>
        <v>-5</v>
      </c>
      <c r="D39" t="str">
        <f ca="1">INDEX(Activities[ACTIVITY],MATCH($C39,Activities[Id],0))</f>
        <v>Create pause menu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>
        <f ca="1">GridCalc</f>
        <v>4.3000000000000007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-4</v>
      </c>
      <c r="D40" t="str">
        <f ca="1">INDEX(Activities[ACTIVITY],MATCH($C40,Activities[Id],0))</f>
        <v>Create an input manager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>
        <f ca="1">GridCalc</f>
        <v>3.3000000000000007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5">
      <c r="E43" s="1">
        <f>E31</f>
        <v>43153</v>
      </c>
      <c r="F43" s="1">
        <f t="shared" ref="F43:AH43" si="4">F31</f>
        <v>43154</v>
      </c>
      <c r="G43" s="1">
        <f t="shared" si="4"/>
        <v>43155</v>
      </c>
      <c r="H43" s="1">
        <f t="shared" si="4"/>
        <v>43156</v>
      </c>
      <c r="I43" s="1">
        <f t="shared" si="4"/>
        <v>43157</v>
      </c>
      <c r="J43" s="1">
        <f t="shared" si="4"/>
        <v>43158</v>
      </c>
      <c r="K43" s="1">
        <f t="shared" si="4"/>
        <v>43159</v>
      </c>
      <c r="L43" s="1">
        <f t="shared" si="4"/>
        <v>43160</v>
      </c>
      <c r="M43" s="1">
        <f t="shared" si="4"/>
        <v>43161</v>
      </c>
      <c r="N43" s="1">
        <f t="shared" si="4"/>
        <v>43162</v>
      </c>
      <c r="O43" s="1">
        <f t="shared" si="4"/>
        <v>43163</v>
      </c>
      <c r="P43" s="1">
        <f t="shared" si="4"/>
        <v>43164</v>
      </c>
      <c r="Q43" s="1">
        <f t="shared" si="4"/>
        <v>43165</v>
      </c>
      <c r="R43" s="1">
        <f t="shared" si="4"/>
        <v>43166</v>
      </c>
      <c r="S43" s="1">
        <f t="shared" si="4"/>
        <v>43167</v>
      </c>
      <c r="T43" s="1">
        <f t="shared" si="4"/>
        <v>43168</v>
      </c>
      <c r="U43" s="1">
        <f t="shared" si="4"/>
        <v>43169</v>
      </c>
      <c r="V43" s="1">
        <f t="shared" si="4"/>
        <v>43170</v>
      </c>
      <c r="W43" s="1">
        <f t="shared" si="4"/>
        <v>43171</v>
      </c>
      <c r="X43" s="1">
        <f t="shared" si="4"/>
        <v>43172</v>
      </c>
      <c r="Y43" s="1">
        <f t="shared" si="4"/>
        <v>43173</v>
      </c>
      <c r="Z43" s="1">
        <f t="shared" si="4"/>
        <v>43174</v>
      </c>
      <c r="AA43" s="1">
        <f t="shared" si="4"/>
        <v>43175</v>
      </c>
      <c r="AB43" s="1">
        <f t="shared" si="4"/>
        <v>43176</v>
      </c>
      <c r="AC43" s="1">
        <f t="shared" si="4"/>
        <v>43177</v>
      </c>
      <c r="AD43" s="1">
        <f t="shared" si="4"/>
        <v>43178</v>
      </c>
      <c r="AE43" s="1">
        <f t="shared" si="4"/>
        <v>43179</v>
      </c>
      <c r="AF43" s="1">
        <f t="shared" si="4"/>
        <v>43180</v>
      </c>
      <c r="AG43" s="1">
        <f t="shared" si="4"/>
        <v>43181</v>
      </c>
      <c r="AH43" s="1">
        <f t="shared" si="4"/>
        <v>43182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>
        <f t="shared" ca="1" si="6"/>
        <v>-7</v>
      </c>
      <c r="D49" t="str">
        <f ca="1">UPPER(INDEX(Activities[ACTIVITY],MATCH($C49,Activities[Id],0)))</f>
        <v>PROJECT START</v>
      </c>
      <c r="E49">
        <f t="shared" ref="E49:AH49" ca="1" si="11">IF(ISERROR(F37),E37,NA())</f>
        <v>6.3000000000000007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30" x14ac:dyDescent="0.25">
      <c r="C50">
        <f t="shared" ca="1" si="6"/>
        <v>-6</v>
      </c>
      <c r="D50" t="str">
        <f ca="1">UPPER(INDEX(Activities[ACTIVITY],MATCH($C50,Activities[Id],0)))</f>
        <v>CREATING THE PLAYER</v>
      </c>
      <c r="E50">
        <f t="shared" ref="E50:AH50" ca="1" si="12">IF(ISERROR(F38),E38,NA())</f>
        <v>5.3000000000000007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30" x14ac:dyDescent="0.25">
      <c r="C51">
        <f t="shared" ca="1" si="6"/>
        <v>-5</v>
      </c>
      <c r="D51" t="str">
        <f ca="1">UPPER(INDEX(Activities[ACTIVITY],MATCH($C51,Activities[Id],0)))</f>
        <v>CREATE PAUSE MENU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>
        <f t="shared" ca="1" si="13"/>
        <v>4.3000000000000007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0" x14ac:dyDescent="0.25">
      <c r="C52">
        <f t="shared" ca="1" si="6"/>
        <v>-4</v>
      </c>
      <c r="D52" t="str">
        <f ca="1">UPPER(INDEX(Activities[ACTIVITY],MATCH($C52,Activities[Id],0)))</f>
        <v>CREATE AN INPUT MANAGER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>
        <f t="shared" ca="1" si="14"/>
        <v>3.3000000000000007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43153</v>
      </c>
      <c r="F55" s="1">
        <f t="shared" ref="F55:AH55" si="15">F31</f>
        <v>43154</v>
      </c>
      <c r="G55" s="1">
        <f t="shared" si="15"/>
        <v>43155</v>
      </c>
      <c r="H55" s="1">
        <f t="shared" si="15"/>
        <v>43156</v>
      </c>
      <c r="I55" s="1">
        <f t="shared" si="15"/>
        <v>43157</v>
      </c>
      <c r="J55" s="1">
        <f t="shared" si="15"/>
        <v>43158</v>
      </c>
      <c r="K55" s="1">
        <f t="shared" si="15"/>
        <v>43159</v>
      </c>
      <c r="L55" s="1">
        <f t="shared" si="15"/>
        <v>43160</v>
      </c>
      <c r="M55" s="1">
        <f t="shared" si="15"/>
        <v>43161</v>
      </c>
      <c r="N55" s="1">
        <f t="shared" si="15"/>
        <v>43162</v>
      </c>
      <c r="O55" s="1">
        <f t="shared" si="15"/>
        <v>43163</v>
      </c>
      <c r="P55" s="1">
        <f t="shared" si="15"/>
        <v>43164</v>
      </c>
      <c r="Q55" s="1">
        <f t="shared" si="15"/>
        <v>43165</v>
      </c>
      <c r="R55" s="1">
        <f t="shared" si="15"/>
        <v>43166</v>
      </c>
      <c r="S55" s="1">
        <f t="shared" si="15"/>
        <v>43167</v>
      </c>
      <c r="T55" s="1">
        <f t="shared" si="15"/>
        <v>43168</v>
      </c>
      <c r="U55" s="1">
        <f t="shared" si="15"/>
        <v>43169</v>
      </c>
      <c r="V55" s="1">
        <f t="shared" si="15"/>
        <v>43170</v>
      </c>
      <c r="W55" s="1">
        <f t="shared" si="15"/>
        <v>43171</v>
      </c>
      <c r="X55" s="1">
        <f t="shared" si="15"/>
        <v>43172</v>
      </c>
      <c r="Y55" s="1">
        <f t="shared" si="15"/>
        <v>43173</v>
      </c>
      <c r="Z55" s="1">
        <f t="shared" si="15"/>
        <v>43174</v>
      </c>
      <c r="AA55" s="1">
        <f t="shared" si="15"/>
        <v>43175</v>
      </c>
      <c r="AB55" s="1">
        <f t="shared" si="15"/>
        <v>43176</v>
      </c>
      <c r="AC55" s="1">
        <f t="shared" si="15"/>
        <v>43177</v>
      </c>
      <c r="AD55" s="1">
        <f t="shared" si="15"/>
        <v>43178</v>
      </c>
      <c r="AE55" s="1">
        <f t="shared" si="15"/>
        <v>43179</v>
      </c>
      <c r="AF55" s="1">
        <f t="shared" si="15"/>
        <v>43180</v>
      </c>
      <c r="AG55" s="1">
        <f t="shared" si="15"/>
        <v>43181</v>
      </c>
      <c r="AH55" s="1">
        <f t="shared" si="15"/>
        <v>43182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>
        <f t="shared" ca="1" si="16"/>
        <v>5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43132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 t="e">
        <f t="shared" si="17"/>
        <v>#N/A</v>
      </c>
      <c r="M58" t="e">
        <f t="shared" si="17"/>
        <v>#N/A</v>
      </c>
      <c r="N58" t="e">
        <f t="shared" si="17"/>
        <v>#N/A</v>
      </c>
      <c r="O58" t="e">
        <f t="shared" si="17"/>
        <v>#N/A</v>
      </c>
      <c r="P58" t="e">
        <f t="shared" si="17"/>
        <v>#N/A</v>
      </c>
      <c r="Q58" t="e">
        <f t="shared" si="17"/>
        <v>#N/A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feb yyyy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 t="e">
        <f t="shared" si="18"/>
        <v>#N/A</v>
      </c>
      <c r="M59" t="e">
        <f t="shared" si="18"/>
        <v>#N/A</v>
      </c>
      <c r="N59" t="e">
        <f t="shared" si="18"/>
        <v>#N/A</v>
      </c>
      <c r="O59" t="e">
        <f t="shared" si="18"/>
        <v>#N/A</v>
      </c>
      <c r="P59" t="e">
        <f t="shared" si="18"/>
        <v>#N/A</v>
      </c>
      <c r="Q59" t="e">
        <f t="shared" si="18"/>
        <v>#N/A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43160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>
        <f t="shared" si="19"/>
        <v>0.5</v>
      </c>
      <c r="M61">
        <f t="shared" si="19"/>
        <v>0.5</v>
      </c>
      <c r="N61">
        <f t="shared" si="19"/>
        <v>0.5</v>
      </c>
      <c r="O61">
        <f t="shared" si="19"/>
        <v>0.5</v>
      </c>
      <c r="P61">
        <f t="shared" si="19"/>
        <v>0.5</v>
      </c>
      <c r="Q61">
        <f t="shared" si="19"/>
        <v>0.5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mar yyyy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>
        <f t="shared" si="20"/>
        <v>13</v>
      </c>
      <c r="M62">
        <f t="shared" si="20"/>
        <v>13</v>
      </c>
      <c r="N62">
        <f t="shared" si="20"/>
        <v>13</v>
      </c>
      <c r="O62">
        <f t="shared" si="20"/>
        <v>13</v>
      </c>
      <c r="P62">
        <f t="shared" si="20"/>
        <v>13</v>
      </c>
      <c r="Q62">
        <f t="shared" si="20"/>
        <v>13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43133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43161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>
        <f t="shared" si="21"/>
        <v>0.5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TO</v>
      </c>
      <c r="F70" t="str">
        <f t="shared" ref="F70:AH70" si="23">LEFT(UPPER(TEXT(F55,"ddd")),$D70)</f>
        <v>FR</v>
      </c>
      <c r="G70" t="str">
        <f t="shared" si="23"/>
        <v>LØ</v>
      </c>
      <c r="H70" t="str">
        <f t="shared" si="23"/>
        <v>SØ</v>
      </c>
      <c r="I70" t="str">
        <f t="shared" si="23"/>
        <v>MA</v>
      </c>
      <c r="J70" t="str">
        <f t="shared" si="23"/>
        <v>TI</v>
      </c>
      <c r="K70" t="str">
        <f t="shared" si="23"/>
        <v>ON</v>
      </c>
      <c r="L70" t="str">
        <f t="shared" si="23"/>
        <v>TO</v>
      </c>
      <c r="M70" t="str">
        <f t="shared" si="23"/>
        <v>FR</v>
      </c>
      <c r="N70" t="str">
        <f t="shared" si="23"/>
        <v>LØ</v>
      </c>
      <c r="O70" t="str">
        <f t="shared" si="23"/>
        <v>SØ</v>
      </c>
      <c r="P70" t="str">
        <f t="shared" si="23"/>
        <v>MA</v>
      </c>
      <c r="Q70" t="str">
        <f t="shared" si="23"/>
        <v>TI</v>
      </c>
      <c r="R70" t="str">
        <f t="shared" si="23"/>
        <v>ON</v>
      </c>
      <c r="S70" t="str">
        <f t="shared" si="23"/>
        <v>TO</v>
      </c>
      <c r="T70" t="str">
        <f t="shared" si="23"/>
        <v>FR</v>
      </c>
      <c r="U70" t="str">
        <f t="shared" si="23"/>
        <v>LØ</v>
      </c>
      <c r="V70" t="str">
        <f t="shared" si="23"/>
        <v>SØ</v>
      </c>
      <c r="W70" t="str">
        <f t="shared" si="23"/>
        <v>MA</v>
      </c>
      <c r="X70" t="str">
        <f t="shared" si="23"/>
        <v>TI</v>
      </c>
      <c r="Y70" t="str">
        <f t="shared" si="23"/>
        <v>ON</v>
      </c>
      <c r="Z70" t="str">
        <f t="shared" si="23"/>
        <v>TO</v>
      </c>
      <c r="AA70" t="str">
        <f t="shared" si="23"/>
        <v>FR</v>
      </c>
      <c r="AB70" t="str">
        <f t="shared" si="23"/>
        <v>LØ</v>
      </c>
      <c r="AC70" t="str">
        <f t="shared" si="23"/>
        <v>SØ</v>
      </c>
      <c r="AD70" t="str">
        <f t="shared" si="23"/>
        <v>MA</v>
      </c>
      <c r="AE70" t="str">
        <f t="shared" si="23"/>
        <v>TI</v>
      </c>
      <c r="AF70" t="str">
        <f t="shared" si="23"/>
        <v>ON</v>
      </c>
      <c r="AG70" t="str">
        <f t="shared" si="23"/>
        <v>TO</v>
      </c>
      <c r="AH70" t="str">
        <f t="shared" si="23"/>
        <v>FR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22</v>
      </c>
      <c r="F72" t="str">
        <f t="shared" ref="F72:AH72" si="24">TEXT(F55,"dd")</f>
        <v>23</v>
      </c>
      <c r="G72" t="str">
        <f t="shared" si="24"/>
        <v>24</v>
      </c>
      <c r="H72" t="str">
        <f t="shared" si="24"/>
        <v>25</v>
      </c>
      <c r="I72" t="str">
        <f t="shared" si="24"/>
        <v>26</v>
      </c>
      <c r="J72" t="str">
        <f t="shared" si="24"/>
        <v>27</v>
      </c>
      <c r="K72" t="str">
        <f t="shared" si="24"/>
        <v>28</v>
      </c>
      <c r="L72" t="str">
        <f t="shared" si="24"/>
        <v>01</v>
      </c>
      <c r="M72" t="str">
        <f t="shared" si="24"/>
        <v>02</v>
      </c>
      <c r="N72" t="str">
        <f t="shared" si="24"/>
        <v>03</v>
      </c>
      <c r="O72" t="str">
        <f t="shared" si="24"/>
        <v>04</v>
      </c>
      <c r="P72" t="str">
        <f t="shared" si="24"/>
        <v>05</v>
      </c>
      <c r="Q72" t="str">
        <f t="shared" si="24"/>
        <v>06</v>
      </c>
      <c r="R72" t="str">
        <f t="shared" si="24"/>
        <v>07</v>
      </c>
      <c r="S72" t="str">
        <f t="shared" si="24"/>
        <v>08</v>
      </c>
      <c r="T72" t="str">
        <f t="shared" si="24"/>
        <v>09</v>
      </c>
      <c r="U72" t="str">
        <f t="shared" si="24"/>
        <v>10</v>
      </c>
      <c r="V72" t="str">
        <f t="shared" si="24"/>
        <v>11</v>
      </c>
      <c r="W72" t="str">
        <f t="shared" si="24"/>
        <v>12</v>
      </c>
      <c r="X72" t="str">
        <f t="shared" si="24"/>
        <v>13</v>
      </c>
      <c r="Y72" t="str">
        <f t="shared" si="24"/>
        <v>14</v>
      </c>
      <c r="Z72" t="str">
        <f t="shared" si="24"/>
        <v>15</v>
      </c>
      <c r="AA72" t="str">
        <f t="shared" si="24"/>
        <v>16</v>
      </c>
      <c r="AB72" t="str">
        <f t="shared" si="24"/>
        <v>17</v>
      </c>
      <c r="AC72" t="str">
        <f t="shared" si="24"/>
        <v>18</v>
      </c>
      <c r="AD72" t="str">
        <f t="shared" si="24"/>
        <v>19</v>
      </c>
      <c r="AE72" t="str">
        <f t="shared" si="24"/>
        <v>20</v>
      </c>
      <c r="AF72" t="str">
        <f t="shared" si="24"/>
        <v>21</v>
      </c>
      <c r="AG72" t="str">
        <f t="shared" si="24"/>
        <v>22</v>
      </c>
      <c r="AH72" t="str">
        <f t="shared" si="24"/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Quokka</dc:creator>
  <cp:lastModifiedBy>Quokka</cp:lastModifiedBy>
  <dcterms:created xsi:type="dcterms:W3CDTF">2017-12-22T01:09:47Z</dcterms:created>
  <dcterms:modified xsi:type="dcterms:W3CDTF">2018-03-16T21:08:03Z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2017-12-22T01:09:52.6920314Z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