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t Dijkers\Dropbox\Business Intelligence\Assignment\Business Intelligence\"/>
    </mc:Choice>
  </mc:AlternateContent>
  <xr:revisionPtr revIDLastSave="0" documentId="13_ncr:1_{46B5662A-EAE8-4F76-9F06-77B1C7C4D004}" xr6:coauthVersionLast="33" xr6:coauthVersionMax="33" xr10:uidLastSave="{00000000-0000-0000-0000-000000000000}"/>
  <bookViews>
    <workbookView xWindow="0" yWindow="0" windowWidth="17256" windowHeight="5652" xr2:uid="{72F8FB8B-D55A-4F4E-B6AF-DA76A52BB61C}"/>
  </bookViews>
  <sheets>
    <sheet name="quartiles" sheetId="1" r:id="rId1"/>
    <sheet name="innovation_score" sheetId="8" r:id="rId2"/>
    <sheet name="value_added" sheetId="7" r:id="rId3"/>
    <sheet name="patent_application" sheetId="6" r:id="rId4"/>
    <sheet name="high_citations" sheetId="5" r:id="rId5"/>
    <sheet name="public_rd" sheetId="4" r:id="rId6"/>
    <sheet name="scientists_and_engineers" sheetId="2" r:id="rId7"/>
    <sheet name="education_expenditure" sheetId="3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C28" i="1"/>
  <c r="D28" i="1"/>
  <c r="C27" i="1"/>
  <c r="D27" i="1"/>
  <c r="C26" i="1"/>
  <c r="D26" i="1"/>
  <c r="C25" i="1" l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5" i="1"/>
  <c r="D5" i="1"/>
  <c r="C4" i="1"/>
  <c r="D4" i="1"/>
  <c r="C3" i="1"/>
  <c r="D3" i="1"/>
  <c r="C2" i="1"/>
  <c r="D2" i="1"/>
  <c r="C9" i="1" l="1"/>
  <c r="D9" i="1"/>
  <c r="C8" i="1"/>
  <c r="D8" i="1"/>
  <c r="C7" i="1"/>
  <c r="D7" i="1"/>
  <c r="C6" i="1"/>
  <c r="D6" i="1"/>
  <c r="G18" i="6"/>
  <c r="G17" i="6"/>
  <c r="G16" i="6"/>
  <c r="G15" i="6"/>
  <c r="G14" i="6"/>
  <c r="E10" i="7" l="1"/>
  <c r="E9" i="7"/>
  <c r="E11" i="5"/>
  <c r="E10" i="5"/>
  <c r="D9" i="4"/>
  <c r="D8" i="4"/>
  <c r="F8" i="3"/>
  <c r="F7" i="3"/>
  <c r="E13" i="2"/>
  <c r="E12" i="2"/>
</calcChain>
</file>

<file path=xl/sharedStrings.xml><?xml version="1.0" encoding="utf-8"?>
<sst xmlns="http://schemas.openxmlformats.org/spreadsheetml/2006/main" count="252" uniqueCount="80">
  <si>
    <t>innovation_score</t>
  </si>
  <si>
    <t>patent_application</t>
  </si>
  <si>
    <t>scientists_and_engineers</t>
  </si>
  <si>
    <t>public_rd</t>
  </si>
  <si>
    <t>value_added</t>
  </si>
  <si>
    <t>education_expenditure</t>
  </si>
  <si>
    <t>threshold_category</t>
  </si>
  <si>
    <t>Austria</t>
  </si>
  <si>
    <t>Belgium</t>
  </si>
  <si>
    <t>Bulgaria</t>
  </si>
  <si>
    <t>Cyprus</t>
  </si>
  <si>
    <t>Germany</t>
  </si>
  <si>
    <t>Estonia</t>
  </si>
  <si>
    <t>Spain</t>
  </si>
  <si>
    <t>Finland</t>
  </si>
  <si>
    <t>France</t>
  </si>
  <si>
    <t>Hungary</t>
  </si>
  <si>
    <t>Iceland</t>
  </si>
  <si>
    <t>Italy</t>
  </si>
  <si>
    <t>Lithuania</t>
  </si>
  <si>
    <t>Luxembourg</t>
  </si>
  <si>
    <t>Latvia</t>
  </si>
  <si>
    <t>Malta</t>
  </si>
  <si>
    <t>Netherlands</t>
  </si>
  <si>
    <t>Norway</t>
  </si>
  <si>
    <t>Poland</t>
  </si>
  <si>
    <t>Romania</t>
  </si>
  <si>
    <t>Sweden</t>
  </si>
  <si>
    <t>Slovenia</t>
  </si>
  <si>
    <t>Slovakia</t>
  </si>
  <si>
    <t>Czech Republic</t>
  </si>
  <si>
    <t>Denmark</t>
  </si>
  <si>
    <t>Greece</t>
  </si>
  <si>
    <t>Ireland</t>
  </si>
  <si>
    <t>Portugal</t>
  </si>
  <si>
    <t>United Kingdom</t>
  </si>
  <si>
    <t>KPI</t>
  </si>
  <si>
    <t>lower_bound</t>
  </si>
  <si>
    <t>upper_bound</t>
  </si>
  <si>
    <t>year</t>
  </si>
  <si>
    <t>Czech repulbic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</si>
  <si>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</si>
  <si>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</si>
  <si>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</si>
  <si>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</si>
  <si>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</si>
  <si>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</si>
  <si>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</si>
  <si>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</si>
  <si>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</si>
  <si>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</si>
  <si>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</si>
  <si>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</si>
  <si>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</si>
  <si>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</si>
  <si>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</si>
  <si>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</si>
  <si>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</si>
  <si>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</si>
  <si>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slovenkia</t>
  </si>
  <si>
    <t>finland</t>
  </si>
  <si>
    <t>sweden</t>
  </si>
  <si>
    <t>united kingdom</t>
  </si>
  <si>
    <t>iceland</t>
  </si>
  <si>
    <t>slovakia</t>
  </si>
  <si>
    <t>united kindom</t>
  </si>
  <si>
    <t>turkey</t>
  </si>
  <si>
    <t>belgium</t>
  </si>
  <si>
    <t>bulgaria</t>
  </si>
  <si>
    <t>czech republic</t>
  </si>
  <si>
    <t>denmark</t>
  </si>
  <si>
    <t>germany</t>
  </si>
  <si>
    <t>slovenia</t>
  </si>
  <si>
    <t>Croatia</t>
  </si>
  <si>
    <t>Czech republic</t>
  </si>
  <si>
    <t>&gt;Q3</t>
  </si>
  <si>
    <t>Q2-Q3</t>
  </si>
  <si>
    <t>Q1-Q2</t>
  </si>
  <si>
    <t>&lt;Q1</t>
  </si>
  <si>
    <t>high_citations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</si>
</sst>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2AC2-F395-42BF-A23A-6D7C06C37277}">
  <dimension ref="A1:E29"/>
  <sheetViews>
    <sheetView tabSelected="1" topLeftCell="A2" workbookViewId="0">
      <selection activeCell="D29" sqref="D29"/>
    </sheetView>
  </sheetViews>
  <sheetFormatPr defaultRowHeight="14.4" x14ac:dyDescent="0.3"/>
  <cols>
    <col min="1" max="1" width="24.6640625" customWidth="1"/>
    <col min="2" max="2" width="20.88671875" customWidth="1"/>
    <col min="3" max="3" width="13.77734375" customWidth="1"/>
    <col min="4" max="4" width="12" customWidth="1"/>
    <col min="7" max="7" width="21.88671875" customWidth="1"/>
    <col min="8" max="8" width="18.109375" customWidth="1"/>
    <col min="9" max="9" width="12.109375" customWidth="1"/>
    <col min="10" max="10" width="12" customWidth="1"/>
  </cols>
  <sheetData>
    <row r="1" spans="1:5" x14ac:dyDescent="0.3">
      <c r="A1" t="s">
        <v>36</v>
      </c>
      <c r="B1" t="s">
        <v>6</v>
      </c>
      <c r="C1" t="s">
        <v>37</v>
      </c>
      <c r="D1" t="s">
        <v>38</v>
      </c>
      <c r="E1" t="s">
        <v>39</v>
      </c>
    </row>
    <row r="2" spans="1:5" x14ac:dyDescent="0.3">
      <c r="A2" t="s">
        <v>0</v>
      </c>
      <c r="B2" t="s">
        <v>75</v>
      </c>
      <c r="C2">
        <f>QUARTILE(innovation_score!C1:C21,3)</f>
        <v>124</v>
      </c>
      <c r="D2">
        <f>QUARTILE(innovation_score!C1:C21,4)</f>
        <v>149</v>
      </c>
      <c r="E2">
        <v>2017</v>
      </c>
    </row>
    <row r="3" spans="1:5" x14ac:dyDescent="0.3">
      <c r="A3" t="s">
        <v>0</v>
      </c>
      <c r="B3" t="s">
        <v>76</v>
      </c>
      <c r="C3">
        <f>QUARTILE(innovation_score!C1:C21,2)</f>
        <v>84</v>
      </c>
      <c r="D3">
        <f>QUARTILE(innovation_score!C1:C21,3)</f>
        <v>124</v>
      </c>
      <c r="E3">
        <v>2017</v>
      </c>
    </row>
    <row r="4" spans="1:5" x14ac:dyDescent="0.3">
      <c r="A4" t="s">
        <v>0</v>
      </c>
      <c r="B4" t="s">
        <v>77</v>
      </c>
      <c r="C4">
        <f>QUARTILE(innovation_score!C1:C21,1)</f>
        <v>69</v>
      </c>
      <c r="D4">
        <f>QUARTILE(innovation_score!C1:C21,2)</f>
        <v>84</v>
      </c>
      <c r="E4">
        <v>2017</v>
      </c>
    </row>
    <row r="5" spans="1:5" x14ac:dyDescent="0.3">
      <c r="A5" t="s">
        <v>0</v>
      </c>
      <c r="B5" t="s">
        <v>78</v>
      </c>
      <c r="C5">
        <f>QUARTILE(innovation_score!C1:C21,0)</f>
        <v>33</v>
      </c>
      <c r="D5">
        <f>QUARTILE(innovation_score!C1:C21,1)</f>
        <v>69</v>
      </c>
      <c r="E5">
        <v>2017</v>
      </c>
    </row>
    <row r="6" spans="1:5" x14ac:dyDescent="0.3">
      <c r="A6" t="s">
        <v>2</v>
      </c>
      <c r="B6" t="s">
        <v>75</v>
      </c>
      <c r="C6">
        <f>QUARTILE(scientists_and_engineers!A1:A21,3)</f>
        <v>8.9</v>
      </c>
      <c r="D6">
        <f>QUARTILE(scientists_and_engineers!A1:A21,4)</f>
        <v>10.8</v>
      </c>
      <c r="E6">
        <v>2017</v>
      </c>
    </row>
    <row r="7" spans="1:5" x14ac:dyDescent="0.3">
      <c r="A7" t="s">
        <v>2</v>
      </c>
      <c r="B7" t="s">
        <v>76</v>
      </c>
      <c r="C7">
        <f>QUARTILE(scientists_and_engineers!A1:A21,2)</f>
        <v>6.5</v>
      </c>
      <c r="D7">
        <f>QUARTILE(scientists_and_engineers!A1:A21,3)</f>
        <v>8.9</v>
      </c>
      <c r="E7">
        <v>2017</v>
      </c>
    </row>
    <row r="8" spans="1:5" x14ac:dyDescent="0.3">
      <c r="A8" t="s">
        <v>2</v>
      </c>
      <c r="B8" t="s">
        <v>77</v>
      </c>
      <c r="C8">
        <f>QUARTILE(scientists_and_engineers!A1:A21,1)</f>
        <v>5.9</v>
      </c>
      <c r="D8">
        <f>QUARTILE(scientists_and_engineers!A1:A21,2)</f>
        <v>6.5</v>
      </c>
      <c r="E8">
        <v>2017</v>
      </c>
    </row>
    <row r="9" spans="1:5" x14ac:dyDescent="0.3">
      <c r="A9" t="s">
        <v>2</v>
      </c>
      <c r="B9" t="s">
        <v>78</v>
      </c>
      <c r="C9">
        <f>QUARTILE(scientists_and_engineers!A1:A21,0)</f>
        <v>3.7</v>
      </c>
      <c r="D9">
        <f>QUARTILE(scientists_and_engineers!A1:A21,1)</f>
        <v>5.9</v>
      </c>
      <c r="E9">
        <v>2017</v>
      </c>
    </row>
    <row r="10" spans="1:5" x14ac:dyDescent="0.3">
      <c r="A10" t="s">
        <v>5</v>
      </c>
      <c r="B10" t="s">
        <v>75</v>
      </c>
      <c r="C10">
        <f>QUARTILE(education_expenditure!A1:A21,3)</f>
        <v>5.47</v>
      </c>
      <c r="D10">
        <f>QUARTILE(education_expenditure!A1:A21,4)</f>
        <v>7.05</v>
      </c>
      <c r="E10">
        <v>2015</v>
      </c>
    </row>
    <row r="11" spans="1:5" x14ac:dyDescent="0.3">
      <c r="A11" t="s">
        <v>5</v>
      </c>
      <c r="B11" t="s">
        <v>76</v>
      </c>
      <c r="C11">
        <f>QUARTILE(education_expenditure!A1:A21,2)</f>
        <v>4.8099999999999996</v>
      </c>
      <c r="D11">
        <f>QUARTILE(education_expenditure!A1:A21,3)</f>
        <v>5.47</v>
      </c>
      <c r="E11">
        <v>2015</v>
      </c>
    </row>
    <row r="12" spans="1:5" x14ac:dyDescent="0.3">
      <c r="A12" t="s">
        <v>5</v>
      </c>
      <c r="B12" t="s">
        <v>77</v>
      </c>
      <c r="C12">
        <f>QUARTILE(education_expenditure!A1:A21,1)</f>
        <v>4.16</v>
      </c>
      <c r="D12">
        <f>QUARTILE(education_expenditure!A1:A21,2)</f>
        <v>4.8099999999999996</v>
      </c>
      <c r="E12">
        <v>2015</v>
      </c>
    </row>
    <row r="13" spans="1:5" x14ac:dyDescent="0.3">
      <c r="A13" t="s">
        <v>5</v>
      </c>
      <c r="B13" t="s">
        <v>78</v>
      </c>
      <c r="C13">
        <f>QUARTILE(education_expenditure!A1:A21,0)</f>
        <v>2.72</v>
      </c>
      <c r="D13">
        <f>QUARTILE(education_expenditure!A1:A21,1)</f>
        <v>4.16</v>
      </c>
      <c r="E13">
        <v>2015</v>
      </c>
    </row>
    <row r="14" spans="1:5" x14ac:dyDescent="0.3">
      <c r="A14" t="s">
        <v>3</v>
      </c>
      <c r="B14" t="s">
        <v>75</v>
      </c>
      <c r="C14">
        <f>QUARTILE(public_rd!A1:A21,3)</f>
        <v>0.78</v>
      </c>
      <c r="D14">
        <f>QUARTILE(public_rd!A1:A21,4)</f>
        <v>0.98</v>
      </c>
      <c r="E14">
        <v>2016</v>
      </c>
    </row>
    <row r="15" spans="1:5" x14ac:dyDescent="0.3">
      <c r="A15" t="s">
        <v>3</v>
      </c>
      <c r="B15" t="s">
        <v>76</v>
      </c>
      <c r="C15">
        <f>QUARTILE(public_rd!A1:A21,2)</f>
        <v>0.5</v>
      </c>
      <c r="D15">
        <f>QUARTILE(public_rd!A1:A21,3)</f>
        <v>0.78</v>
      </c>
      <c r="E15">
        <v>2016</v>
      </c>
    </row>
    <row r="16" spans="1:5" x14ac:dyDescent="0.3">
      <c r="A16" t="s">
        <v>3</v>
      </c>
      <c r="B16" t="s">
        <v>77</v>
      </c>
      <c r="C16">
        <f>QUARTILE(public_rd!A1:A21,1)</f>
        <v>0.32</v>
      </c>
      <c r="D16">
        <f>QUARTILE(public_rd!A1:A21,2)</f>
        <v>0.5</v>
      </c>
      <c r="E16">
        <v>2016</v>
      </c>
    </row>
    <row r="17" spans="1:5" x14ac:dyDescent="0.3">
      <c r="A17" t="s">
        <v>3</v>
      </c>
      <c r="B17" t="s">
        <v>78</v>
      </c>
      <c r="C17">
        <f>QUARTILE(public_rd!A1:A21,0)</f>
        <v>0.21</v>
      </c>
      <c r="D17">
        <f>QUARTILE(public_rd!A1:A21,1)</f>
        <v>0.32</v>
      </c>
      <c r="E17">
        <v>2016</v>
      </c>
    </row>
    <row r="18" spans="1:5" x14ac:dyDescent="0.3">
      <c r="A18" t="s">
        <v>1</v>
      </c>
      <c r="B18" t="s">
        <v>75</v>
      </c>
      <c r="C18">
        <f>QUARTILE(patent_application!A1:A21,3)</f>
        <v>316.83999999999997</v>
      </c>
      <c r="D18">
        <f>QUARTILE(patent_application!A1:A21,4)</f>
        <v>695.21</v>
      </c>
      <c r="E18">
        <v>2014</v>
      </c>
    </row>
    <row r="19" spans="1:5" x14ac:dyDescent="0.3">
      <c r="A19" t="s">
        <v>1</v>
      </c>
      <c r="B19" t="s">
        <v>76</v>
      </c>
      <c r="C19">
        <f>QUARTILE(patent_application!A1:A21,2)</f>
        <v>133.09</v>
      </c>
      <c r="D19">
        <f>QUARTILE(patent_application!A1:A21,3)</f>
        <v>316.83999999999997</v>
      </c>
      <c r="E19">
        <v>2014</v>
      </c>
    </row>
    <row r="20" spans="1:5" x14ac:dyDescent="0.3">
      <c r="A20" t="s">
        <v>1</v>
      </c>
      <c r="B20" t="s">
        <v>77</v>
      </c>
      <c r="C20">
        <f>QUARTILE(patent_application!A1:A21,1)</f>
        <v>33.11</v>
      </c>
      <c r="D20">
        <f>QUARTILE(patent_application!A1:A21,2)</f>
        <v>133.09</v>
      </c>
      <c r="E20">
        <v>2014</v>
      </c>
    </row>
    <row r="21" spans="1:5" x14ac:dyDescent="0.3">
      <c r="A21" t="s">
        <v>1</v>
      </c>
      <c r="B21" t="s">
        <v>78</v>
      </c>
      <c r="C21">
        <f>QUARTILE(patent_application!A1:A21,0)</f>
        <v>11.03</v>
      </c>
      <c r="D21">
        <f>QUARTILE(patent_application!A1:A21,1)</f>
        <v>33.11</v>
      </c>
      <c r="E21">
        <v>2014</v>
      </c>
    </row>
    <row r="22" spans="1:5" x14ac:dyDescent="0.3">
      <c r="A22" t="s">
        <v>4</v>
      </c>
      <c r="B22" t="s">
        <v>75</v>
      </c>
      <c r="C22">
        <f>QUARTILE(value_added!A1:A21,3)</f>
        <v>42.3631591296746</v>
      </c>
      <c r="D22">
        <f>QUARTILE(value_added!A1:A21,4)</f>
        <v>59.187651909134601</v>
      </c>
      <c r="E22">
        <v>2016</v>
      </c>
    </row>
    <row r="23" spans="1:5" x14ac:dyDescent="0.3">
      <c r="A23" t="s">
        <v>4</v>
      </c>
      <c r="B23" t="s">
        <v>76</v>
      </c>
      <c r="C23">
        <f>QUARTILE(value_added!A1:A21,2)</f>
        <v>34.9726298534815</v>
      </c>
      <c r="D23">
        <f>QUARTILE(value_added!A1:A21,3)</f>
        <v>42.3631591296746</v>
      </c>
      <c r="E23">
        <v>2016</v>
      </c>
    </row>
    <row r="24" spans="1:5" x14ac:dyDescent="0.3">
      <c r="A24" t="s">
        <v>4</v>
      </c>
      <c r="B24" t="s">
        <v>77</v>
      </c>
      <c r="C24">
        <f>QUARTILE(value_added!A1:A21,1)</f>
        <v>32.958423256414498</v>
      </c>
      <c r="D24">
        <f>QUARTILE(value_added!A1:A21,2)</f>
        <v>34.9726298534815</v>
      </c>
      <c r="E24">
        <v>2016</v>
      </c>
    </row>
    <row r="25" spans="1:5" x14ac:dyDescent="0.3">
      <c r="A25" t="s">
        <v>4</v>
      </c>
      <c r="B25" t="s">
        <v>78</v>
      </c>
      <c r="C25">
        <f>QUARTILE(value_added!A1:A21,0)</f>
        <v>25.587679005674101</v>
      </c>
      <c r="D25">
        <f>QUARTILE(value_added!A1:A21,1)</f>
        <v>32.958423256414498</v>
      </c>
      <c r="E25">
        <v>2016</v>
      </c>
    </row>
    <row r="26" spans="1:5" x14ac:dyDescent="0.3">
      <c r="A26" t="s">
        <v>79</v>
      </c>
      <c r="B26" t="s">
        <v>75</v>
      </c>
      <c r="C26">
        <f>QUARTILE(high_citations!A1:A21,3)</f>
        <v>11.5</v>
      </c>
      <c r="D26">
        <f>QUARTILE(high_citations!A1:A21,4)</f>
        <v>14.3</v>
      </c>
      <c r="E26">
        <v>2014</v>
      </c>
    </row>
    <row r="27" spans="1:5" x14ac:dyDescent="0.3">
      <c r="A27" t="s">
        <v>79</v>
      </c>
      <c r="B27" t="s">
        <v>76</v>
      </c>
      <c r="C27">
        <f>QUARTILE(high_citations!A1:A21,2)</f>
        <v>9.6</v>
      </c>
      <c r="D27">
        <f>QUARTILE(high_citations!A1:A21,3)</f>
        <v>11.5</v>
      </c>
      <c r="E27">
        <v>2014</v>
      </c>
    </row>
    <row r="28" spans="1:5" x14ac:dyDescent="0.3">
      <c r="A28" t="s">
        <v>79</v>
      </c>
      <c r="B28" t="s">
        <v>77</v>
      </c>
      <c r="C28">
        <f>QUARTILE(high_citations!A1:A21,1)</f>
        <v>5.3</v>
      </c>
      <c r="D28">
        <f>QUARTILE(high_citations!A1:A21,2)</f>
        <v>9.6</v>
      </c>
      <c r="E28">
        <v>2014</v>
      </c>
    </row>
    <row r="29" spans="1:5" x14ac:dyDescent="0.3">
      <c r="A29" t="s">
        <v>79</v>
      </c>
      <c r="B29" t="s">
        <v>78</v>
      </c>
      <c r="C29">
        <f>QUARTILE(high_citations!A1:A21,0)</f>
        <v>3.6</v>
      </c>
      <c r="D29">
        <f>QUARTILE(high_citations!A1:A21,1)</f>
        <v>5.3</v>
      </c>
      <c r="E29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5891-D00F-41E1-97C9-9BEA5DDC49EA}">
  <dimension ref="B1:G21"/>
  <sheetViews>
    <sheetView workbookViewId="0">
      <selection activeCell="C22" sqref="C22"/>
    </sheetView>
  </sheetViews>
  <sheetFormatPr defaultRowHeight="14.4" x14ac:dyDescent="0.3"/>
  <sheetData>
    <row r="1" spans="2:7" x14ac:dyDescent="0.3">
      <c r="B1" t="s">
        <v>7</v>
      </c>
      <c r="C1">
        <v>121</v>
      </c>
    </row>
    <row r="2" spans="2:7" x14ac:dyDescent="0.3">
      <c r="B2" t="s">
        <v>8</v>
      </c>
      <c r="C2">
        <v>124</v>
      </c>
      <c r="G2" t="s">
        <v>73</v>
      </c>
    </row>
    <row r="3" spans="2:7" x14ac:dyDescent="0.3">
      <c r="B3" t="s">
        <v>9</v>
      </c>
      <c r="C3">
        <v>48</v>
      </c>
      <c r="G3" t="s">
        <v>30</v>
      </c>
    </row>
    <row r="4" spans="2:7" x14ac:dyDescent="0.3">
      <c r="B4" t="s">
        <v>10</v>
      </c>
      <c r="C4">
        <v>81</v>
      </c>
      <c r="G4" t="s">
        <v>31</v>
      </c>
    </row>
    <row r="5" spans="2:7" x14ac:dyDescent="0.3">
      <c r="B5" t="s">
        <v>14</v>
      </c>
      <c r="C5">
        <v>136</v>
      </c>
      <c r="G5" t="s">
        <v>12</v>
      </c>
    </row>
    <row r="6" spans="2:7" x14ac:dyDescent="0.3">
      <c r="B6" t="s">
        <v>15</v>
      </c>
      <c r="C6">
        <v>115</v>
      </c>
      <c r="G6" t="s">
        <v>32</v>
      </c>
    </row>
    <row r="7" spans="2:7" x14ac:dyDescent="0.3">
      <c r="B7" t="s">
        <v>11</v>
      </c>
      <c r="C7">
        <v>126</v>
      </c>
      <c r="G7" t="s">
        <v>34</v>
      </c>
    </row>
    <row r="8" spans="2:7" x14ac:dyDescent="0.3">
      <c r="B8" t="s">
        <v>16</v>
      </c>
      <c r="C8">
        <v>69</v>
      </c>
      <c r="G8" t="s">
        <v>35</v>
      </c>
    </row>
    <row r="9" spans="2:7" x14ac:dyDescent="0.3">
      <c r="B9" t="s">
        <v>33</v>
      </c>
      <c r="C9">
        <v>122</v>
      </c>
    </row>
    <row r="10" spans="2:7" x14ac:dyDescent="0.3">
      <c r="B10" t="s">
        <v>18</v>
      </c>
      <c r="C10">
        <v>78</v>
      </c>
    </row>
    <row r="11" spans="2:7" x14ac:dyDescent="0.3">
      <c r="B11" t="s">
        <v>21</v>
      </c>
      <c r="C11">
        <v>60</v>
      </c>
    </row>
    <row r="12" spans="2:7" x14ac:dyDescent="0.3">
      <c r="B12" t="s">
        <v>19</v>
      </c>
      <c r="C12">
        <v>75</v>
      </c>
    </row>
    <row r="13" spans="2:7" x14ac:dyDescent="0.3">
      <c r="B13" t="s">
        <v>20</v>
      </c>
      <c r="C13">
        <v>128</v>
      </c>
    </row>
    <row r="14" spans="2:7" x14ac:dyDescent="0.3">
      <c r="B14" t="s">
        <v>22</v>
      </c>
      <c r="C14">
        <v>84</v>
      </c>
    </row>
    <row r="15" spans="2:7" x14ac:dyDescent="0.3">
      <c r="B15" t="s">
        <v>54</v>
      </c>
      <c r="C15">
        <v>135</v>
      </c>
    </row>
    <row r="16" spans="2:7" x14ac:dyDescent="0.3">
      <c r="B16" t="s">
        <v>25</v>
      </c>
      <c r="C16">
        <v>57</v>
      </c>
    </row>
    <row r="17" spans="2:3" x14ac:dyDescent="0.3">
      <c r="B17" t="s">
        <v>26</v>
      </c>
      <c r="C17">
        <v>33</v>
      </c>
    </row>
    <row r="18" spans="2:3" x14ac:dyDescent="0.3">
      <c r="B18" t="s">
        <v>29</v>
      </c>
      <c r="C18">
        <v>68</v>
      </c>
    </row>
    <row r="19" spans="2:3" x14ac:dyDescent="0.3">
      <c r="B19" t="s">
        <v>28</v>
      </c>
      <c r="C19">
        <v>97</v>
      </c>
    </row>
    <row r="20" spans="2:3" x14ac:dyDescent="0.3">
      <c r="B20" t="s">
        <v>13</v>
      </c>
      <c r="C20">
        <v>84</v>
      </c>
    </row>
    <row r="21" spans="2:3" x14ac:dyDescent="0.3">
      <c r="B21" t="s">
        <v>27</v>
      </c>
      <c r="C21">
        <v>149</v>
      </c>
    </row>
  </sheetData>
  <sortState ref="B1:B2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0F03-04A7-4CEB-A97E-685250FF3778}">
  <dimension ref="A1:J21"/>
  <sheetViews>
    <sheetView workbookViewId="0">
      <selection activeCell="K25" sqref="K25"/>
    </sheetView>
  </sheetViews>
  <sheetFormatPr defaultRowHeight="14.4" x14ac:dyDescent="0.3"/>
  <sheetData>
    <row r="1" spans="1:10" x14ac:dyDescent="0.3">
      <c r="A1">
        <v>33.502991015038397</v>
      </c>
      <c r="B1" t="s">
        <v>7</v>
      </c>
    </row>
    <row r="2" spans="1:10" x14ac:dyDescent="0.3">
      <c r="A2">
        <v>42.943541339852402</v>
      </c>
      <c r="B2" t="s">
        <v>8</v>
      </c>
    </row>
    <row r="3" spans="1:10" x14ac:dyDescent="0.3">
      <c r="A3">
        <v>32.703936040841299</v>
      </c>
      <c r="B3" t="s">
        <v>9</v>
      </c>
      <c r="I3">
        <v>30.174829336865301</v>
      </c>
      <c r="J3" t="s">
        <v>30</v>
      </c>
    </row>
    <row r="4" spans="1:10" x14ac:dyDescent="0.3">
      <c r="A4">
        <v>46.864367729025801</v>
      </c>
      <c r="B4" t="s">
        <v>10</v>
      </c>
      <c r="I4">
        <v>42.401540205282998</v>
      </c>
      <c r="J4" t="s">
        <v>31</v>
      </c>
    </row>
    <row r="5" spans="1:10" x14ac:dyDescent="0.3">
      <c r="A5">
        <v>38.082618274270203</v>
      </c>
      <c r="B5" t="s">
        <v>14</v>
      </c>
      <c r="I5">
        <v>34.8347784811873</v>
      </c>
      <c r="J5" t="s">
        <v>12</v>
      </c>
    </row>
    <row r="6" spans="1:10" x14ac:dyDescent="0.3">
      <c r="A6">
        <v>40.966348699647902</v>
      </c>
      <c r="B6" t="s">
        <v>15</v>
      </c>
      <c r="I6">
        <v>37.158405876525499</v>
      </c>
      <c r="J6" t="s">
        <v>32</v>
      </c>
    </row>
    <row r="7" spans="1:10" x14ac:dyDescent="0.3">
      <c r="A7">
        <v>34.2456166122046</v>
      </c>
      <c r="B7" t="s">
        <v>11</v>
      </c>
      <c r="I7">
        <v>32.582004218663002</v>
      </c>
      <c r="J7" t="s">
        <v>34</v>
      </c>
    </row>
    <row r="8" spans="1:10" x14ac:dyDescent="0.3">
      <c r="A8">
        <v>34.9726298534815</v>
      </c>
      <c r="B8" t="s">
        <v>16</v>
      </c>
    </row>
    <row r="9" spans="1:10" x14ac:dyDescent="0.3">
      <c r="A9">
        <v>36.209471248806103</v>
      </c>
      <c r="B9" t="s">
        <v>33</v>
      </c>
      <c r="E9">
        <f>AVERAGE(A1:A28)</f>
        <v>37.646544126708406</v>
      </c>
    </row>
    <row r="10" spans="1:10" x14ac:dyDescent="0.3">
      <c r="A10">
        <v>33.236293949262901</v>
      </c>
      <c r="B10" t="s">
        <v>18</v>
      </c>
      <c r="E10">
        <f>_xlfn.STDEV.P(A1:A28)</f>
        <v>8.0358712130318679</v>
      </c>
    </row>
    <row r="11" spans="1:10" x14ac:dyDescent="0.3">
      <c r="A11">
        <v>32.958423256414498</v>
      </c>
      <c r="B11" t="s">
        <v>21</v>
      </c>
    </row>
    <row r="12" spans="1:10" x14ac:dyDescent="0.3">
      <c r="A12">
        <v>25.587679005674101</v>
      </c>
      <c r="B12" t="s">
        <v>19</v>
      </c>
    </row>
    <row r="13" spans="1:10" x14ac:dyDescent="0.3">
      <c r="A13">
        <v>59.187651909134601</v>
      </c>
      <c r="B13" t="s">
        <v>20</v>
      </c>
    </row>
    <row r="14" spans="1:10" x14ac:dyDescent="0.3">
      <c r="A14">
        <v>51.801120697322702</v>
      </c>
      <c r="B14" t="s">
        <v>22</v>
      </c>
    </row>
    <row r="15" spans="1:10" x14ac:dyDescent="0.3">
      <c r="A15">
        <v>46.968774959114498</v>
      </c>
      <c r="B15" t="s">
        <v>23</v>
      </c>
    </row>
    <row r="16" spans="1:10" x14ac:dyDescent="0.3">
      <c r="A16">
        <v>29.444483345056501</v>
      </c>
      <c r="B16" t="s">
        <v>25</v>
      </c>
    </row>
    <row r="17" spans="1:2" x14ac:dyDescent="0.3">
      <c r="A17">
        <v>28.942990909425099</v>
      </c>
      <c r="B17" t="s">
        <v>26</v>
      </c>
    </row>
    <row r="18" spans="1:2" x14ac:dyDescent="0.3">
      <c r="A18">
        <v>31.3419245438361</v>
      </c>
      <c r="B18" t="s">
        <v>29</v>
      </c>
    </row>
    <row r="19" spans="1:2" x14ac:dyDescent="0.3">
      <c r="A19">
        <v>35.005070052414297</v>
      </c>
      <c r="B19" t="s">
        <v>28</v>
      </c>
    </row>
    <row r="20" spans="1:2" x14ac:dyDescent="0.3">
      <c r="A20">
        <v>33.2483340903783</v>
      </c>
      <c r="B20" t="s">
        <v>13</v>
      </c>
    </row>
    <row r="21" spans="1:2" x14ac:dyDescent="0.3">
      <c r="A21">
        <v>42.3631591296746</v>
      </c>
      <c r="B21" t="s">
        <v>27</v>
      </c>
    </row>
  </sheetData>
  <sortState ref="A1:B21">
    <sortCondition ref="B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E1BE-F00F-4FBB-92E7-01CEFED3F758}">
  <dimension ref="A1:L21"/>
  <sheetViews>
    <sheetView workbookViewId="0">
      <selection activeCell="B22" sqref="A1:B22"/>
    </sheetView>
  </sheetViews>
  <sheetFormatPr defaultRowHeight="14.4" x14ac:dyDescent="0.3"/>
  <sheetData>
    <row r="1" spans="1:12" x14ac:dyDescent="0.3">
      <c r="A1">
        <v>450.08</v>
      </c>
      <c r="B1" t="s">
        <v>55</v>
      </c>
    </row>
    <row r="2" spans="1:12" x14ac:dyDescent="0.3">
      <c r="A2">
        <v>310.7</v>
      </c>
      <c r="B2" t="s">
        <v>8</v>
      </c>
    </row>
    <row r="3" spans="1:12" x14ac:dyDescent="0.3">
      <c r="A3">
        <v>14.09</v>
      </c>
      <c r="B3" t="s">
        <v>9</v>
      </c>
      <c r="K3">
        <v>7.69</v>
      </c>
      <c r="L3" t="s">
        <v>46</v>
      </c>
    </row>
    <row r="4" spans="1:12" x14ac:dyDescent="0.3">
      <c r="A4">
        <v>18.579999999999998</v>
      </c>
      <c r="B4" t="s">
        <v>48</v>
      </c>
      <c r="K4">
        <v>50.95</v>
      </c>
      <c r="L4" t="s">
        <v>40</v>
      </c>
    </row>
    <row r="5" spans="1:12" x14ac:dyDescent="0.3">
      <c r="A5">
        <v>695.21</v>
      </c>
      <c r="B5" t="s">
        <v>60</v>
      </c>
      <c r="K5">
        <v>474.67</v>
      </c>
      <c r="L5" t="s">
        <v>31</v>
      </c>
    </row>
    <row r="6" spans="1:12" x14ac:dyDescent="0.3">
      <c r="A6">
        <v>316.83999999999997</v>
      </c>
      <c r="B6" t="s">
        <v>45</v>
      </c>
      <c r="K6">
        <v>35.93</v>
      </c>
      <c r="L6" t="s">
        <v>41</v>
      </c>
    </row>
    <row r="7" spans="1:12" x14ac:dyDescent="0.3">
      <c r="A7">
        <v>494.62</v>
      </c>
      <c r="B7" t="s">
        <v>11</v>
      </c>
      <c r="K7">
        <v>24.45</v>
      </c>
      <c r="L7" t="s">
        <v>43</v>
      </c>
    </row>
    <row r="8" spans="1:12" x14ac:dyDescent="0.3">
      <c r="A8">
        <v>50.02</v>
      </c>
      <c r="B8" t="s">
        <v>52</v>
      </c>
      <c r="K8">
        <v>171.87</v>
      </c>
      <c r="L8" t="s">
        <v>63</v>
      </c>
    </row>
    <row r="9" spans="1:12" x14ac:dyDescent="0.3">
      <c r="A9">
        <v>153.35</v>
      </c>
      <c r="B9" t="s">
        <v>42</v>
      </c>
      <c r="K9">
        <v>179.56</v>
      </c>
      <c r="L9" t="s">
        <v>24</v>
      </c>
    </row>
    <row r="10" spans="1:12" x14ac:dyDescent="0.3">
      <c r="A10">
        <v>165.97</v>
      </c>
      <c r="B10" t="s">
        <v>47</v>
      </c>
      <c r="K10">
        <v>16.8</v>
      </c>
      <c r="L10" t="s">
        <v>66</v>
      </c>
    </row>
    <row r="11" spans="1:12" x14ac:dyDescent="0.3">
      <c r="A11">
        <v>84.95</v>
      </c>
      <c r="B11" t="s">
        <v>49</v>
      </c>
      <c r="K11">
        <v>24.36</v>
      </c>
      <c r="L11" t="s">
        <v>57</v>
      </c>
    </row>
    <row r="12" spans="1:12" x14ac:dyDescent="0.3">
      <c r="A12">
        <v>33.11</v>
      </c>
      <c r="B12" t="s">
        <v>50</v>
      </c>
      <c r="K12">
        <v>164.68</v>
      </c>
      <c r="L12" t="s">
        <v>65</v>
      </c>
    </row>
    <row r="13" spans="1:12" x14ac:dyDescent="0.3">
      <c r="A13">
        <v>233.74</v>
      </c>
      <c r="B13" t="s">
        <v>51</v>
      </c>
    </row>
    <row r="14" spans="1:12" x14ac:dyDescent="0.3">
      <c r="A14">
        <v>27.7</v>
      </c>
      <c r="B14" t="s">
        <v>53</v>
      </c>
      <c r="G14">
        <f>QUARTILE(A1:A31,0)</f>
        <v>11.03</v>
      </c>
    </row>
    <row r="15" spans="1:12" x14ac:dyDescent="0.3">
      <c r="A15">
        <v>390.15</v>
      </c>
      <c r="B15" t="s">
        <v>54</v>
      </c>
      <c r="G15">
        <f>QUARTILE(A1:A31,1)</f>
        <v>33.11</v>
      </c>
    </row>
    <row r="16" spans="1:12" x14ac:dyDescent="0.3">
      <c r="A16">
        <v>34.950000000000003</v>
      </c>
      <c r="B16" t="s">
        <v>56</v>
      </c>
      <c r="G16">
        <f>QUARTILE(A1:A31,2)</f>
        <v>133.09</v>
      </c>
    </row>
    <row r="17" spans="1:7" x14ac:dyDescent="0.3">
      <c r="A17">
        <v>11.03</v>
      </c>
      <c r="B17" t="s">
        <v>58</v>
      </c>
      <c r="G17">
        <f>QUARTILE(A1:A31,3)</f>
        <v>316.83999999999997</v>
      </c>
    </row>
    <row r="18" spans="1:7" x14ac:dyDescent="0.3">
      <c r="A18">
        <v>18.68</v>
      </c>
      <c r="B18" t="s">
        <v>64</v>
      </c>
      <c r="G18">
        <f>QUARTILE(A1:A31,4)</f>
        <v>695.21</v>
      </c>
    </row>
    <row r="19" spans="1:7" x14ac:dyDescent="0.3">
      <c r="A19">
        <v>133.09</v>
      </c>
      <c r="B19" t="s">
        <v>59</v>
      </c>
    </row>
    <row r="20" spans="1:7" x14ac:dyDescent="0.3">
      <c r="A20">
        <v>65.930000000000007</v>
      </c>
      <c r="B20" t="s">
        <v>44</v>
      </c>
    </row>
    <row r="21" spans="1:7" x14ac:dyDescent="0.3">
      <c r="A21">
        <v>652.02</v>
      </c>
      <c r="B21" t="s">
        <v>61</v>
      </c>
    </row>
  </sheetData>
  <sortState ref="A1:B22">
    <sortCondition ref="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3C2F-4885-4358-B73E-20A225A8A369}">
  <dimension ref="A1:J21"/>
  <sheetViews>
    <sheetView workbookViewId="0">
      <selection activeCell="H30" sqref="H30"/>
    </sheetView>
  </sheetViews>
  <sheetFormatPr defaultRowHeight="14.4" x14ac:dyDescent="0.3"/>
  <sheetData>
    <row r="1" spans="1:10" x14ac:dyDescent="0.3">
      <c r="A1">
        <v>11.5</v>
      </c>
      <c r="B1" t="s">
        <v>7</v>
      </c>
    </row>
    <row r="2" spans="1:10" x14ac:dyDescent="0.3">
      <c r="A2">
        <v>12.6</v>
      </c>
      <c r="B2" t="s">
        <v>67</v>
      </c>
    </row>
    <row r="3" spans="1:10" x14ac:dyDescent="0.3">
      <c r="A3">
        <v>3.6</v>
      </c>
      <c r="B3" t="s">
        <v>68</v>
      </c>
      <c r="I3">
        <v>4.0999999999999996</v>
      </c>
      <c r="J3" t="s">
        <v>46</v>
      </c>
    </row>
    <row r="4" spans="1:10" x14ac:dyDescent="0.3">
      <c r="A4">
        <v>9.6</v>
      </c>
      <c r="B4" t="s">
        <v>48</v>
      </c>
      <c r="I4">
        <v>6.7</v>
      </c>
      <c r="J4" t="s">
        <v>69</v>
      </c>
    </row>
    <row r="5" spans="1:10" x14ac:dyDescent="0.3">
      <c r="A5">
        <v>10.7</v>
      </c>
      <c r="B5" t="s">
        <v>60</v>
      </c>
      <c r="I5">
        <v>13.2</v>
      </c>
      <c r="J5" t="s">
        <v>70</v>
      </c>
    </row>
    <row r="6" spans="1:10" x14ac:dyDescent="0.3">
      <c r="A6">
        <v>11.3</v>
      </c>
      <c r="B6" t="s">
        <v>45</v>
      </c>
      <c r="I6">
        <v>7.8</v>
      </c>
      <c r="J6" t="s">
        <v>41</v>
      </c>
    </row>
    <row r="7" spans="1:10" x14ac:dyDescent="0.3">
      <c r="A7">
        <v>11.5</v>
      </c>
      <c r="B7" t="s">
        <v>71</v>
      </c>
      <c r="I7">
        <v>8.6999999999999993</v>
      </c>
      <c r="J7" t="s">
        <v>43</v>
      </c>
    </row>
    <row r="8" spans="1:10" x14ac:dyDescent="0.3">
      <c r="A8">
        <v>5.7</v>
      </c>
      <c r="B8" t="s">
        <v>52</v>
      </c>
      <c r="I8">
        <v>8.9</v>
      </c>
      <c r="J8" t="s">
        <v>57</v>
      </c>
    </row>
    <row r="9" spans="1:10" x14ac:dyDescent="0.3">
      <c r="A9">
        <v>11.9</v>
      </c>
      <c r="B9" t="s">
        <v>42</v>
      </c>
      <c r="I9">
        <v>14.8</v>
      </c>
      <c r="J9" t="s">
        <v>62</v>
      </c>
    </row>
    <row r="10" spans="1:10" x14ac:dyDescent="0.3">
      <c r="A10">
        <v>10.1</v>
      </c>
      <c r="B10" t="s">
        <v>47</v>
      </c>
      <c r="E10">
        <f>AVERAGE(A1:A28)</f>
        <v>8.8190476190476232</v>
      </c>
    </row>
    <row r="11" spans="1:10" x14ac:dyDescent="0.3">
      <c r="A11">
        <v>3.7</v>
      </c>
      <c r="B11" t="s">
        <v>49</v>
      </c>
      <c r="E11">
        <f>_xlfn.STDEV.P(A1:A28)</f>
        <v>3.3031902396981523</v>
      </c>
    </row>
    <row r="12" spans="1:10" x14ac:dyDescent="0.3">
      <c r="A12">
        <v>3.7</v>
      </c>
      <c r="B12" t="s">
        <v>50</v>
      </c>
    </row>
    <row r="13" spans="1:10" x14ac:dyDescent="0.3">
      <c r="A13">
        <v>11.4</v>
      </c>
      <c r="B13" t="s">
        <v>51</v>
      </c>
    </row>
    <row r="14" spans="1:10" x14ac:dyDescent="0.3">
      <c r="A14">
        <v>9.4</v>
      </c>
      <c r="B14" t="s">
        <v>53</v>
      </c>
    </row>
    <row r="15" spans="1:10" x14ac:dyDescent="0.3">
      <c r="A15">
        <v>14.3</v>
      </c>
      <c r="B15" t="s">
        <v>54</v>
      </c>
    </row>
    <row r="16" spans="1:10" x14ac:dyDescent="0.3">
      <c r="A16">
        <v>4.8</v>
      </c>
      <c r="B16" t="s">
        <v>56</v>
      </c>
    </row>
    <row r="17" spans="1:2" x14ac:dyDescent="0.3">
      <c r="A17">
        <v>4.8</v>
      </c>
      <c r="B17" t="s">
        <v>58</v>
      </c>
    </row>
    <row r="18" spans="1:2" x14ac:dyDescent="0.3">
      <c r="A18">
        <v>5.3</v>
      </c>
      <c r="B18" t="s">
        <v>64</v>
      </c>
    </row>
    <row r="19" spans="1:2" x14ac:dyDescent="0.3">
      <c r="A19">
        <v>8.3000000000000007</v>
      </c>
      <c r="B19" t="s">
        <v>72</v>
      </c>
    </row>
    <row r="20" spans="1:2" x14ac:dyDescent="0.3">
      <c r="A20">
        <v>9.5</v>
      </c>
      <c r="B20" t="s">
        <v>44</v>
      </c>
    </row>
    <row r="21" spans="1:2" x14ac:dyDescent="0.3">
      <c r="A21">
        <v>11.5</v>
      </c>
      <c r="B21" t="s">
        <v>61</v>
      </c>
    </row>
  </sheetData>
  <sortState ref="A1:B22">
    <sortCondition ref="B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E9FD-1B5D-4A11-BD15-2D226DD4590F}">
  <dimension ref="A1:I21"/>
  <sheetViews>
    <sheetView workbookViewId="0">
      <selection activeCell="B22" sqref="A1:B22"/>
    </sheetView>
  </sheetViews>
  <sheetFormatPr defaultRowHeight="14.4" x14ac:dyDescent="0.3"/>
  <sheetData>
    <row r="1" spans="1:9" x14ac:dyDescent="0.3">
      <c r="A1">
        <v>0.87</v>
      </c>
      <c r="B1" t="s">
        <v>7</v>
      </c>
    </row>
    <row r="2" spans="1:9" x14ac:dyDescent="0.3">
      <c r="A2">
        <v>0.74</v>
      </c>
      <c r="B2" t="s">
        <v>8</v>
      </c>
    </row>
    <row r="3" spans="1:9" x14ac:dyDescent="0.3">
      <c r="A3">
        <v>0.21</v>
      </c>
      <c r="B3" t="s">
        <v>9</v>
      </c>
      <c r="H3">
        <v>0.46</v>
      </c>
      <c r="I3" t="s">
        <v>73</v>
      </c>
    </row>
    <row r="4" spans="1:9" x14ac:dyDescent="0.3">
      <c r="A4">
        <v>0.27</v>
      </c>
      <c r="B4" t="s">
        <v>10</v>
      </c>
      <c r="H4">
        <v>0.64</v>
      </c>
      <c r="I4" t="s">
        <v>74</v>
      </c>
    </row>
    <row r="5" spans="1:9" x14ac:dyDescent="0.3">
      <c r="A5">
        <v>0.91</v>
      </c>
      <c r="B5" t="s">
        <v>60</v>
      </c>
      <c r="H5">
        <v>0.97</v>
      </c>
      <c r="I5" t="s">
        <v>70</v>
      </c>
    </row>
    <row r="6" spans="1:9" x14ac:dyDescent="0.3">
      <c r="A6">
        <v>0.78</v>
      </c>
      <c r="B6" t="s">
        <v>45</v>
      </c>
      <c r="H6">
        <v>0.61</v>
      </c>
      <c r="I6" t="s">
        <v>41</v>
      </c>
    </row>
    <row r="7" spans="1:9" x14ac:dyDescent="0.3">
      <c r="A7">
        <v>0.94</v>
      </c>
      <c r="B7" t="s">
        <v>71</v>
      </c>
      <c r="H7">
        <v>0.56999999999999995</v>
      </c>
      <c r="I7" t="s">
        <v>43</v>
      </c>
    </row>
    <row r="8" spans="1:9" x14ac:dyDescent="0.3">
      <c r="A8">
        <v>0.28999999999999998</v>
      </c>
      <c r="B8" t="s">
        <v>52</v>
      </c>
      <c r="D8">
        <f>AVERAGE(A1:A28)</f>
        <v>0.541904761904762</v>
      </c>
      <c r="H8">
        <v>0.64</v>
      </c>
      <c r="I8" t="s">
        <v>57</v>
      </c>
    </row>
    <row r="9" spans="1:9" x14ac:dyDescent="0.3">
      <c r="A9">
        <v>0.35</v>
      </c>
      <c r="B9" t="s">
        <v>42</v>
      </c>
      <c r="D9">
        <f>_xlfn.STDEV.P(A1:A28)</f>
        <v>0.25949803279590239</v>
      </c>
      <c r="H9">
        <v>0.52</v>
      </c>
      <c r="I9" t="s">
        <v>62</v>
      </c>
    </row>
    <row r="10" spans="1:9" x14ac:dyDescent="0.3">
      <c r="A10">
        <v>0.5</v>
      </c>
      <c r="B10" t="s">
        <v>47</v>
      </c>
    </row>
    <row r="11" spans="1:9" x14ac:dyDescent="0.3">
      <c r="A11">
        <v>0.33</v>
      </c>
      <c r="B11" t="s">
        <v>49</v>
      </c>
    </row>
    <row r="12" spans="1:9" x14ac:dyDescent="0.3">
      <c r="A12">
        <v>0.55000000000000004</v>
      </c>
      <c r="B12" t="s">
        <v>50</v>
      </c>
    </row>
    <row r="13" spans="1:9" x14ac:dyDescent="0.3">
      <c r="A13">
        <v>0.6</v>
      </c>
      <c r="B13" t="s">
        <v>51</v>
      </c>
    </row>
    <row r="14" spans="1:9" x14ac:dyDescent="0.3">
      <c r="A14">
        <v>0.23</v>
      </c>
      <c r="B14" t="s">
        <v>53</v>
      </c>
    </row>
    <row r="15" spans="1:9" x14ac:dyDescent="0.3">
      <c r="A15">
        <v>0.87</v>
      </c>
      <c r="B15" t="s">
        <v>54</v>
      </c>
    </row>
    <row r="16" spans="1:9" x14ac:dyDescent="0.3">
      <c r="A16">
        <v>0.32</v>
      </c>
      <c r="B16" t="s">
        <v>56</v>
      </c>
    </row>
    <row r="17" spans="1:2" x14ac:dyDescent="0.3">
      <c r="A17">
        <v>0.21</v>
      </c>
      <c r="B17" t="s">
        <v>58</v>
      </c>
    </row>
    <row r="18" spans="1:2" x14ac:dyDescent="0.3">
      <c r="A18">
        <v>0.39</v>
      </c>
      <c r="B18" t="s">
        <v>64</v>
      </c>
    </row>
    <row r="19" spans="1:2" x14ac:dyDescent="0.3">
      <c r="A19">
        <v>0.49</v>
      </c>
      <c r="B19" t="s">
        <v>72</v>
      </c>
    </row>
    <row r="20" spans="1:2" x14ac:dyDescent="0.3">
      <c r="A20">
        <v>0.55000000000000004</v>
      </c>
      <c r="B20" t="s">
        <v>44</v>
      </c>
    </row>
    <row r="21" spans="1:2" x14ac:dyDescent="0.3">
      <c r="A21">
        <v>0.98</v>
      </c>
      <c r="B21" t="s">
        <v>61</v>
      </c>
    </row>
  </sheetData>
  <sortState ref="A1:B22">
    <sortCondition ref="B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E0D5-9507-46F1-9302-A8EFFFAE7DF4}">
  <dimension ref="A1:I21"/>
  <sheetViews>
    <sheetView workbookViewId="0">
      <selection activeCell="A8" sqref="A8"/>
    </sheetView>
  </sheetViews>
  <sheetFormatPr defaultRowHeight="14.4" x14ac:dyDescent="0.3"/>
  <sheetData>
    <row r="1" spans="1:9" x14ac:dyDescent="0.3">
      <c r="A1">
        <v>6.3</v>
      </c>
      <c r="B1" t="s">
        <v>7</v>
      </c>
    </row>
    <row r="2" spans="1:9" x14ac:dyDescent="0.3">
      <c r="A2">
        <v>9.8000000000000007</v>
      </c>
      <c r="B2" t="s">
        <v>8</v>
      </c>
    </row>
    <row r="3" spans="1:9" x14ac:dyDescent="0.3">
      <c r="A3">
        <v>5.9</v>
      </c>
      <c r="B3" t="s">
        <v>9</v>
      </c>
      <c r="H3">
        <v>4.9000000000000004</v>
      </c>
      <c r="I3" t="s">
        <v>73</v>
      </c>
    </row>
    <row r="4" spans="1:9" x14ac:dyDescent="0.3">
      <c r="A4">
        <v>6.5</v>
      </c>
      <c r="B4" t="s">
        <v>10</v>
      </c>
      <c r="H4">
        <v>6.2</v>
      </c>
      <c r="I4" t="s">
        <v>30</v>
      </c>
    </row>
    <row r="5" spans="1:9" x14ac:dyDescent="0.3">
      <c r="A5">
        <v>10.199999999999999</v>
      </c>
      <c r="B5" t="s">
        <v>14</v>
      </c>
      <c r="H5">
        <v>9.6</v>
      </c>
      <c r="I5" t="s">
        <v>31</v>
      </c>
    </row>
    <row r="6" spans="1:9" x14ac:dyDescent="0.3">
      <c r="A6">
        <v>6</v>
      </c>
      <c r="B6" t="s">
        <v>15</v>
      </c>
      <c r="H6">
        <v>6.9</v>
      </c>
      <c r="I6" t="s">
        <v>12</v>
      </c>
    </row>
    <row r="7" spans="1:9" x14ac:dyDescent="0.3">
      <c r="A7">
        <v>7.6</v>
      </c>
      <c r="B7" t="s">
        <v>11</v>
      </c>
      <c r="H7">
        <v>5.4</v>
      </c>
      <c r="I7" t="s">
        <v>32</v>
      </c>
    </row>
    <row r="8" spans="1:9" x14ac:dyDescent="0.3">
      <c r="A8">
        <v>5.4</v>
      </c>
      <c r="B8" t="s">
        <v>16</v>
      </c>
      <c r="H8">
        <v>7</v>
      </c>
      <c r="I8" t="s">
        <v>34</v>
      </c>
    </row>
    <row r="9" spans="1:9" x14ac:dyDescent="0.3">
      <c r="A9">
        <v>9.9</v>
      </c>
      <c r="B9" t="s">
        <v>33</v>
      </c>
      <c r="H9">
        <v>10.4</v>
      </c>
      <c r="I9" t="s">
        <v>35</v>
      </c>
    </row>
    <row r="10" spans="1:9" x14ac:dyDescent="0.3">
      <c r="A10">
        <v>4.0999999999999996</v>
      </c>
      <c r="B10" t="s">
        <v>18</v>
      </c>
    </row>
    <row r="11" spans="1:9" x14ac:dyDescent="0.3">
      <c r="A11">
        <v>5.3</v>
      </c>
      <c r="B11" t="s">
        <v>21</v>
      </c>
    </row>
    <row r="12" spans="1:9" x14ac:dyDescent="0.3">
      <c r="A12">
        <v>7</v>
      </c>
      <c r="B12" t="s">
        <v>19</v>
      </c>
      <c r="E12">
        <f>AVERAGE(A1:A28)</f>
        <v>7.1047619047619053</v>
      </c>
    </row>
    <row r="13" spans="1:9" x14ac:dyDescent="0.3">
      <c r="A13">
        <v>8.9</v>
      </c>
      <c r="B13" t="s">
        <v>20</v>
      </c>
      <c r="E13">
        <f>_xlfn.STDEV.P(A1:A28)</f>
        <v>1.952160266273091</v>
      </c>
    </row>
    <row r="14" spans="1:9" x14ac:dyDescent="0.3">
      <c r="A14">
        <v>6.2</v>
      </c>
      <c r="B14" t="s">
        <v>22</v>
      </c>
    </row>
    <row r="15" spans="1:9" x14ac:dyDescent="0.3">
      <c r="A15">
        <v>9.1999999999999993</v>
      </c>
      <c r="B15" t="s">
        <v>23</v>
      </c>
    </row>
    <row r="16" spans="1:9" x14ac:dyDescent="0.3">
      <c r="A16">
        <v>7</v>
      </c>
      <c r="B16" t="s">
        <v>25</v>
      </c>
    </row>
    <row r="17" spans="1:2" x14ac:dyDescent="0.3">
      <c r="A17">
        <v>5.9</v>
      </c>
      <c r="B17" t="s">
        <v>26</v>
      </c>
    </row>
    <row r="18" spans="1:2" x14ac:dyDescent="0.3">
      <c r="A18">
        <v>3.7</v>
      </c>
      <c r="B18" t="s">
        <v>29</v>
      </c>
    </row>
    <row r="19" spans="1:2" x14ac:dyDescent="0.3">
      <c r="A19">
        <v>7.4</v>
      </c>
      <c r="B19" t="s">
        <v>28</v>
      </c>
    </row>
    <row r="20" spans="1:2" x14ac:dyDescent="0.3">
      <c r="A20">
        <v>6.1</v>
      </c>
      <c r="B20" t="s">
        <v>13</v>
      </c>
    </row>
    <row r="21" spans="1:2" x14ac:dyDescent="0.3">
      <c r="A21">
        <v>10.8</v>
      </c>
      <c r="B21" t="s">
        <v>27</v>
      </c>
    </row>
  </sheetData>
  <sortState ref="A1:B23">
    <sortCondition ref="B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5B95-7C0F-480B-A2AC-C40538FB620E}">
  <dimension ref="A1:J21"/>
  <sheetViews>
    <sheetView workbookViewId="0">
      <selection activeCell="B22" sqref="A1:B22"/>
    </sheetView>
  </sheetViews>
  <sheetFormatPr defaultRowHeight="14.4" x14ac:dyDescent="0.3"/>
  <sheetData>
    <row r="1" spans="1:10" x14ac:dyDescent="0.3">
      <c r="A1">
        <v>5.43</v>
      </c>
      <c r="B1" t="s">
        <v>7</v>
      </c>
    </row>
    <row r="2" spans="1:10" x14ac:dyDescent="0.3">
      <c r="A2">
        <v>6.43</v>
      </c>
      <c r="B2" t="s">
        <v>8</v>
      </c>
    </row>
    <row r="3" spans="1:10" x14ac:dyDescent="0.3">
      <c r="A3">
        <v>3.93</v>
      </c>
      <c r="B3" t="s">
        <v>9</v>
      </c>
      <c r="I3">
        <v>6.66</v>
      </c>
      <c r="J3" t="s">
        <v>24</v>
      </c>
    </row>
    <row r="4" spans="1:10" x14ac:dyDescent="0.3">
      <c r="A4">
        <v>6.4</v>
      </c>
      <c r="B4" t="s">
        <v>10</v>
      </c>
    </row>
    <row r="5" spans="1:10" x14ac:dyDescent="0.3">
      <c r="A5">
        <v>6.75</v>
      </c>
      <c r="B5" t="s">
        <v>14</v>
      </c>
    </row>
    <row r="6" spans="1:10" x14ac:dyDescent="0.3">
      <c r="A6">
        <v>5.47</v>
      </c>
      <c r="B6" t="s">
        <v>15</v>
      </c>
    </row>
    <row r="7" spans="1:10" x14ac:dyDescent="0.3">
      <c r="A7">
        <v>4.5199999999999996</v>
      </c>
      <c r="B7" t="s">
        <v>11</v>
      </c>
      <c r="F7">
        <f>AVERAGE(A1:A24)</f>
        <v>5.0604761904761899</v>
      </c>
    </row>
    <row r="8" spans="1:10" x14ac:dyDescent="0.3">
      <c r="A8">
        <v>4.26</v>
      </c>
      <c r="B8" t="s">
        <v>16</v>
      </c>
      <c r="F8">
        <f>_xlfn.STDEV.P(A1:A24)</f>
        <v>1.1209030211246824</v>
      </c>
    </row>
    <row r="9" spans="1:10" x14ac:dyDescent="0.3">
      <c r="A9">
        <v>6.84</v>
      </c>
      <c r="B9" t="s">
        <v>17</v>
      </c>
    </row>
    <row r="10" spans="1:10" x14ac:dyDescent="0.3">
      <c r="A10">
        <v>4.0999999999999996</v>
      </c>
      <c r="B10" t="s">
        <v>18</v>
      </c>
    </row>
    <row r="11" spans="1:10" x14ac:dyDescent="0.3">
      <c r="A11">
        <v>5.33</v>
      </c>
      <c r="B11" t="s">
        <v>21</v>
      </c>
    </row>
    <row r="12" spans="1:10" x14ac:dyDescent="0.3">
      <c r="A12">
        <v>4.12</v>
      </c>
      <c r="B12" t="s">
        <v>19</v>
      </c>
    </row>
    <row r="13" spans="1:10" x14ac:dyDescent="0.3">
      <c r="A13">
        <v>3.9</v>
      </c>
      <c r="B13" t="s">
        <v>20</v>
      </c>
    </row>
    <row r="14" spans="1:10" x14ac:dyDescent="0.3">
      <c r="A14">
        <v>5.42</v>
      </c>
      <c r="B14" t="s">
        <v>22</v>
      </c>
    </row>
    <row r="15" spans="1:10" x14ac:dyDescent="0.3">
      <c r="A15">
        <v>5.4</v>
      </c>
      <c r="B15" t="s">
        <v>23</v>
      </c>
    </row>
    <row r="16" spans="1:10" x14ac:dyDescent="0.3">
      <c r="A16">
        <v>4.8099999999999996</v>
      </c>
      <c r="B16" t="s">
        <v>25</v>
      </c>
    </row>
    <row r="17" spans="1:2" x14ac:dyDescent="0.3">
      <c r="A17">
        <v>2.72</v>
      </c>
      <c r="B17" t="s">
        <v>26</v>
      </c>
    </row>
    <row r="18" spans="1:2" x14ac:dyDescent="0.3">
      <c r="A18">
        <v>4.59</v>
      </c>
      <c r="B18" t="s">
        <v>29</v>
      </c>
    </row>
    <row r="19" spans="1:2" x14ac:dyDescent="0.3">
      <c r="A19">
        <v>4.6399999999999997</v>
      </c>
      <c r="B19" t="s">
        <v>28</v>
      </c>
    </row>
    <row r="20" spans="1:2" x14ac:dyDescent="0.3">
      <c r="A20">
        <v>4.16</v>
      </c>
      <c r="B20" t="s">
        <v>13</v>
      </c>
    </row>
    <row r="21" spans="1:2" x14ac:dyDescent="0.3">
      <c r="A21">
        <v>7.05</v>
      </c>
      <c r="B21" t="s">
        <v>27</v>
      </c>
    </row>
  </sheetData>
  <sortState ref="A1:B22">
    <sortCondition ref="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quartiles</vt:lpstr>
      <vt:lpstr>innovation_score</vt:lpstr>
      <vt:lpstr>value_added</vt:lpstr>
      <vt:lpstr>patent_application</vt:lpstr>
      <vt:lpstr>high_citations</vt:lpstr>
      <vt:lpstr>public_rd</vt:lpstr>
      <vt:lpstr>scientists_and_engineers</vt:lpstr>
      <vt:lpstr>education_expenditure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Dijkers</dc:creator>
  <cp:lastModifiedBy>Joost Dijkers</cp:lastModifiedBy>
  <dcterms:created xsi:type="dcterms:W3CDTF">2018-06-19T10:11:34Z</dcterms:created>
  <dcterms:modified xsi:type="dcterms:W3CDTF">2018-06-29T16:56:41Z</dcterms:modified>
</cp:coreProperties>
</file>