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ndreas\Projects\LLM-based-OE-Framework-LC3\Experiments\SAR\Level3\Phase_1\"/>
    </mc:Choice>
  </mc:AlternateContent>
  <xr:revisionPtr revIDLastSave="0" documentId="13_ncr:1_{722B2826-01DD-4F17-82A2-E196383929F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eneral" sheetId="1" r:id="rId1"/>
    <sheet name="Metrics" sheetId="2" r:id="rId2"/>
    <sheet name="Class Matches" sheetId="4" r:id="rId3"/>
    <sheet name="Object Prop Matches" sheetId="5" r:id="rId4"/>
    <sheet name="Properites Matches" sheetId="6" r:id="rId5"/>
    <sheet name="CQs Metric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0sghRzUpyS2ETL90oP054t50GOT1HrLqVqDbZoer9AI="/>
    </ext>
  </extLst>
</workbook>
</file>

<file path=xl/calcChain.xml><?xml version="1.0" encoding="utf-8"?>
<calcChain xmlns="http://schemas.openxmlformats.org/spreadsheetml/2006/main">
  <c r="D75" i="2" l="1"/>
  <c r="D20" i="2"/>
  <c r="D74" i="2"/>
  <c r="F74" i="2" s="1"/>
  <c r="H74" i="2" s="1"/>
  <c r="D46" i="2"/>
  <c r="D19" i="2"/>
  <c r="F19" i="2" s="1"/>
  <c r="D73" i="2"/>
  <c r="D45" i="2"/>
  <c r="D18" i="2"/>
  <c r="F18" i="2" s="1"/>
  <c r="H18" i="2" s="1"/>
  <c r="D72" i="2"/>
  <c r="D44" i="2"/>
  <c r="F44" i="2" s="1"/>
  <c r="D17" i="2"/>
  <c r="D71" i="2"/>
  <c r="F71" i="2" s="1"/>
  <c r="H71" i="2" s="1"/>
  <c r="D16" i="2"/>
  <c r="F16" i="2" s="1"/>
  <c r="H16" i="2" s="1"/>
  <c r="D43" i="2"/>
  <c r="C70" i="2"/>
  <c r="E70" i="2"/>
  <c r="G70" i="2" s="1"/>
  <c r="F70" i="2"/>
  <c r="D70" i="2"/>
  <c r="H70" i="2" s="1"/>
  <c r="L65" i="6"/>
  <c r="J65" i="6"/>
  <c r="H65" i="6"/>
  <c r="F65" i="6"/>
  <c r="D65" i="6"/>
  <c r="B65" i="6"/>
  <c r="K42" i="2"/>
  <c r="K43" i="2"/>
  <c r="K44" i="2"/>
  <c r="K45" i="2"/>
  <c r="K46" i="2"/>
  <c r="K47" i="2"/>
  <c r="F46" i="2"/>
  <c r="H46" i="2" s="1"/>
  <c r="E42" i="2"/>
  <c r="E46" i="2"/>
  <c r="G46" i="2" s="1"/>
  <c r="D42" i="2"/>
  <c r="C42" i="2"/>
  <c r="C43" i="2"/>
  <c r="C44" i="2"/>
  <c r="C45" i="2"/>
  <c r="C46" i="2"/>
  <c r="C47" i="2"/>
  <c r="K15" i="2"/>
  <c r="K16" i="2"/>
  <c r="K17" i="2"/>
  <c r="K18" i="2"/>
  <c r="K19" i="2"/>
  <c r="K20" i="2"/>
  <c r="I15" i="2"/>
  <c r="H15" i="2"/>
  <c r="G15" i="2"/>
  <c r="F15" i="2"/>
  <c r="F20" i="2"/>
  <c r="H20" i="2" s="1"/>
  <c r="E15" i="2"/>
  <c r="E18" i="2"/>
  <c r="G18" i="2" s="1"/>
  <c r="D15" i="2"/>
  <c r="C15" i="2"/>
  <c r="C16" i="2"/>
  <c r="C17" i="2"/>
  <c r="C18" i="2"/>
  <c r="C19" i="2"/>
  <c r="C20" i="2"/>
  <c r="E20" i="2" s="1"/>
  <c r="G20" i="2" s="1"/>
  <c r="L46" i="5"/>
  <c r="D47" i="2" s="1"/>
  <c r="E47" i="2" s="1"/>
  <c r="G47" i="2" s="1"/>
  <c r="J46" i="5"/>
  <c r="H46" i="5"/>
  <c r="F46" i="5"/>
  <c r="D46" i="5"/>
  <c r="B46" i="5"/>
  <c r="L67" i="4"/>
  <c r="J67" i="4"/>
  <c r="H67" i="4"/>
  <c r="F67" i="4"/>
  <c r="D67" i="4"/>
  <c r="B67" i="4"/>
  <c r="J9" i="2"/>
  <c r="J10" i="2"/>
  <c r="K10" i="2" s="1"/>
  <c r="K11" i="2"/>
  <c r="J11" i="2"/>
  <c r="J8" i="2"/>
  <c r="J7" i="2"/>
  <c r="J6" i="2"/>
  <c r="J4" i="2"/>
  <c r="J3" i="2"/>
  <c r="D69" i="2"/>
  <c r="D41" i="2"/>
  <c r="D14" i="2"/>
  <c r="D68" i="2"/>
  <c r="D40" i="2"/>
  <c r="D13" i="2"/>
  <c r="D67" i="2"/>
  <c r="F67" i="2" s="1"/>
  <c r="D39" i="2"/>
  <c r="D12" i="2"/>
  <c r="D66" i="2"/>
  <c r="D38" i="2"/>
  <c r="D11" i="2"/>
  <c r="D65" i="2"/>
  <c r="D37" i="2"/>
  <c r="D64" i="2"/>
  <c r="D36" i="2"/>
  <c r="D63" i="2"/>
  <c r="D62" i="2"/>
  <c r="D35" i="2"/>
  <c r="D34" i="2"/>
  <c r="L43" i="6"/>
  <c r="J43" i="6"/>
  <c r="L21" i="6"/>
  <c r="J21" i="6"/>
  <c r="L30" i="5"/>
  <c r="J30" i="5"/>
  <c r="L14" i="5"/>
  <c r="J14" i="5"/>
  <c r="L44" i="4"/>
  <c r="J44" i="4"/>
  <c r="L21" i="4"/>
  <c r="D8" i="2" s="1"/>
  <c r="J21" i="4"/>
  <c r="D7" i="2" s="1"/>
  <c r="F7" i="2" s="1"/>
  <c r="C30" i="2"/>
  <c r="C31" i="2"/>
  <c r="C32" i="2"/>
  <c r="C33" i="2"/>
  <c r="C34" i="2"/>
  <c r="C35" i="2"/>
  <c r="C36" i="2"/>
  <c r="C37" i="2"/>
  <c r="C38" i="2"/>
  <c r="C39" i="2"/>
  <c r="C40" i="2"/>
  <c r="C41" i="2"/>
  <c r="H21" i="4"/>
  <c r="D6" i="2" s="1"/>
  <c r="D21" i="4"/>
  <c r="D4" i="2" s="1"/>
  <c r="B21" i="4"/>
  <c r="D3" i="2" s="1"/>
  <c r="C3" i="2"/>
  <c r="C4" i="2"/>
  <c r="C5" i="2"/>
  <c r="C6" i="2"/>
  <c r="C7" i="2"/>
  <c r="C8" i="2"/>
  <c r="C9" i="2"/>
  <c r="C10" i="2"/>
  <c r="C11" i="2"/>
  <c r="C12" i="2"/>
  <c r="C13" i="2"/>
  <c r="C14" i="2"/>
  <c r="K20" i="1"/>
  <c r="C73" i="2" s="1"/>
  <c r="K21" i="1"/>
  <c r="C74" i="2" s="1"/>
  <c r="K22" i="1"/>
  <c r="C75" i="2" s="1"/>
  <c r="K23" i="1"/>
  <c r="K24" i="1"/>
  <c r="K25" i="1"/>
  <c r="K26" i="1"/>
  <c r="K27" i="1"/>
  <c r="K28" i="1"/>
  <c r="K6" i="1"/>
  <c r="C59" i="2" s="1"/>
  <c r="K7" i="1"/>
  <c r="C60" i="2" s="1"/>
  <c r="K8" i="1"/>
  <c r="C61" i="2" s="1"/>
  <c r="K9" i="1"/>
  <c r="C62" i="2" s="1"/>
  <c r="K10" i="1"/>
  <c r="C63" i="2" s="1"/>
  <c r="K11" i="1"/>
  <c r="C64" i="2" s="1"/>
  <c r="K12" i="1"/>
  <c r="C65" i="2" s="1"/>
  <c r="K13" i="1"/>
  <c r="C66" i="2" s="1"/>
  <c r="K14" i="1"/>
  <c r="C67" i="2" s="1"/>
  <c r="K15" i="1"/>
  <c r="C68" i="2" s="1"/>
  <c r="K16" i="1"/>
  <c r="C69" i="2" s="1"/>
  <c r="K17" i="1"/>
  <c r="K18" i="1"/>
  <c r="C71" i="2" s="1"/>
  <c r="K19" i="1"/>
  <c r="C72" i="2" s="1"/>
  <c r="K5" i="1"/>
  <c r="C58" i="2" s="1"/>
  <c r="D14" i="5"/>
  <c r="D31" i="2" s="1"/>
  <c r="K4" i="1"/>
  <c r="T4" i="3"/>
  <c r="T5" i="3"/>
  <c r="J5" i="2" s="1"/>
  <c r="T6" i="3"/>
  <c r="T7" i="3"/>
  <c r="T8" i="3"/>
  <c r="T9" i="3"/>
  <c r="T10" i="3"/>
  <c r="T11" i="3"/>
  <c r="T12" i="3"/>
  <c r="T13" i="3"/>
  <c r="T14" i="3"/>
  <c r="T3" i="3"/>
  <c r="H43" i="6"/>
  <c r="F43" i="6"/>
  <c r="B30" i="5"/>
  <c r="D30" i="5"/>
  <c r="F30" i="5"/>
  <c r="H30" i="5"/>
  <c r="B14" i="5"/>
  <c r="D30" i="2" s="1"/>
  <c r="H21" i="6"/>
  <c r="D61" i="2" s="1"/>
  <c r="D21" i="6"/>
  <c r="D59" i="2" s="1"/>
  <c r="B21" i="6"/>
  <c r="D58" i="2" s="1"/>
  <c r="H14" i="5"/>
  <c r="D33" i="2" s="1"/>
  <c r="H44" i="4"/>
  <c r="F44" i="4"/>
  <c r="D44" i="4"/>
  <c r="D10" i="2" s="1"/>
  <c r="B44" i="4"/>
  <c r="D9" i="2" s="1"/>
  <c r="D43" i="6"/>
  <c r="B43" i="6"/>
  <c r="F21" i="6"/>
  <c r="D60" i="2" s="1"/>
  <c r="F14" i="5"/>
  <c r="D32" i="2" s="1"/>
  <c r="F21" i="4"/>
  <c r="D5" i="2" s="1"/>
  <c r="F42" i="2" l="1"/>
  <c r="H42" i="2" s="1"/>
  <c r="G42" i="2"/>
  <c r="E44" i="2"/>
  <c r="I70" i="2"/>
  <c r="E75" i="2"/>
  <c r="G75" i="2" s="1"/>
  <c r="F75" i="2"/>
  <c r="H75" i="2" s="1"/>
  <c r="F47" i="2"/>
  <c r="H47" i="2" s="1"/>
  <c r="I47" i="2" s="1"/>
  <c r="I20" i="2"/>
  <c r="E74" i="2"/>
  <c r="G74" i="2" s="1"/>
  <c r="I74" i="2" s="1"/>
  <c r="I46" i="2"/>
  <c r="H19" i="2"/>
  <c r="E19" i="2"/>
  <c r="G19" i="2" s="1"/>
  <c r="E73" i="2"/>
  <c r="G73" i="2" s="1"/>
  <c r="F73" i="2"/>
  <c r="H73" i="2" s="1"/>
  <c r="E45" i="2"/>
  <c r="G45" i="2" s="1"/>
  <c r="F45" i="2"/>
  <c r="H45" i="2" s="1"/>
  <c r="I18" i="2"/>
  <c r="F72" i="2"/>
  <c r="H72" i="2" s="1"/>
  <c r="E72" i="2"/>
  <c r="G72" i="2" s="1"/>
  <c r="H44" i="2"/>
  <c r="G44" i="2"/>
  <c r="E17" i="2"/>
  <c r="G17" i="2" s="1"/>
  <c r="F17" i="2"/>
  <c r="H17" i="2" s="1"/>
  <c r="E16" i="2"/>
  <c r="G16" i="2" s="1"/>
  <c r="I16" i="2" s="1"/>
  <c r="F43" i="2"/>
  <c r="H43" i="2" s="1"/>
  <c r="E43" i="2"/>
  <c r="G43" i="2" s="1"/>
  <c r="E71" i="2"/>
  <c r="G71" i="2" s="1"/>
  <c r="I71" i="2" s="1"/>
  <c r="F10" i="2"/>
  <c r="H10" i="2" s="1"/>
  <c r="F58" i="2"/>
  <c r="H58" i="2" s="1"/>
  <c r="F66" i="2"/>
  <c r="H66" i="2" s="1"/>
  <c r="F64" i="2"/>
  <c r="H64" i="2" s="1"/>
  <c r="F63" i="2"/>
  <c r="H63" i="2" s="1"/>
  <c r="F61" i="2"/>
  <c r="H61" i="2" s="1"/>
  <c r="F59" i="2"/>
  <c r="H59" i="2" s="1"/>
  <c r="F65" i="2"/>
  <c r="H65" i="2" s="1"/>
  <c r="F13" i="2"/>
  <c r="H13" i="2" s="1"/>
  <c r="E9" i="2"/>
  <c r="G9" i="2" s="1"/>
  <c r="K3" i="2"/>
  <c r="J30" i="2"/>
  <c r="K9" i="2"/>
  <c r="J36" i="2"/>
  <c r="K8" i="2"/>
  <c r="J35" i="2"/>
  <c r="K6" i="2"/>
  <c r="J33" i="2"/>
  <c r="J37" i="2"/>
  <c r="K7" i="2"/>
  <c r="J34" i="2"/>
  <c r="J40" i="2"/>
  <c r="K13" i="2"/>
  <c r="J32" i="2"/>
  <c r="K5" i="2"/>
  <c r="J38" i="2"/>
  <c r="K14" i="2"/>
  <c r="J41" i="2"/>
  <c r="J39" i="2"/>
  <c r="K12" i="2"/>
  <c r="J31" i="2"/>
  <c r="K4" i="2"/>
  <c r="E67" i="2"/>
  <c r="G67" i="2" s="1"/>
  <c r="E66" i="2"/>
  <c r="G66" i="2" s="1"/>
  <c r="E65" i="2"/>
  <c r="G65" i="2" s="1"/>
  <c r="E64" i="2"/>
  <c r="G64" i="2" s="1"/>
  <c r="I64" i="2" s="1"/>
  <c r="E63" i="2"/>
  <c r="G63" i="2" s="1"/>
  <c r="F62" i="2"/>
  <c r="H62" i="2" s="1"/>
  <c r="E62" i="2"/>
  <c r="G62" i="2" s="1"/>
  <c r="F69" i="2"/>
  <c r="H69" i="2" s="1"/>
  <c r="E69" i="2"/>
  <c r="G69" i="2" s="1"/>
  <c r="E61" i="2"/>
  <c r="G61" i="2" s="1"/>
  <c r="F68" i="2"/>
  <c r="H68" i="2" s="1"/>
  <c r="E68" i="2"/>
  <c r="G68" i="2" s="1"/>
  <c r="E58" i="2"/>
  <c r="G58" i="2" s="1"/>
  <c r="F14" i="2"/>
  <c r="H14" i="2" s="1"/>
  <c r="E14" i="2"/>
  <c r="G14" i="2" s="1"/>
  <c r="E11" i="2"/>
  <c r="G11" i="2" s="1"/>
  <c r="F11" i="2"/>
  <c r="H11" i="2" s="1"/>
  <c r="F12" i="2"/>
  <c r="H12" i="2" s="1"/>
  <c r="E12" i="2"/>
  <c r="G12" i="2" s="1"/>
  <c r="F8" i="2"/>
  <c r="H8" i="2" s="1"/>
  <c r="E8" i="2"/>
  <c r="G8" i="2" s="1"/>
  <c r="E7" i="2"/>
  <c r="G7" i="2" s="1"/>
  <c r="F6" i="2"/>
  <c r="H6" i="2" s="1"/>
  <c r="E6" i="2"/>
  <c r="G6" i="2" s="1"/>
  <c r="E13" i="2"/>
  <c r="G13" i="2" s="1"/>
  <c r="E5" i="2"/>
  <c r="G5" i="2" s="1"/>
  <c r="F5" i="2"/>
  <c r="H5" i="2" s="1"/>
  <c r="E4" i="2"/>
  <c r="G4" i="2" s="1"/>
  <c r="F4" i="2"/>
  <c r="H4" i="2" s="1"/>
  <c r="F3" i="2"/>
  <c r="H3" i="2" s="1"/>
  <c r="E3" i="2"/>
  <c r="G3" i="2" s="1"/>
  <c r="F9" i="2"/>
  <c r="H9" i="2" s="1"/>
  <c r="F60" i="2"/>
  <c r="H60" i="2" s="1"/>
  <c r="E60" i="2"/>
  <c r="G60" i="2" s="1"/>
  <c r="E59" i="2"/>
  <c r="G59" i="2" s="1"/>
  <c r="F34" i="2"/>
  <c r="H34" i="2" s="1"/>
  <c r="E34" i="2"/>
  <c r="G34" i="2" s="1"/>
  <c r="E30" i="2"/>
  <c r="G30" i="2" s="1"/>
  <c r="F30" i="2"/>
  <c r="H30" i="2" s="1"/>
  <c r="F41" i="2"/>
  <c r="H41" i="2" s="1"/>
  <c r="E41" i="2"/>
  <c r="G41" i="2" s="1"/>
  <c r="F38" i="2"/>
  <c r="H38" i="2" s="1"/>
  <c r="E38" i="2"/>
  <c r="G38" i="2" s="1"/>
  <c r="F33" i="2"/>
  <c r="H33" i="2" s="1"/>
  <c r="E33" i="2"/>
  <c r="G33" i="2" s="1"/>
  <c r="F37" i="2"/>
  <c r="H37" i="2" s="1"/>
  <c r="E37" i="2"/>
  <c r="G37" i="2" s="1"/>
  <c r="E31" i="2"/>
  <c r="G31" i="2" s="1"/>
  <c r="F31" i="2"/>
  <c r="H31" i="2" s="1"/>
  <c r="E39" i="2"/>
  <c r="G39" i="2" s="1"/>
  <c r="F39" i="2"/>
  <c r="H39" i="2" s="1"/>
  <c r="F36" i="2"/>
  <c r="H36" i="2" s="1"/>
  <c r="E36" i="2"/>
  <c r="G36" i="2" s="1"/>
  <c r="F40" i="2"/>
  <c r="H40" i="2" s="1"/>
  <c r="E40" i="2"/>
  <c r="G40" i="2" s="1"/>
  <c r="F35" i="2"/>
  <c r="H35" i="2" s="1"/>
  <c r="E35" i="2"/>
  <c r="G35" i="2" s="1"/>
  <c r="E32" i="2"/>
  <c r="G32" i="2" s="1"/>
  <c r="F32" i="2"/>
  <c r="H32" i="2" s="1"/>
  <c r="H67" i="2"/>
  <c r="H7" i="2"/>
  <c r="I42" i="2" l="1"/>
  <c r="I75" i="2"/>
  <c r="I19" i="2"/>
  <c r="I73" i="2"/>
  <c r="I45" i="2"/>
  <c r="I72" i="2"/>
  <c r="I44" i="2"/>
  <c r="I17" i="2"/>
  <c r="I43" i="2"/>
  <c r="E10" i="2"/>
  <c r="G10" i="2" s="1"/>
  <c r="I10" i="2" s="1"/>
  <c r="I13" i="2"/>
  <c r="I37" i="2"/>
  <c r="K41" i="2"/>
  <c r="J69" i="2"/>
  <c r="K69" i="2" s="1"/>
  <c r="K34" i="2"/>
  <c r="J62" i="2"/>
  <c r="K62" i="2" s="1"/>
  <c r="J66" i="2"/>
  <c r="K66" i="2" s="1"/>
  <c r="K38" i="2"/>
  <c r="J65" i="2"/>
  <c r="K65" i="2" s="1"/>
  <c r="K37" i="2"/>
  <c r="K33" i="2"/>
  <c r="J61" i="2"/>
  <c r="K61" i="2" s="1"/>
  <c r="K35" i="2"/>
  <c r="J63" i="2"/>
  <c r="K63" i="2" s="1"/>
  <c r="K36" i="2"/>
  <c r="J64" i="2"/>
  <c r="K64" i="2" s="1"/>
  <c r="K31" i="2"/>
  <c r="J59" i="2"/>
  <c r="K59" i="2" s="1"/>
  <c r="K39" i="2"/>
  <c r="J67" i="2"/>
  <c r="K67" i="2" s="1"/>
  <c r="K32" i="2"/>
  <c r="J60" i="2"/>
  <c r="K60" i="2" s="1"/>
  <c r="J58" i="2"/>
  <c r="K58" i="2" s="1"/>
  <c r="K30" i="2"/>
  <c r="K40" i="2"/>
  <c r="J68" i="2"/>
  <c r="K68" i="2" s="1"/>
  <c r="I41" i="2"/>
  <c r="I63" i="2"/>
  <c r="I65" i="2"/>
  <c r="I68" i="2"/>
  <c r="I62" i="2"/>
  <c r="I69" i="2"/>
  <c r="I59" i="2"/>
  <c r="I38" i="2"/>
  <c r="I40" i="2"/>
  <c r="I36" i="2"/>
  <c r="I33" i="2"/>
  <c r="I58" i="2"/>
  <c r="I30" i="2"/>
  <c r="I34" i="2"/>
  <c r="I11" i="2"/>
  <c r="I8" i="2"/>
  <c r="I6" i="2"/>
  <c r="I5" i="2"/>
  <c r="I4" i="2"/>
  <c r="I3" i="2"/>
  <c r="I7" i="2"/>
  <c r="I14" i="2"/>
  <c r="I61" i="2"/>
  <c r="I66" i="2"/>
  <c r="I60" i="2"/>
  <c r="I32" i="2"/>
  <c r="I39" i="2"/>
  <c r="I35" i="2"/>
  <c r="I67" i="2"/>
  <c r="I31" i="2"/>
  <c r="I9" i="2"/>
  <c r="I12" i="2"/>
</calcChain>
</file>

<file path=xl/sharedStrings.xml><?xml version="1.0" encoding="utf-8"?>
<sst xmlns="http://schemas.openxmlformats.org/spreadsheetml/2006/main" count="1164" uniqueCount="234">
  <si>
    <t>File</t>
  </si>
  <si>
    <t>Evaluation</t>
  </si>
  <si>
    <t>Metrics</t>
  </si>
  <si>
    <t>OOPS Results</t>
  </si>
  <si>
    <t>Ontology Reusability</t>
  </si>
  <si>
    <t>Consistent (Pellet Reasoner)</t>
  </si>
  <si>
    <t>Syntactical errors</t>
  </si>
  <si>
    <t>Opened by Protege</t>
  </si>
  <si>
    <t>Axiom</t>
  </si>
  <si>
    <t>Classes</t>
  </si>
  <si>
    <t>Object Properties</t>
  </si>
  <si>
    <t>Data Properties</t>
  </si>
  <si>
    <t>SubClassOf</t>
  </si>
  <si>
    <t>Obj. Prop. Domain</t>
  </si>
  <si>
    <t>Obj. Prop. Range</t>
  </si>
  <si>
    <t>Data Prop. Domain</t>
  </si>
  <si>
    <t>Data Prop. Range</t>
  </si>
  <si>
    <t>Iterations</t>
  </si>
  <si>
    <t>Proposed ontology (Human)</t>
  </si>
  <si>
    <t>LLM-generated vs Human-generated (Classes)</t>
  </si>
  <si>
    <t>Number of Classes</t>
  </si>
  <si>
    <t>True Positives</t>
  </si>
  <si>
    <t>False Positives</t>
  </si>
  <si>
    <t>False Negatives</t>
  </si>
  <si>
    <t>PRECISION</t>
  </si>
  <si>
    <t>RECALL</t>
  </si>
  <si>
    <t>F-1 SCORE</t>
  </si>
  <si>
    <t># of well-formed CQs</t>
  </si>
  <si>
    <t>CQs (%)</t>
  </si>
  <si>
    <t>LLM-generated vs Human-generated (Object Properties)</t>
  </si>
  <si>
    <t>Number of Obj. properties</t>
  </si>
  <si>
    <t>True Positive</t>
  </si>
  <si>
    <t>False negatives</t>
  </si>
  <si>
    <t>LLM-generated vs Human-generated (Properties)</t>
  </si>
  <si>
    <t>LLM-generated ontology</t>
  </si>
  <si>
    <t>Competency Questions</t>
  </si>
  <si>
    <t>CQ1</t>
  </si>
  <si>
    <t>CQ2</t>
  </si>
  <si>
    <t>CQ3</t>
  </si>
  <si>
    <t>CQ4</t>
  </si>
  <si>
    <t>CQ5</t>
  </si>
  <si>
    <t>CQ6</t>
  </si>
  <si>
    <t>CQ7</t>
  </si>
  <si>
    <t>CQ8</t>
  </si>
  <si>
    <t>CQ9</t>
  </si>
  <si>
    <t>CQ10</t>
  </si>
  <si>
    <t>CQ11</t>
  </si>
  <si>
    <t>CQ12</t>
  </si>
  <si>
    <t>CQ13</t>
  </si>
  <si>
    <t>CQ14</t>
  </si>
  <si>
    <t>CQ15</t>
  </si>
  <si>
    <t>CQ16</t>
  </si>
  <si>
    <t>CQ17</t>
  </si>
  <si>
    <t>CQ18</t>
  </si>
  <si>
    <t>LLM</t>
  </si>
  <si>
    <t>Human</t>
  </si>
  <si>
    <t>Impact</t>
  </si>
  <si>
    <t>FirebreakMission</t>
  </si>
  <si>
    <t>MediaItem</t>
  </si>
  <si>
    <t>Incident</t>
  </si>
  <si>
    <t>Humidity</t>
  </si>
  <si>
    <t>Mission</t>
  </si>
  <si>
    <t>Location</t>
  </si>
  <si>
    <t>Observation</t>
  </si>
  <si>
    <t>SatelliteData</t>
  </si>
  <si>
    <t>Satellite</t>
  </si>
  <si>
    <t>SensorData</t>
  </si>
  <si>
    <t>Sensor</t>
  </si>
  <si>
    <t>SocialMediaData</t>
  </si>
  <si>
    <t>Person</t>
  </si>
  <si>
    <t>WeatherCondition</t>
  </si>
  <si>
    <t>WeatherConditionParameter</t>
  </si>
  <si>
    <t>Temperature</t>
  </si>
  <si>
    <t>VulnerableObject</t>
  </si>
  <si>
    <t>HighlyVulnerableObject</t>
  </si>
  <si>
    <t>WeatherForecast</t>
  </si>
  <si>
    <t>WindSpeed</t>
  </si>
  <si>
    <t>WildfireIncident</t>
  </si>
  <si>
    <t>Fire</t>
  </si>
  <si>
    <t>Total</t>
  </si>
  <si>
    <t>hasImpact</t>
  </si>
  <si>
    <t>hasLocation</t>
  </si>
  <si>
    <t>hasMission</t>
  </si>
  <si>
    <t>hasHumidity</t>
  </si>
  <si>
    <t>hasWeatherCondition</t>
  </si>
  <si>
    <t>hasWeatherConditionParameter</t>
  </si>
  <si>
    <t>hasWeatherForecast</t>
  </si>
  <si>
    <t>hasSatelliteData</t>
  </si>
  <si>
    <t>hasSensorData</t>
  </si>
  <si>
    <t>hasTemperature</t>
  </si>
  <si>
    <t>involvesVulnerableObject</t>
  </si>
  <si>
    <t>hasAffected</t>
  </si>
  <si>
    <t>hasWindSpeed</t>
  </si>
  <si>
    <t>hasSocialMediaData</t>
  </si>
  <si>
    <t>location</t>
  </si>
  <si>
    <t>classificationType</t>
  </si>
  <si>
    <t>hasClassification</t>
  </si>
  <si>
    <t>creationDate</t>
  </si>
  <si>
    <t>hasObservationDateTime</t>
  </si>
  <si>
    <t>hasCreationDate</t>
  </si>
  <si>
    <t>hasPriority</t>
  </si>
  <si>
    <t>hasMissionPriority</t>
  </si>
  <si>
    <t>hasUrgency</t>
  </si>
  <si>
    <t>hasStatus</t>
  </si>
  <si>
    <t>humidity</t>
  </si>
  <si>
    <t>temperature</t>
  </si>
  <si>
    <t>windSpeed</t>
  </si>
  <si>
    <t>Equivalent</t>
  </si>
  <si>
    <t>hasIncidentLocation</t>
  </si>
  <si>
    <t>Total Properties</t>
  </si>
  <si>
    <t>No</t>
  </si>
  <si>
    <t>Yes</t>
  </si>
  <si>
    <t>MediaURIs</t>
  </si>
  <si>
    <t>Wildfire</t>
  </si>
  <si>
    <t>SocialMedia</t>
  </si>
  <si>
    <t>FirstResponderInput</t>
  </si>
  <si>
    <t>hasIncidentPriority</t>
  </si>
  <si>
    <t>hasObservationSource</t>
  </si>
  <si>
    <t>weatherForecast</t>
  </si>
  <si>
    <t>status</t>
  </si>
  <si>
    <t>hasIncidentImpact</t>
  </si>
  <si>
    <t>producesMediaData</t>
  </si>
  <si>
    <t>producesSatelliteData</t>
  </si>
  <si>
    <t>producesSensorData</t>
  </si>
  <si>
    <t>Disjoint</t>
  </si>
  <si>
    <t>Minor</t>
  </si>
  <si>
    <t>Firebreak</t>
  </si>
  <si>
    <t>Vehicle</t>
  </si>
  <si>
    <t>source</t>
  </si>
  <si>
    <t>Ontology-claude-0.0-750-mmr-4</t>
  </si>
  <si>
    <t>Ontology-claude-0.0-750-similarity-4</t>
  </si>
  <si>
    <t>Ontology-claude-0.5-750-mmr-4-</t>
  </si>
  <si>
    <t>Ontology-claude-0.5-750-similarity-4</t>
  </si>
  <si>
    <t>Ontology-claude-1.0-750-mmr-4</t>
  </si>
  <si>
    <t>Ontology-claude-1.0-750-similarity-4</t>
  </si>
  <si>
    <t>Ontology-gpt-4o-0.0-750-mmr-4</t>
  </si>
  <si>
    <t>Ontology-gpt-4o-0.0-750-similarity-4</t>
  </si>
  <si>
    <t>Ontology-gpt-4o-0.5-750-mmr-4-</t>
  </si>
  <si>
    <t>Ontology-gpt-4o-0.5-750-similarity-4</t>
  </si>
  <si>
    <t>Ontology-gpt-4o-1.0-750-mmr-4</t>
  </si>
  <si>
    <t>Ontology-gpt-4o-1.0-750-similarity-4</t>
  </si>
  <si>
    <t>Ontology-claude-0.5-750-mmr-4</t>
  </si>
  <si>
    <t>Ontology-gpt-4o-0.5-750-mmr-4</t>
  </si>
  <si>
    <t>AffectedArea</t>
  </si>
  <si>
    <t>Topography</t>
  </si>
  <si>
    <t>FireDepartment</t>
  </si>
  <si>
    <t>Department</t>
  </si>
  <si>
    <t>Priority</t>
  </si>
  <si>
    <t>hasTimestamp</t>
  </si>
  <si>
    <t>FirstResponderReport</t>
  </si>
  <si>
    <t>Report</t>
  </si>
  <si>
    <t>ImpactType</t>
  </si>
  <si>
    <t>SensorObservation</t>
  </si>
  <si>
    <t>SocialMediaObservation</t>
  </si>
  <si>
    <t>hasValue</t>
  </si>
  <si>
    <t>hasPriorityLevel</t>
  </si>
  <si>
    <t>Animal</t>
  </si>
  <si>
    <t>Building</t>
  </si>
  <si>
    <t>Infrastructure</t>
  </si>
  <si>
    <t>hasImpactOn</t>
  </si>
  <si>
    <t>hasImcidentImpact</t>
  </si>
  <si>
    <t>hasHumidityValue</t>
  </si>
  <si>
    <t>hasWindSpeedValue</t>
  </si>
  <si>
    <t>hasTemperatureValue</t>
  </si>
  <si>
    <t>NaturalResource</t>
  </si>
  <si>
    <t>PhysicalEnvironment</t>
  </si>
  <si>
    <t>BurntArea</t>
  </si>
  <si>
    <t>AccessToForestRoad</t>
  </si>
  <si>
    <t>ReconnaissanceMission</t>
  </si>
  <si>
    <t>hasSourceData</t>
  </si>
  <si>
    <t>hasUrgentMission</t>
  </si>
  <si>
    <t>hasForecast</t>
  </si>
  <si>
    <t>hasIncidentUrgency</t>
  </si>
  <si>
    <t>hasObservationDatetime</t>
  </si>
  <si>
    <t>hasIncidentSeverity</t>
  </si>
  <si>
    <t>sarWindSpeed</t>
  </si>
  <si>
    <t>sarWeatherCondition</t>
  </si>
  <si>
    <t>sarWeatherForecast</t>
  </si>
  <si>
    <t>sarWildfireIncident</t>
  </si>
  <si>
    <t>sarEvacuation</t>
  </si>
  <si>
    <t>sarImpact</t>
  </si>
  <si>
    <t>sarSensorData</t>
  </si>
  <si>
    <t>sarHumidity</t>
  </si>
  <si>
    <t>sarSocialMediaData</t>
  </si>
  <si>
    <t>sarFirstResponderInput</t>
  </si>
  <si>
    <t>sarTemperature</t>
  </si>
  <si>
    <t>sarMission</t>
  </si>
  <si>
    <t>rWeatherCondition</t>
  </si>
  <si>
    <t>EvacuationMission</t>
  </si>
  <si>
    <t>sarhasImpact</t>
  </si>
  <si>
    <t>sarhasSensorData</t>
  </si>
  <si>
    <t>sarhasWeatherCondition</t>
  </si>
  <si>
    <t>sarhasMission</t>
  </si>
  <si>
    <t>sarhasSocialMediaData</t>
  </si>
  <si>
    <t>hasMediaURIs</t>
  </si>
  <si>
    <t>sarlocation</t>
  </si>
  <si>
    <t>sarhasWindSpeed</t>
  </si>
  <si>
    <t>sarhasTemperature</t>
  </si>
  <si>
    <t>sarhasHumidity</t>
  </si>
  <si>
    <t>sarhasForecast</t>
  </si>
  <si>
    <t>sarpeopleLocation</t>
  </si>
  <si>
    <t>hasStakeholdersLocation</t>
  </si>
  <si>
    <t>sarpriority</t>
  </si>
  <si>
    <t>sarurgency</t>
  </si>
  <si>
    <t>sarvulnerableObjectsInvolved</t>
  </si>
  <si>
    <t>priority</t>
  </si>
  <si>
    <t>latitude</t>
  </si>
  <si>
    <t>urgency</t>
  </si>
  <si>
    <t>forecast</t>
  </si>
  <si>
    <t>longitude</t>
  </si>
  <si>
    <t>hasLatitude</t>
  </si>
  <si>
    <t>hasLongitude</t>
  </si>
  <si>
    <t>affectedObject</t>
  </si>
  <si>
    <t>dateCreated</t>
  </si>
  <si>
    <t>Ontology-gemini-0.0-750-similarity-4</t>
  </si>
  <si>
    <t>Ontology-gemni-0.5-750-mmr-4</t>
  </si>
  <si>
    <t>Ontology-gemini-0.5-750-similarity-4</t>
  </si>
  <si>
    <t>Ontology-gemini-1.0-750-mmr-4</t>
  </si>
  <si>
    <t>Ontology-gemini-1.0-750-similarity-4</t>
  </si>
  <si>
    <t>Ontology-gemini-0.0-750-mmr-4</t>
  </si>
  <si>
    <t>Ontology-gemini-0.5-750-mmr-4</t>
  </si>
  <si>
    <t>AreaAffected</t>
  </si>
  <si>
    <t>Firefighter</t>
  </si>
  <si>
    <t>Area</t>
  </si>
  <si>
    <t>IncidentImpact</t>
  </si>
  <si>
    <t>affectsArea</t>
  </si>
  <si>
    <t>hazard</t>
  </si>
  <si>
    <t>CriticalInfrastructure</t>
  </si>
  <si>
    <t>'Weather Condition'</t>
  </si>
  <si>
    <t>LandType</t>
  </si>
  <si>
    <t>'Wildfire Incident'</t>
  </si>
  <si>
    <t>LandCover</t>
  </si>
  <si>
    <t>hasSource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</si>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</sst>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  <charset val="161"/>
    </font>
    <font>
      <b/>
      <sz val="11"/>
      <name val="Calibri"/>
      <family val="2"/>
      <charset val="161"/>
    </font>
    <font>
      <sz val="11"/>
      <color theme="1"/>
      <name val="Calibri"/>
      <family val="2"/>
      <charset val="161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center"/>
    </xf>
    <xf numFmtId="2" fontId="6" fillId="5" borderId="10" xfId="0" applyNumberFormat="1" applyFont="1" applyFill="1" applyBorder="1" applyAlignment="1">
      <alignment horizontal="center" vertical="center"/>
    </xf>
    <xf numFmtId="2" fontId="6" fillId="5" borderId="11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Border="1"/>
    <xf numFmtId="0" fontId="7" fillId="0" borderId="12" xfId="0" applyFont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/>
    <xf numFmtId="0" fontId="6" fillId="0" borderId="10" xfId="0" applyFont="1" applyBorder="1"/>
    <xf numFmtId="0" fontId="7" fillId="0" borderId="10" xfId="0" applyFont="1" applyBorder="1" applyAlignment="1">
      <alignment horizontal="left"/>
    </xf>
    <xf numFmtId="0" fontId="6" fillId="0" borderId="12" xfId="0" applyFont="1" applyBorder="1"/>
    <xf numFmtId="0" fontId="6" fillId="0" borderId="7" xfId="0" applyFont="1" applyBorder="1"/>
    <xf numFmtId="0" fontId="7" fillId="0" borderId="14" xfId="0" applyFont="1" applyBorder="1"/>
    <xf numFmtId="0" fontId="4" fillId="4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center"/>
    </xf>
    <xf numFmtId="0" fontId="7" fillId="0" borderId="15" xfId="0" applyFont="1" applyBorder="1"/>
    <xf numFmtId="0" fontId="7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0" fillId="7" borderId="0" xfId="0" applyFill="1"/>
    <xf numFmtId="2" fontId="6" fillId="0" borderId="1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2" fontId="6" fillId="8" borderId="16" xfId="0" applyNumberFormat="1" applyFont="1" applyFill="1" applyBorder="1" applyAlignment="1">
      <alignment horizontal="center" vertical="center"/>
    </xf>
    <xf numFmtId="1" fontId="6" fillId="8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0" fontId="6" fillId="0" borderId="17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 vertical="center"/>
    </xf>
    <xf numFmtId="0" fontId="6" fillId="0" borderId="11" xfId="0" applyFont="1" applyBorder="1"/>
    <xf numFmtId="0" fontId="6" fillId="0" borderId="15" xfId="0" applyFont="1" applyBorder="1"/>
    <xf numFmtId="0" fontId="6" fillId="0" borderId="14" xfId="0" applyFont="1" applyBorder="1"/>
    <xf numFmtId="0" fontId="7" fillId="0" borderId="11" xfId="0" applyFont="1" applyBorder="1" applyAlignment="1">
      <alignment horizontal="left"/>
    </xf>
    <xf numFmtId="0" fontId="6" fillId="0" borderId="16" xfId="0" applyFont="1" applyBorder="1"/>
    <xf numFmtId="0" fontId="7" fillId="0" borderId="11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0" fillId="0" borderId="10" xfId="0" applyFont="1" applyBorder="1"/>
    <xf numFmtId="0" fontId="6" fillId="0" borderId="18" xfId="0" applyFont="1" applyBorder="1"/>
    <xf numFmtId="0" fontId="7" fillId="0" borderId="19" xfId="0" applyFont="1" applyBorder="1" applyAlignment="1">
      <alignment horizontal="left"/>
    </xf>
    <xf numFmtId="0" fontId="0" fillId="0" borderId="20" xfId="0" applyBorder="1"/>
    <xf numFmtId="0" fontId="7" fillId="0" borderId="16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7" fillId="0" borderId="16" xfId="0" applyFont="1" applyBorder="1"/>
    <xf numFmtId="2" fontId="6" fillId="5" borderId="10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/>
    <xf numFmtId="0" fontId="6" fillId="0" borderId="9" xfId="0" applyFont="1" applyBorder="1"/>
    <xf numFmtId="0" fontId="6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2" fontId="6" fillId="0" borderId="18" xfId="0" applyNumberFormat="1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/>
    </xf>
    <xf numFmtId="0" fontId="10" fillId="0" borderId="18" xfId="0" applyFont="1" applyBorder="1"/>
    <xf numFmtId="0" fontId="6" fillId="0" borderId="19" xfId="0" applyFont="1" applyBorder="1"/>
    <xf numFmtId="0" fontId="10" fillId="0" borderId="16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2" fontId="6" fillId="0" borderId="21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6" xfId="0" applyFont="1" applyBorder="1"/>
    <xf numFmtId="0" fontId="6" fillId="0" borderId="20" xfId="0" applyFont="1" applyBorder="1"/>
    <xf numFmtId="0" fontId="10" fillId="0" borderId="20" xfId="0" applyFont="1" applyBorder="1"/>
    <xf numFmtId="0" fontId="7" fillId="0" borderId="20" xfId="0" applyFont="1" applyBorder="1"/>
    <xf numFmtId="0" fontId="8" fillId="0" borderId="16" xfId="0" applyFont="1" applyBorder="1"/>
    <xf numFmtId="0" fontId="7" fillId="0" borderId="20" xfId="0" applyFont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2" fillId="0" borderId="16" xfId="0" applyFont="1" applyBorder="1"/>
    <xf numFmtId="0" fontId="10" fillId="0" borderId="16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4" fillId="3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4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8" fillId="0" borderId="16" xfId="0" applyFont="1" applyBorder="1" applyAlignment="1">
      <alignment horizontal="center" vertical="center"/>
    </xf>
    <xf numFmtId="0" fontId="9" fillId="0" borderId="16" xfId="0" applyFont="1" applyBorder="1"/>
    <xf numFmtId="0" fontId="8" fillId="0" borderId="7" xfId="0" applyFont="1" applyBorder="1" applyAlignment="1">
      <alignment horizontal="center" vertical="center"/>
    </xf>
    <xf numFmtId="0" fontId="9" fillId="0" borderId="9" xfId="0" applyFont="1" applyBorder="1"/>
    <xf numFmtId="0" fontId="9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5" fillId="0" borderId="14" xfId="0" applyFont="1" applyBorder="1"/>
    <xf numFmtId="0" fontId="10" fillId="0" borderId="11" xfId="0" applyFont="1" applyBorder="1"/>
    <xf numFmtId="0" fontId="1" fillId="0" borderId="16" xfId="0" applyFon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Number of Classes  vs Number of well-formed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Number of Classes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Metrics!$C$3:$C$17</c:f>
              <c:numCache>
                <c:formatCode>General</c:formatCode>
                <c:ptCount val="15"/>
                <c:pt idx="0">
                  <c:v>29</c:v>
                </c:pt>
                <c:pt idx="1">
                  <c:v>19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22</c:v>
                </c:pt>
                <c:pt idx="6">
                  <c:v>17</c:v>
                </c:pt>
                <c:pt idx="7">
                  <c:v>13</c:v>
                </c:pt>
                <c:pt idx="8">
                  <c:v>27</c:v>
                </c:pt>
                <c:pt idx="9">
                  <c:v>22</c:v>
                </c:pt>
                <c:pt idx="10">
                  <c:v>19</c:v>
                </c:pt>
                <c:pt idx="11">
                  <c:v>15</c:v>
                </c:pt>
                <c:pt idx="12">
                  <c:v>19</c:v>
                </c:pt>
                <c:pt idx="13">
                  <c:v>28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3-4E05-ABC6-4C2769724623}"/>
            </c:ext>
          </c:extLst>
        </c:ser>
        <c:ser>
          <c:idx val="1"/>
          <c:order val="1"/>
          <c:tx>
            <c:v># of well-formed CQs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Metrics!$J$3:$J$17</c:f>
              <c:numCache>
                <c:formatCode>0</c:formatCode>
                <c:ptCount val="15"/>
                <c:pt idx="0" formatCode="General">
                  <c:v>7</c:v>
                </c:pt>
                <c:pt idx="1">
                  <c:v>1</c:v>
                </c:pt>
                <c:pt idx="2" formatCode="General">
                  <c:v>1</c:v>
                </c:pt>
                <c:pt idx="3" formatCode="General">
                  <c:v>5</c:v>
                </c:pt>
                <c:pt idx="4" formatCode="General">
                  <c:v>0</c:v>
                </c:pt>
                <c:pt idx="5" formatCode="General">
                  <c:v>8</c:v>
                </c:pt>
                <c:pt idx="6" formatCode="General">
                  <c:v>7</c:v>
                </c:pt>
                <c:pt idx="7" formatCode="General">
                  <c:v>9</c:v>
                </c:pt>
                <c:pt idx="8" formatCode="General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3-4E05-ABC6-4C276972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63997"/>
        <c:axId val="2124901856"/>
      </c:lineChart>
      <c:catAx>
        <c:axId val="99866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2124901856"/>
        <c:crosses val="autoZero"/>
        <c:auto val="1"/>
        <c:lblAlgn val="ctr"/>
        <c:lblOffset val="100"/>
        <c:noMultiLvlLbl val="1"/>
      </c:catAx>
      <c:valAx>
        <c:axId val="2124901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99866399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Object Properties vs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Metrics!$C$30:$C$44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13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3-4227-858A-334F05A792C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Metrics!$J$30:$J$44</c:f>
              <c:numCache>
                <c:formatCode>0</c:formatCode>
                <c:ptCount val="15"/>
                <c:pt idx="0" formatCode="General">
                  <c:v>7</c:v>
                </c:pt>
                <c:pt idx="1">
                  <c:v>1</c:v>
                </c:pt>
                <c:pt idx="2">
                  <c:v>1</c:v>
                </c:pt>
                <c:pt idx="3" formatCode="General">
                  <c:v>5</c:v>
                </c:pt>
                <c:pt idx="4" formatCode="General">
                  <c:v>0</c:v>
                </c:pt>
                <c:pt idx="5" formatCode="General">
                  <c:v>8</c:v>
                </c:pt>
                <c:pt idx="6" formatCode="General">
                  <c:v>7</c:v>
                </c:pt>
                <c:pt idx="7" formatCode="General">
                  <c:v>14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3-4227-858A-334F05A7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04387"/>
        <c:axId val="1145141902"/>
      </c:lineChart>
      <c:catAx>
        <c:axId val="2017204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1145141902"/>
        <c:crosses val="autoZero"/>
        <c:auto val="1"/>
        <c:lblAlgn val="ctr"/>
        <c:lblOffset val="100"/>
        <c:noMultiLvlLbl val="1"/>
      </c:catAx>
      <c:valAx>
        <c:axId val="1145141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201720438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properties vs # of well-formed CQs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6.494336095312031E-2"/>
          <c:y val="0.1877346340936008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Metrics!$C$57</c:f>
              <c:strCache>
                <c:ptCount val="1"/>
                <c:pt idx="0">
                  <c:v>Number of Obj. properties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Metrics!$C$58:$C$72</c:f>
              <c:numCache>
                <c:formatCode>General</c:formatCode>
                <c:ptCount val="1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0</c:v>
                </c:pt>
                <c:pt idx="5">
                  <c:v>15</c:v>
                </c:pt>
                <c:pt idx="6">
                  <c:v>28</c:v>
                </c:pt>
                <c:pt idx="7">
                  <c:v>21</c:v>
                </c:pt>
                <c:pt idx="8">
                  <c:v>25</c:v>
                </c:pt>
                <c:pt idx="9">
                  <c:v>24</c:v>
                </c:pt>
                <c:pt idx="10">
                  <c:v>15</c:v>
                </c:pt>
                <c:pt idx="11">
                  <c:v>18</c:v>
                </c:pt>
                <c:pt idx="12">
                  <c:v>11</c:v>
                </c:pt>
                <c:pt idx="13">
                  <c:v>25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E-4B03-A0EA-25748601D56A}"/>
            </c:ext>
          </c:extLst>
        </c:ser>
        <c:ser>
          <c:idx val="1"/>
          <c:order val="1"/>
          <c:tx>
            <c:strRef>
              <c:f>Metrics!$J$57</c:f>
              <c:strCache>
                <c:ptCount val="1"/>
                <c:pt idx="0">
                  <c:v># of well-formed CQs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Metrics!$J$58:$J$72</c:f>
              <c:numCache>
                <c:formatCode>0</c:formatCode>
                <c:ptCount val="15"/>
                <c:pt idx="0" formatCode="General">
                  <c:v>7</c:v>
                </c:pt>
                <c:pt idx="1">
                  <c:v>1</c:v>
                </c:pt>
                <c:pt idx="2">
                  <c:v>1</c:v>
                </c:pt>
                <c:pt idx="3" formatCode="General">
                  <c:v>5</c:v>
                </c:pt>
                <c:pt idx="4" formatCode="General">
                  <c:v>0</c:v>
                </c:pt>
                <c:pt idx="5" formatCode="General">
                  <c:v>8</c:v>
                </c:pt>
                <c:pt idx="6" formatCode="General">
                  <c:v>7</c:v>
                </c:pt>
                <c:pt idx="7" formatCode="General">
                  <c:v>14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E-4B03-A0EA-25748601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98863"/>
        <c:axId val="875312783"/>
      </c:lineChart>
      <c:catAx>
        <c:axId val="8752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5312783"/>
        <c:crosses val="autoZero"/>
        <c:auto val="1"/>
        <c:lblAlgn val="ctr"/>
        <c:lblOffset val="100"/>
        <c:noMultiLvlLbl val="0"/>
      </c:catAx>
      <c:valAx>
        <c:axId val="8753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52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1</xdr:row>
      <xdr:rowOff>28575</xdr:rowOff>
    </xdr:from>
    <xdr:ext cx="5019675" cy="2876550"/>
    <xdr:graphicFrame macro="">
      <xdr:nvGraphicFramePr>
        <xdr:cNvPr id="1840376504" name="Chart 1">
          <a:extLst>
            <a:ext uri="{FF2B5EF4-FFF2-40B4-BE49-F238E27FC236}">
              <a16:creationId xmlns:a16="http://schemas.microsoft.com/office/drawing/2014/main" id="{00000000-0008-0000-0100-0000B8EAB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380999</xdr:colOff>
      <xdr:row>27</xdr:row>
      <xdr:rowOff>0</xdr:rowOff>
    </xdr:from>
    <xdr:ext cx="5000625" cy="2743200"/>
    <xdr:graphicFrame macro="">
      <xdr:nvGraphicFramePr>
        <xdr:cNvPr id="1632579476" name="Chart 2">
          <a:extLst>
            <a:ext uri="{FF2B5EF4-FFF2-40B4-BE49-F238E27FC236}">
              <a16:creationId xmlns:a16="http://schemas.microsoft.com/office/drawing/2014/main" id="{00000000-0008-0000-0100-0000942F4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11</xdr:col>
      <xdr:colOff>28574</xdr:colOff>
      <xdr:row>55</xdr:row>
      <xdr:rowOff>157161</xdr:rowOff>
    </xdr:from>
    <xdr:to>
      <xdr:col>16</xdr:col>
      <xdr:colOff>104774</xdr:colOff>
      <xdr:row>70</xdr:row>
      <xdr:rowOff>190499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B2BC658-F935-F729-C4C9-1B3775384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03"/>
  <sheetViews>
    <sheetView topLeftCell="A7" workbookViewId="0">
      <selection activeCell="G22" sqref="G22"/>
    </sheetView>
  </sheetViews>
  <sheetFormatPr defaultColWidth="14.42578125" defaultRowHeight="15" customHeight="1" x14ac:dyDescent="0.25"/>
  <cols>
    <col min="1" max="1" width="38.42578125" customWidth="1"/>
    <col min="2" max="2" width="11.5703125" customWidth="1"/>
    <col min="3" max="3" width="15" customWidth="1"/>
    <col min="4" max="4" width="17.42578125" customWidth="1"/>
    <col min="5" max="5" width="12.28515625" customWidth="1"/>
    <col min="6" max="6" width="11.42578125" customWidth="1"/>
    <col min="7" max="8" width="8.7109375" customWidth="1"/>
    <col min="9" max="10" width="11" customWidth="1"/>
    <col min="11" max="11" width="11.28515625" customWidth="1"/>
    <col min="12" max="14" width="11.7109375" customWidth="1"/>
    <col min="15" max="16" width="13.85546875" customWidth="1"/>
    <col min="17" max="17" width="12.42578125" customWidth="1"/>
    <col min="18" max="18" width="12.5703125" customWidth="1"/>
    <col min="19" max="19" width="11.42578125" customWidth="1"/>
    <col min="20" max="20" width="21.5703125" customWidth="1"/>
    <col min="21" max="26" width="8.7109375" customWidth="1"/>
  </cols>
  <sheetData>
    <row r="2" spans="1:25" ht="15.75" x14ac:dyDescent="0.25">
      <c r="A2" s="114" t="s">
        <v>0</v>
      </c>
      <c r="B2" s="116" t="s">
        <v>1</v>
      </c>
      <c r="C2" s="117"/>
      <c r="D2" s="117"/>
      <c r="E2" s="118"/>
      <c r="F2" s="1"/>
      <c r="G2" s="119" t="s">
        <v>2</v>
      </c>
      <c r="H2" s="117"/>
      <c r="I2" s="117"/>
      <c r="J2" s="117"/>
      <c r="K2" s="115"/>
      <c r="L2" s="117"/>
      <c r="M2" s="115"/>
      <c r="N2" s="115"/>
      <c r="O2" s="117"/>
      <c r="P2" s="117"/>
      <c r="Q2" s="117"/>
      <c r="R2" s="117"/>
      <c r="S2" s="118"/>
    </row>
    <row r="3" spans="1:25" ht="47.25" x14ac:dyDescent="0.25">
      <c r="A3" s="115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8</v>
      </c>
      <c r="H3" s="3" t="s">
        <v>9</v>
      </c>
      <c r="I3" s="4" t="s">
        <v>10</v>
      </c>
      <c r="J3" s="4" t="s">
        <v>11</v>
      </c>
      <c r="K3" s="80" t="s">
        <v>109</v>
      </c>
      <c r="L3" s="3" t="s">
        <v>12</v>
      </c>
      <c r="M3" s="34" t="s">
        <v>107</v>
      </c>
      <c r="N3" s="34" t="s">
        <v>124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</row>
    <row r="4" spans="1:25" ht="22.5" customHeight="1" x14ac:dyDescent="0.25">
      <c r="A4" s="60" t="s">
        <v>18</v>
      </c>
      <c r="B4" s="84"/>
      <c r="C4" s="84"/>
      <c r="D4" s="41"/>
      <c r="E4" s="41"/>
      <c r="F4" s="40"/>
      <c r="G4" s="40">
        <v>536</v>
      </c>
      <c r="H4" s="40">
        <v>80</v>
      </c>
      <c r="I4" s="40">
        <v>60</v>
      </c>
      <c r="J4" s="40">
        <v>42</v>
      </c>
      <c r="K4" s="40">
        <f>SUM(I4:J4)</f>
        <v>102</v>
      </c>
      <c r="L4" s="40">
        <v>47</v>
      </c>
      <c r="M4" s="40">
        <v>0</v>
      </c>
      <c r="N4" s="40"/>
      <c r="O4" s="40">
        <v>65</v>
      </c>
      <c r="P4" s="40">
        <v>61</v>
      </c>
      <c r="Q4" s="40">
        <v>63</v>
      </c>
      <c r="R4" s="40">
        <v>41</v>
      </c>
      <c r="S4" s="53"/>
    </row>
    <row r="5" spans="1:25" x14ac:dyDescent="0.25">
      <c r="A5" s="39" t="s">
        <v>129</v>
      </c>
      <c r="B5" s="41"/>
      <c r="C5" s="40" t="s">
        <v>110</v>
      </c>
      <c r="D5" s="41"/>
      <c r="E5" s="85" t="s">
        <v>125</v>
      </c>
      <c r="F5" s="86" t="s">
        <v>111</v>
      </c>
      <c r="G5" s="40">
        <v>40</v>
      </c>
      <c r="H5" s="40">
        <v>29</v>
      </c>
      <c r="I5" s="40">
        <v>6</v>
      </c>
      <c r="J5" s="40">
        <v>2</v>
      </c>
      <c r="K5" s="40">
        <f>I5+J5</f>
        <v>8</v>
      </c>
      <c r="L5" s="40">
        <v>19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1</v>
      </c>
      <c r="S5" s="40"/>
      <c r="T5" s="7"/>
      <c r="U5" s="6"/>
      <c r="V5" s="6"/>
      <c r="W5" s="6"/>
      <c r="X5" s="6"/>
      <c r="Y5" s="6"/>
    </row>
    <row r="6" spans="1:25" x14ac:dyDescent="0.25">
      <c r="A6" s="39" t="s">
        <v>130</v>
      </c>
      <c r="B6" s="40"/>
      <c r="C6" s="40" t="s">
        <v>110</v>
      </c>
      <c r="D6" s="40" t="s">
        <v>111</v>
      </c>
      <c r="E6" s="85" t="s">
        <v>110</v>
      </c>
      <c r="F6" s="86" t="s">
        <v>111</v>
      </c>
      <c r="G6" s="40">
        <v>43</v>
      </c>
      <c r="H6" s="40">
        <v>19</v>
      </c>
      <c r="I6" s="40">
        <v>5</v>
      </c>
      <c r="J6" s="40">
        <v>0</v>
      </c>
      <c r="K6" s="40">
        <f t="shared" ref="K6:K28" si="0">I6+J6</f>
        <v>5</v>
      </c>
      <c r="L6" s="40">
        <v>10</v>
      </c>
      <c r="M6" s="40">
        <v>0</v>
      </c>
      <c r="N6" s="40">
        <v>0</v>
      </c>
      <c r="O6" s="40">
        <v>5</v>
      </c>
      <c r="P6" s="40">
        <v>3</v>
      </c>
      <c r="Q6" s="40">
        <v>0</v>
      </c>
      <c r="R6" s="40">
        <v>0</v>
      </c>
      <c r="S6" s="40"/>
      <c r="T6" s="7"/>
    </row>
    <row r="7" spans="1:25" s="5" customFormat="1" x14ac:dyDescent="0.25">
      <c r="A7" s="39" t="s">
        <v>141</v>
      </c>
      <c r="B7" s="41"/>
      <c r="C7" s="41"/>
      <c r="D7" s="41"/>
      <c r="E7" s="85"/>
      <c r="F7" s="86"/>
      <c r="G7" s="41">
        <v>12</v>
      </c>
      <c r="H7" s="41">
        <v>7</v>
      </c>
      <c r="I7" s="41">
        <v>5</v>
      </c>
      <c r="J7" s="41">
        <v>0</v>
      </c>
      <c r="K7" s="40">
        <f t="shared" si="0"/>
        <v>5</v>
      </c>
      <c r="L7" s="41">
        <v>1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/>
    </row>
    <row r="8" spans="1:25" s="5" customFormat="1" x14ac:dyDescent="0.25">
      <c r="A8" s="39" t="s">
        <v>132</v>
      </c>
      <c r="B8" s="41"/>
      <c r="C8" s="41" t="s">
        <v>110</v>
      </c>
      <c r="D8" s="41" t="s">
        <v>111</v>
      </c>
      <c r="E8" s="41" t="s">
        <v>110</v>
      </c>
      <c r="F8" s="41" t="s">
        <v>111</v>
      </c>
      <c r="G8" s="41">
        <v>36</v>
      </c>
      <c r="H8" s="41">
        <v>16</v>
      </c>
      <c r="I8" s="41">
        <v>9</v>
      </c>
      <c r="J8" s="41">
        <v>5</v>
      </c>
      <c r="K8" s="40">
        <f t="shared" si="0"/>
        <v>14</v>
      </c>
      <c r="L8" s="41">
        <v>10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/>
    </row>
    <row r="9" spans="1:25" x14ac:dyDescent="0.25">
      <c r="A9" s="39" t="s">
        <v>133</v>
      </c>
      <c r="B9" s="41"/>
      <c r="C9" s="41" t="s">
        <v>110</v>
      </c>
      <c r="D9" s="41" t="s">
        <v>111</v>
      </c>
      <c r="E9" s="41" t="s">
        <v>110</v>
      </c>
      <c r="F9" s="41" t="s">
        <v>111</v>
      </c>
      <c r="G9" s="40">
        <v>9</v>
      </c>
      <c r="H9" s="40">
        <v>5</v>
      </c>
      <c r="I9" s="40">
        <v>0</v>
      </c>
      <c r="J9" s="40">
        <v>0</v>
      </c>
      <c r="K9" s="40">
        <f t="shared" si="0"/>
        <v>0</v>
      </c>
      <c r="L9" s="40">
        <v>1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/>
      <c r="T9" s="7"/>
      <c r="U9" s="6"/>
      <c r="V9" s="6"/>
      <c r="W9" s="6"/>
      <c r="X9" s="6"/>
      <c r="Y9" s="6"/>
    </row>
    <row r="10" spans="1:25" x14ac:dyDescent="0.25">
      <c r="A10" s="39" t="s">
        <v>134</v>
      </c>
      <c r="B10" s="41"/>
      <c r="C10" s="41" t="s">
        <v>110</v>
      </c>
      <c r="D10" s="41" t="s">
        <v>111</v>
      </c>
      <c r="E10" s="41" t="s">
        <v>110</v>
      </c>
      <c r="F10" s="41" t="s">
        <v>111</v>
      </c>
      <c r="G10" s="40">
        <v>38</v>
      </c>
      <c r="H10" s="40">
        <v>22</v>
      </c>
      <c r="I10" s="40">
        <v>9</v>
      </c>
      <c r="J10" s="40">
        <v>6</v>
      </c>
      <c r="K10" s="40">
        <f t="shared" si="0"/>
        <v>15</v>
      </c>
      <c r="L10" s="40">
        <v>16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/>
      <c r="T10" s="7"/>
      <c r="U10" s="6"/>
      <c r="V10" s="6"/>
      <c r="W10" s="6"/>
      <c r="X10" s="6"/>
      <c r="Y10" s="6"/>
    </row>
    <row r="11" spans="1:25" x14ac:dyDescent="0.25">
      <c r="A11" s="39" t="s">
        <v>135</v>
      </c>
      <c r="B11" s="40"/>
      <c r="C11" s="41" t="s">
        <v>110</v>
      </c>
      <c r="D11" s="41" t="s">
        <v>111</v>
      </c>
      <c r="E11" s="41" t="s">
        <v>110</v>
      </c>
      <c r="F11" s="41" t="s">
        <v>111</v>
      </c>
      <c r="G11" s="40">
        <v>64</v>
      </c>
      <c r="H11" s="40">
        <v>17</v>
      </c>
      <c r="I11" s="40">
        <v>16</v>
      </c>
      <c r="J11" s="40">
        <v>12</v>
      </c>
      <c r="K11" s="40">
        <f t="shared" si="0"/>
        <v>28</v>
      </c>
      <c r="L11" s="40">
        <v>22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/>
      <c r="T11" s="7"/>
      <c r="U11" s="6"/>
      <c r="V11" s="6"/>
      <c r="W11" s="6"/>
      <c r="X11" s="6"/>
      <c r="Y11" s="6"/>
    </row>
    <row r="12" spans="1:25" ht="14.25" customHeight="1" x14ac:dyDescent="0.25">
      <c r="A12" s="39" t="s">
        <v>136</v>
      </c>
      <c r="B12" s="40"/>
      <c r="C12" s="41" t="s">
        <v>110</v>
      </c>
      <c r="D12" s="41" t="s">
        <v>111</v>
      </c>
      <c r="E12" s="41" t="s">
        <v>110</v>
      </c>
      <c r="F12" s="41" t="s">
        <v>111</v>
      </c>
      <c r="G12" s="40">
        <v>56</v>
      </c>
      <c r="H12" s="40">
        <v>13</v>
      </c>
      <c r="I12" s="40">
        <v>13</v>
      </c>
      <c r="J12" s="40">
        <v>8</v>
      </c>
      <c r="K12" s="40">
        <f t="shared" si="0"/>
        <v>21</v>
      </c>
      <c r="L12" s="40">
        <v>22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/>
      <c r="T12" s="7"/>
      <c r="U12" s="6"/>
      <c r="V12" s="6"/>
      <c r="W12" s="6"/>
      <c r="X12" s="6"/>
      <c r="Y12" s="6"/>
    </row>
    <row r="13" spans="1:25" ht="14.25" customHeight="1" x14ac:dyDescent="0.25">
      <c r="A13" s="39" t="s">
        <v>142</v>
      </c>
      <c r="B13" s="40"/>
      <c r="C13" s="41" t="s">
        <v>110</v>
      </c>
      <c r="D13" s="41" t="s">
        <v>111</v>
      </c>
      <c r="E13" s="41" t="s">
        <v>110</v>
      </c>
      <c r="F13" s="41" t="s">
        <v>111</v>
      </c>
      <c r="G13" s="40">
        <v>114</v>
      </c>
      <c r="H13" s="40">
        <v>27</v>
      </c>
      <c r="I13" s="40">
        <v>15</v>
      </c>
      <c r="J13" s="40">
        <v>10</v>
      </c>
      <c r="K13" s="40">
        <f t="shared" si="0"/>
        <v>25</v>
      </c>
      <c r="L13" s="40">
        <v>12</v>
      </c>
      <c r="M13" s="40">
        <v>0</v>
      </c>
      <c r="N13" s="40">
        <v>0</v>
      </c>
      <c r="O13" s="40">
        <v>15</v>
      </c>
      <c r="P13" s="40">
        <v>15</v>
      </c>
      <c r="Q13" s="40">
        <v>10</v>
      </c>
      <c r="R13" s="40">
        <v>10</v>
      </c>
      <c r="S13" s="40"/>
      <c r="T13" s="7"/>
      <c r="U13" s="6"/>
      <c r="V13" s="6"/>
      <c r="W13" s="6"/>
      <c r="X13" s="6"/>
      <c r="Y13" s="6"/>
    </row>
    <row r="14" spans="1:25" x14ac:dyDescent="0.25">
      <c r="A14" s="39" t="s">
        <v>138</v>
      </c>
      <c r="B14" s="41"/>
      <c r="C14" s="41" t="s">
        <v>110</v>
      </c>
      <c r="D14" s="41" t="s">
        <v>111</v>
      </c>
      <c r="E14" s="41" t="s">
        <v>110</v>
      </c>
      <c r="F14" s="41" t="s">
        <v>111</v>
      </c>
      <c r="G14" s="41">
        <v>117</v>
      </c>
      <c r="H14" s="41">
        <v>22</v>
      </c>
      <c r="I14" s="41">
        <v>6</v>
      </c>
      <c r="J14" s="41">
        <v>18</v>
      </c>
      <c r="K14" s="40">
        <f t="shared" si="0"/>
        <v>24</v>
      </c>
      <c r="L14" s="41">
        <v>14</v>
      </c>
      <c r="M14" s="41">
        <v>1</v>
      </c>
      <c r="N14" s="41">
        <v>0</v>
      </c>
      <c r="O14" s="41">
        <v>6</v>
      </c>
      <c r="P14" s="41">
        <v>6</v>
      </c>
      <c r="Q14" s="41">
        <v>18</v>
      </c>
      <c r="R14" s="41">
        <v>18</v>
      </c>
      <c r="S14" s="40"/>
      <c r="T14" s="7"/>
    </row>
    <row r="15" spans="1:25" x14ac:dyDescent="0.25">
      <c r="A15" s="39" t="s">
        <v>139</v>
      </c>
      <c r="B15" s="41"/>
      <c r="C15" s="41" t="s">
        <v>110</v>
      </c>
      <c r="D15" s="41" t="s">
        <v>111</v>
      </c>
      <c r="E15" s="41" t="s">
        <v>110</v>
      </c>
      <c r="F15" s="41" t="s">
        <v>111</v>
      </c>
      <c r="G15" s="41">
        <v>60</v>
      </c>
      <c r="H15" s="41">
        <v>19</v>
      </c>
      <c r="I15" s="41">
        <v>5</v>
      </c>
      <c r="J15" s="41">
        <v>10</v>
      </c>
      <c r="K15" s="40">
        <f t="shared" si="0"/>
        <v>15</v>
      </c>
      <c r="L15" s="41">
        <v>8</v>
      </c>
      <c r="M15" s="41">
        <v>0</v>
      </c>
      <c r="N15" s="41">
        <v>0</v>
      </c>
      <c r="O15" s="41">
        <v>4</v>
      </c>
      <c r="P15" s="41">
        <v>5</v>
      </c>
      <c r="Q15" s="41">
        <v>9</v>
      </c>
      <c r="R15" s="41">
        <v>0</v>
      </c>
      <c r="S15" s="40"/>
      <c r="T15" s="7"/>
    </row>
    <row r="16" spans="1:25" x14ac:dyDescent="0.25">
      <c r="A16" s="39" t="s">
        <v>140</v>
      </c>
      <c r="B16" s="53"/>
      <c r="C16" s="85" t="s">
        <v>110</v>
      </c>
      <c r="D16" s="85" t="s">
        <v>111</v>
      </c>
      <c r="E16" s="85" t="s">
        <v>110</v>
      </c>
      <c r="F16" s="85" t="s">
        <v>111</v>
      </c>
      <c r="G16" s="41">
        <v>75</v>
      </c>
      <c r="H16" s="41">
        <v>15</v>
      </c>
      <c r="I16" s="41">
        <v>7</v>
      </c>
      <c r="J16" s="41">
        <v>11</v>
      </c>
      <c r="K16" s="40">
        <f t="shared" si="0"/>
        <v>18</v>
      </c>
      <c r="L16" s="41">
        <v>5</v>
      </c>
      <c r="M16" s="41">
        <v>0</v>
      </c>
      <c r="N16" s="41">
        <v>0</v>
      </c>
      <c r="O16" s="41">
        <v>8</v>
      </c>
      <c r="P16" s="41">
        <v>7</v>
      </c>
      <c r="Q16" s="41">
        <v>15</v>
      </c>
      <c r="R16" s="41">
        <v>11</v>
      </c>
      <c r="S16" s="40"/>
      <c r="T16" s="7"/>
    </row>
    <row r="17" spans="1:20" x14ac:dyDescent="0.25">
      <c r="A17" s="39" t="s">
        <v>219</v>
      </c>
      <c r="B17" s="53"/>
      <c r="C17" s="41" t="s">
        <v>111</v>
      </c>
      <c r="D17" s="41" t="s">
        <v>111</v>
      </c>
      <c r="E17" s="41" t="s">
        <v>110</v>
      </c>
      <c r="F17" s="41" t="s">
        <v>111</v>
      </c>
      <c r="G17" s="41">
        <v>85</v>
      </c>
      <c r="H17" s="41">
        <v>19</v>
      </c>
      <c r="I17" s="41">
        <v>5</v>
      </c>
      <c r="J17" s="41">
        <v>6</v>
      </c>
      <c r="K17" s="40">
        <f t="shared" si="0"/>
        <v>11</v>
      </c>
      <c r="L17" s="41">
        <v>13</v>
      </c>
      <c r="M17" s="41">
        <v>0</v>
      </c>
      <c r="N17" s="41">
        <v>0</v>
      </c>
      <c r="O17" s="41">
        <v>5</v>
      </c>
      <c r="P17" s="41">
        <v>5</v>
      </c>
      <c r="Q17" s="41">
        <v>6</v>
      </c>
      <c r="R17" s="41">
        <v>6</v>
      </c>
      <c r="S17" s="40"/>
      <c r="T17" s="7"/>
    </row>
    <row r="18" spans="1:20" x14ac:dyDescent="0.25">
      <c r="A18" s="39" t="s">
        <v>214</v>
      </c>
      <c r="B18" s="53"/>
      <c r="C18" s="41" t="s">
        <v>111</v>
      </c>
      <c r="D18" s="41" t="s">
        <v>111</v>
      </c>
      <c r="E18" s="41" t="s">
        <v>110</v>
      </c>
      <c r="F18" s="41" t="s">
        <v>111</v>
      </c>
      <c r="G18" s="41">
        <v>113</v>
      </c>
      <c r="H18" s="41">
        <v>28</v>
      </c>
      <c r="I18" s="41">
        <v>13</v>
      </c>
      <c r="J18" s="41">
        <v>12</v>
      </c>
      <c r="K18" s="40">
        <f t="shared" si="0"/>
        <v>25</v>
      </c>
      <c r="L18" s="41">
        <v>12</v>
      </c>
      <c r="M18" s="41">
        <v>2</v>
      </c>
      <c r="N18" s="41">
        <v>0</v>
      </c>
      <c r="O18" s="41">
        <v>13</v>
      </c>
      <c r="P18" s="41">
        <v>13</v>
      </c>
      <c r="Q18" s="41">
        <v>9</v>
      </c>
      <c r="R18" s="41">
        <v>12</v>
      </c>
      <c r="S18" s="40"/>
      <c r="T18" s="7"/>
    </row>
    <row r="19" spans="1:20" x14ac:dyDescent="0.25">
      <c r="A19" s="39" t="s">
        <v>215</v>
      </c>
      <c r="B19" s="40"/>
      <c r="C19" s="85" t="s">
        <v>111</v>
      </c>
      <c r="D19" s="85" t="s">
        <v>111</v>
      </c>
      <c r="E19" s="85" t="s">
        <v>125</v>
      </c>
      <c r="F19" s="85" t="s">
        <v>111</v>
      </c>
      <c r="G19" s="40">
        <v>56</v>
      </c>
      <c r="H19" s="40">
        <v>24</v>
      </c>
      <c r="I19" s="40">
        <v>5</v>
      </c>
      <c r="J19" s="40">
        <v>0</v>
      </c>
      <c r="K19" s="40">
        <f t="shared" si="0"/>
        <v>5</v>
      </c>
      <c r="L19" s="40">
        <v>9</v>
      </c>
      <c r="M19" s="40">
        <v>0</v>
      </c>
      <c r="N19" s="40">
        <v>0</v>
      </c>
      <c r="O19" s="40">
        <v>5</v>
      </c>
      <c r="P19" s="40">
        <v>5</v>
      </c>
      <c r="Q19" s="40">
        <v>0</v>
      </c>
      <c r="R19" s="40">
        <v>0</v>
      </c>
      <c r="S19" s="40"/>
      <c r="T19" s="8"/>
    </row>
    <row r="20" spans="1:20" x14ac:dyDescent="0.25">
      <c r="A20" s="39" t="s">
        <v>216</v>
      </c>
      <c r="B20" s="40"/>
      <c r="C20" s="85" t="s">
        <v>110</v>
      </c>
      <c r="D20" s="85" t="s">
        <v>111</v>
      </c>
      <c r="E20" s="85" t="s">
        <v>110</v>
      </c>
      <c r="F20" s="85" t="s">
        <v>111</v>
      </c>
      <c r="G20" s="40">
        <v>79</v>
      </c>
      <c r="H20" s="40">
        <v>24</v>
      </c>
      <c r="I20" s="40">
        <v>8</v>
      </c>
      <c r="J20" s="40">
        <v>3</v>
      </c>
      <c r="K20" s="40">
        <f t="shared" si="0"/>
        <v>11</v>
      </c>
      <c r="L20" s="40">
        <v>12</v>
      </c>
      <c r="M20" s="40">
        <v>0</v>
      </c>
      <c r="N20" s="40">
        <v>0</v>
      </c>
      <c r="O20" s="40">
        <v>8</v>
      </c>
      <c r="P20" s="40">
        <v>8</v>
      </c>
      <c r="Q20" s="40">
        <v>3</v>
      </c>
      <c r="R20" s="40">
        <v>3</v>
      </c>
      <c r="S20" s="40"/>
      <c r="T20" s="7"/>
    </row>
    <row r="21" spans="1:20" x14ac:dyDescent="0.25">
      <c r="A21" s="39" t="s">
        <v>217</v>
      </c>
      <c r="B21" s="40"/>
      <c r="C21" s="85" t="s">
        <v>111</v>
      </c>
      <c r="D21" s="85" t="s">
        <v>111</v>
      </c>
      <c r="E21" s="85" t="s">
        <v>110</v>
      </c>
      <c r="F21" s="85" t="s">
        <v>111</v>
      </c>
      <c r="G21" s="40">
        <v>19</v>
      </c>
      <c r="H21" s="40">
        <v>7</v>
      </c>
      <c r="I21" s="40">
        <v>1</v>
      </c>
      <c r="J21" s="40">
        <v>1</v>
      </c>
      <c r="K21" s="40">
        <f t="shared" si="0"/>
        <v>2</v>
      </c>
      <c r="L21" s="40">
        <v>2</v>
      </c>
      <c r="M21" s="40">
        <v>0</v>
      </c>
      <c r="N21" s="40">
        <v>1</v>
      </c>
      <c r="O21" s="40">
        <v>1</v>
      </c>
      <c r="P21" s="40">
        <v>1</v>
      </c>
      <c r="Q21" s="40">
        <v>1</v>
      </c>
      <c r="R21" s="40">
        <v>1</v>
      </c>
      <c r="S21" s="40"/>
      <c r="T21" s="7"/>
    </row>
    <row r="22" spans="1:20" x14ac:dyDescent="0.25">
      <c r="A22" s="39" t="s">
        <v>218</v>
      </c>
      <c r="B22" s="40"/>
      <c r="C22" s="85" t="s">
        <v>110</v>
      </c>
      <c r="D22" s="85" t="s">
        <v>111</v>
      </c>
      <c r="E22" s="85" t="s">
        <v>110</v>
      </c>
      <c r="F22" s="85" t="s">
        <v>111</v>
      </c>
      <c r="G22" s="40">
        <v>47</v>
      </c>
      <c r="H22" s="40">
        <v>9</v>
      </c>
      <c r="I22" s="40">
        <v>2</v>
      </c>
      <c r="J22" s="40">
        <v>10</v>
      </c>
      <c r="K22" s="40">
        <f t="shared" si="0"/>
        <v>12</v>
      </c>
      <c r="L22" s="40">
        <v>5</v>
      </c>
      <c r="M22" s="40">
        <v>0</v>
      </c>
      <c r="N22" s="40">
        <v>0</v>
      </c>
      <c r="O22" s="40">
        <v>2</v>
      </c>
      <c r="P22" s="40">
        <v>1</v>
      </c>
      <c r="Q22" s="40">
        <v>9</v>
      </c>
      <c r="R22" s="40">
        <v>10</v>
      </c>
      <c r="S22" s="40"/>
      <c r="T22" s="7"/>
    </row>
    <row r="23" spans="1:20" x14ac:dyDescent="0.25">
      <c r="A23" s="39"/>
      <c r="B23" s="40"/>
      <c r="C23" s="86"/>
      <c r="D23" s="86"/>
      <c r="E23" s="86"/>
      <c r="F23" s="86"/>
      <c r="G23" s="40"/>
      <c r="H23" s="40"/>
      <c r="I23" s="40"/>
      <c r="J23" s="40"/>
      <c r="K23" s="40">
        <f t="shared" si="0"/>
        <v>0</v>
      </c>
      <c r="L23" s="40"/>
      <c r="M23" s="40"/>
      <c r="N23" s="40"/>
      <c r="O23" s="40"/>
      <c r="P23" s="40"/>
      <c r="Q23" s="40"/>
      <c r="R23" s="40"/>
      <c r="S23" s="40"/>
      <c r="T23" s="7"/>
    </row>
    <row r="24" spans="1:20" ht="15.75" customHeight="1" x14ac:dyDescent="0.25">
      <c r="A24" s="39"/>
      <c r="B24" s="40"/>
      <c r="C24" s="86"/>
      <c r="D24" s="86"/>
      <c r="E24" s="86"/>
      <c r="F24" s="86"/>
      <c r="G24" s="40"/>
      <c r="H24" s="40"/>
      <c r="I24" s="40"/>
      <c r="J24" s="40"/>
      <c r="K24" s="40">
        <f t="shared" si="0"/>
        <v>0</v>
      </c>
      <c r="L24" s="40"/>
      <c r="M24" s="40"/>
      <c r="N24" s="40"/>
      <c r="O24" s="40"/>
      <c r="P24" s="40"/>
      <c r="Q24" s="40"/>
      <c r="R24" s="40"/>
      <c r="S24" s="40"/>
      <c r="T24" s="7"/>
    </row>
    <row r="25" spans="1:20" ht="15.75" customHeight="1" x14ac:dyDescent="0.25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>
        <f t="shared" si="0"/>
        <v>0</v>
      </c>
      <c r="L25" s="40"/>
      <c r="M25" s="40"/>
      <c r="N25" s="40"/>
      <c r="O25" s="40"/>
      <c r="P25" s="40"/>
      <c r="Q25" s="40"/>
      <c r="R25" s="40"/>
      <c r="S25" s="40"/>
      <c r="T25" s="7"/>
    </row>
    <row r="26" spans="1:20" ht="15.75" customHeight="1" x14ac:dyDescent="0.25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>
        <f t="shared" si="0"/>
        <v>0</v>
      </c>
      <c r="L26" s="40"/>
      <c r="M26" s="40"/>
      <c r="N26" s="40"/>
      <c r="O26" s="40"/>
      <c r="P26" s="40"/>
      <c r="Q26" s="40"/>
      <c r="R26" s="40"/>
      <c r="S26" s="40"/>
      <c r="T26" s="7"/>
    </row>
    <row r="27" spans="1:20" ht="15.75" customHeight="1" x14ac:dyDescent="0.25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>
        <f t="shared" si="0"/>
        <v>0</v>
      </c>
      <c r="L27" s="40"/>
      <c r="M27" s="40"/>
      <c r="N27" s="40"/>
      <c r="O27" s="40"/>
      <c r="P27" s="40"/>
      <c r="Q27" s="40"/>
      <c r="R27" s="40"/>
      <c r="S27" s="40"/>
      <c r="T27" s="7"/>
    </row>
    <row r="28" spans="1:20" ht="15.75" customHeight="1" x14ac:dyDescent="0.2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>
        <f t="shared" si="0"/>
        <v>0</v>
      </c>
      <c r="L28" s="40"/>
      <c r="M28" s="40"/>
      <c r="N28" s="40"/>
      <c r="O28" s="40"/>
      <c r="P28" s="40"/>
      <c r="Q28" s="40"/>
      <c r="R28" s="40"/>
      <c r="S28" s="40"/>
      <c r="T28" s="7"/>
    </row>
    <row r="29" spans="1:20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</row>
    <row r="30" spans="1:20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</row>
    <row r="31" spans="1:20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</row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3">
    <mergeCell ref="A2:A3"/>
    <mergeCell ref="B2:E2"/>
    <mergeCell ref="G2:S2"/>
  </mergeCells>
  <phoneticPr fontId="1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9"/>
  <sheetViews>
    <sheetView tabSelected="1" topLeftCell="B44" workbookViewId="0">
      <selection activeCell="D75" sqref="D75"/>
    </sheetView>
  </sheetViews>
  <sheetFormatPr defaultColWidth="14.42578125" defaultRowHeight="15" customHeight="1" x14ac:dyDescent="0.25"/>
  <cols>
    <col min="1" max="1" width="11.42578125" customWidth="1"/>
    <col min="2" max="2" width="38" bestFit="1" customWidth="1"/>
    <col min="3" max="3" width="24.85546875" customWidth="1"/>
    <col min="4" max="4" width="16.7109375" bestFit="1" customWidth="1"/>
    <col min="5" max="5" width="14.140625" customWidth="1"/>
    <col min="6" max="6" width="16" bestFit="1" customWidth="1"/>
    <col min="7" max="9" width="13.28515625" customWidth="1"/>
    <col min="10" max="10" width="20" customWidth="1"/>
    <col min="11" max="11" width="15.5703125" customWidth="1"/>
    <col min="12" max="12" width="17.28515625" customWidth="1"/>
    <col min="13" max="13" width="13.140625" customWidth="1"/>
    <col min="14" max="14" width="13.5703125" customWidth="1"/>
    <col min="16" max="26" width="11.42578125" customWidth="1"/>
  </cols>
  <sheetData>
    <row r="1" spans="1:11" ht="15.75" x14ac:dyDescent="0.25">
      <c r="B1" s="120" t="s">
        <v>19</v>
      </c>
      <c r="C1" s="121"/>
      <c r="D1" s="121"/>
      <c r="E1" s="121"/>
      <c r="F1" s="121"/>
      <c r="G1" s="121"/>
      <c r="H1" s="121"/>
      <c r="I1" s="121"/>
      <c r="J1" s="121"/>
      <c r="K1" s="122"/>
    </row>
    <row r="2" spans="1:11" x14ac:dyDescent="0.25">
      <c r="B2" s="37"/>
      <c r="C2" s="38" t="s">
        <v>20</v>
      </c>
      <c r="D2" s="10" t="s">
        <v>21</v>
      </c>
      <c r="E2" s="9" t="s">
        <v>22</v>
      </c>
      <c r="F2" s="9" t="s">
        <v>23</v>
      </c>
      <c r="G2" s="10" t="s">
        <v>24</v>
      </c>
      <c r="H2" s="10" t="s">
        <v>25</v>
      </c>
      <c r="I2" s="11" t="s">
        <v>26</v>
      </c>
      <c r="J2" s="9" t="s">
        <v>27</v>
      </c>
      <c r="K2" s="12" t="s">
        <v>28</v>
      </c>
    </row>
    <row r="3" spans="1:11" x14ac:dyDescent="0.25">
      <c r="B3" s="39" t="s">
        <v>129</v>
      </c>
      <c r="C3" s="40">
        <f>General!H5</f>
        <v>29</v>
      </c>
      <c r="D3" s="23">
        <f>'Class Matches'!$B$21</f>
        <v>15</v>
      </c>
      <c r="E3" s="17">
        <f>C3-D3</f>
        <v>14</v>
      </c>
      <c r="F3" s="17">
        <f>80 - D3</f>
        <v>65</v>
      </c>
      <c r="G3" s="19">
        <f t="shared" ref="G3:G20" si="0">((D3)/(D3+E3))</f>
        <v>0.51724137931034486</v>
      </c>
      <c r="H3" s="19">
        <f t="shared" ref="H3:H20" si="1">((D3)/(D3+F3))</f>
        <v>0.1875</v>
      </c>
      <c r="I3" s="20">
        <f t="shared" ref="I3:I20" si="2">((2*(G3*H3))/(G3+H3))</f>
        <v>0.27522935779816515</v>
      </c>
      <c r="J3" s="17">
        <f>'CQs Metrics'!$T$3</f>
        <v>7</v>
      </c>
      <c r="K3" s="18">
        <f xml:space="preserve"> J3/18</f>
        <v>0.3888888888888889</v>
      </c>
    </row>
    <row r="4" spans="1:11" x14ac:dyDescent="0.25">
      <c r="B4" s="113" t="s">
        <v>130</v>
      </c>
      <c r="C4" s="40">
        <f>General!H6</f>
        <v>19</v>
      </c>
      <c r="D4" s="23">
        <f>'Class Matches'!$D$21</f>
        <v>12</v>
      </c>
      <c r="E4" s="14">
        <f t="shared" ref="E4:E20" si="3">C4-D4</f>
        <v>7</v>
      </c>
      <c r="F4" s="14">
        <f t="shared" ref="F4:F20" si="4">80 - D4</f>
        <v>68</v>
      </c>
      <c r="G4" s="19">
        <f t="shared" si="0"/>
        <v>0.63157894736842102</v>
      </c>
      <c r="H4" s="19">
        <f t="shared" si="1"/>
        <v>0.15</v>
      </c>
      <c r="I4" s="20">
        <f t="shared" si="2"/>
        <v>0.2424242424242424</v>
      </c>
      <c r="J4" s="21">
        <f>'CQs Metrics'!$T$4</f>
        <v>1</v>
      </c>
      <c r="K4" s="18">
        <f t="shared" ref="K4:K20" si="5" xml:space="preserve"> J4/18</f>
        <v>5.5555555555555552E-2</v>
      </c>
    </row>
    <row r="5" spans="1:11" s="13" customFormat="1" x14ac:dyDescent="0.25">
      <c r="A5" s="35"/>
      <c r="B5" s="39" t="s">
        <v>131</v>
      </c>
      <c r="C5" s="40">
        <f>General!H7</f>
        <v>7</v>
      </c>
      <c r="D5" s="40">
        <f>'Class Matches'!$F$21</f>
        <v>5</v>
      </c>
      <c r="E5" s="40">
        <f t="shared" si="3"/>
        <v>2</v>
      </c>
      <c r="F5" s="40">
        <f t="shared" si="4"/>
        <v>75</v>
      </c>
      <c r="G5" s="47">
        <f t="shared" si="0"/>
        <v>0.7142857142857143</v>
      </c>
      <c r="H5" s="40">
        <f t="shared" si="1"/>
        <v>6.25E-2</v>
      </c>
      <c r="I5" s="47">
        <f t="shared" si="2"/>
        <v>0.11494252873563218</v>
      </c>
      <c r="J5" s="40">
        <f>'CQs Metrics'!$T$5</f>
        <v>1</v>
      </c>
      <c r="K5" s="47">
        <f t="shared" si="5"/>
        <v>5.5555555555555552E-2</v>
      </c>
    </row>
    <row r="6" spans="1:11" s="13" customFormat="1" x14ac:dyDescent="0.25">
      <c r="A6" s="35"/>
      <c r="B6" s="39" t="s">
        <v>132</v>
      </c>
      <c r="C6" s="41">
        <f>General!H8</f>
        <v>16</v>
      </c>
      <c r="D6" s="36">
        <f>'Class Matches'!$H$21</f>
        <v>10</v>
      </c>
      <c r="E6" s="14">
        <f t="shared" si="3"/>
        <v>6</v>
      </c>
      <c r="F6" s="14">
        <f t="shared" si="4"/>
        <v>70</v>
      </c>
      <c r="G6" s="79">
        <f t="shared" si="0"/>
        <v>0.625</v>
      </c>
      <c r="H6" s="79">
        <f t="shared" si="1"/>
        <v>0.125</v>
      </c>
      <c r="I6" s="79">
        <f t="shared" si="2"/>
        <v>0.20833333333333334</v>
      </c>
      <c r="J6" s="14">
        <f>'CQs Metrics'!$T$6</f>
        <v>5</v>
      </c>
      <c r="K6" s="18">
        <f t="shared" si="5"/>
        <v>0.27777777777777779</v>
      </c>
    </row>
    <row r="7" spans="1:11" x14ac:dyDescent="0.25">
      <c r="B7" s="39" t="s">
        <v>133</v>
      </c>
      <c r="C7" s="40">
        <f>General!H9</f>
        <v>5</v>
      </c>
      <c r="D7" s="23">
        <f>'Class Matches'!$J$21</f>
        <v>4</v>
      </c>
      <c r="E7" s="17">
        <f t="shared" si="3"/>
        <v>1</v>
      </c>
      <c r="F7" s="17">
        <f t="shared" si="4"/>
        <v>76</v>
      </c>
      <c r="G7" s="19">
        <f t="shared" si="0"/>
        <v>0.8</v>
      </c>
      <c r="H7" s="19">
        <f t="shared" si="1"/>
        <v>0.05</v>
      </c>
      <c r="I7" s="20">
        <f t="shared" si="2"/>
        <v>9.4117647058823542E-2</v>
      </c>
      <c r="J7" s="17">
        <f>'CQs Metrics'!$T$7</f>
        <v>0</v>
      </c>
      <c r="K7" s="18">
        <f t="shared" si="5"/>
        <v>0</v>
      </c>
    </row>
    <row r="8" spans="1:11" x14ac:dyDescent="0.25">
      <c r="B8" s="39" t="s">
        <v>134</v>
      </c>
      <c r="C8" s="40">
        <f>General!H10</f>
        <v>22</v>
      </c>
      <c r="D8" s="23">
        <f>'Class Matches'!$L$21</f>
        <v>15</v>
      </c>
      <c r="E8" s="14">
        <f t="shared" si="3"/>
        <v>7</v>
      </c>
      <c r="F8" s="14">
        <f t="shared" si="4"/>
        <v>65</v>
      </c>
      <c r="G8" s="15">
        <f t="shared" si="0"/>
        <v>0.68181818181818177</v>
      </c>
      <c r="H8" s="15">
        <f t="shared" si="1"/>
        <v>0.1875</v>
      </c>
      <c r="I8" s="16">
        <f t="shared" si="2"/>
        <v>0.29411764705882354</v>
      </c>
      <c r="J8" s="17">
        <f>'CQs Metrics'!$T$8</f>
        <v>8</v>
      </c>
      <c r="K8" s="18">
        <f t="shared" si="5"/>
        <v>0.44444444444444442</v>
      </c>
    </row>
    <row r="9" spans="1:11" x14ac:dyDescent="0.25">
      <c r="B9" s="39" t="s">
        <v>135</v>
      </c>
      <c r="C9" s="40">
        <f>General!H11</f>
        <v>17</v>
      </c>
      <c r="D9" s="23">
        <f>'Class Matches'!$B$44</f>
        <v>12</v>
      </c>
      <c r="E9" s="17">
        <f t="shared" si="3"/>
        <v>5</v>
      </c>
      <c r="F9" s="17">
        <f t="shared" si="4"/>
        <v>68</v>
      </c>
      <c r="G9" s="19">
        <f t="shared" si="0"/>
        <v>0.70588235294117652</v>
      </c>
      <c r="H9" s="19">
        <f t="shared" si="1"/>
        <v>0.15</v>
      </c>
      <c r="I9" s="20">
        <f t="shared" si="2"/>
        <v>0.24742268041237112</v>
      </c>
      <c r="J9" s="17">
        <f>'CQs Metrics'!$T$9</f>
        <v>7</v>
      </c>
      <c r="K9" s="18">
        <f t="shared" si="5"/>
        <v>0.3888888888888889</v>
      </c>
    </row>
    <row r="10" spans="1:11" x14ac:dyDescent="0.25">
      <c r="B10" s="39" t="s">
        <v>136</v>
      </c>
      <c r="C10" s="40">
        <f>General!H12</f>
        <v>13</v>
      </c>
      <c r="D10" s="23">
        <f>'Class Matches'!$D$44</f>
        <v>12</v>
      </c>
      <c r="E10" s="14">
        <f t="shared" si="3"/>
        <v>1</v>
      </c>
      <c r="F10" s="14">
        <f t="shared" si="4"/>
        <v>68</v>
      </c>
      <c r="G10" s="15">
        <f t="shared" si="0"/>
        <v>0.92307692307692313</v>
      </c>
      <c r="H10" s="15">
        <f t="shared" si="1"/>
        <v>0.15</v>
      </c>
      <c r="I10" s="16">
        <f t="shared" si="2"/>
        <v>0.25806451612903231</v>
      </c>
      <c r="J10" s="17">
        <f>'CQs Metrics'!$T$10</f>
        <v>9</v>
      </c>
      <c r="K10" s="18">
        <f xml:space="preserve"> J10/18</f>
        <v>0.5</v>
      </c>
    </row>
    <row r="11" spans="1:11" x14ac:dyDescent="0.25">
      <c r="B11" s="39" t="s">
        <v>137</v>
      </c>
      <c r="C11" s="40">
        <f>General!H13</f>
        <v>27</v>
      </c>
      <c r="D11" s="23">
        <f>'Class Matches'!$F$44</f>
        <v>18</v>
      </c>
      <c r="E11" s="14">
        <f t="shared" si="3"/>
        <v>9</v>
      </c>
      <c r="F11" s="14">
        <f t="shared" si="4"/>
        <v>62</v>
      </c>
      <c r="G11" s="15">
        <f t="shared" si="0"/>
        <v>0.66666666666666663</v>
      </c>
      <c r="H11" s="15">
        <f t="shared" si="1"/>
        <v>0.22500000000000001</v>
      </c>
      <c r="I11" s="16">
        <f t="shared" si="2"/>
        <v>0.33644859813084116</v>
      </c>
      <c r="J11" s="17">
        <f>'CQs Metrics'!$T$11</f>
        <v>14</v>
      </c>
      <c r="K11" s="18">
        <f xml:space="preserve"> J11/18</f>
        <v>0.77777777777777779</v>
      </c>
    </row>
    <row r="12" spans="1:11" x14ac:dyDescent="0.25">
      <c r="B12" s="39" t="s">
        <v>138</v>
      </c>
      <c r="C12" s="41">
        <f>General!H14</f>
        <v>22</v>
      </c>
      <c r="D12" s="23">
        <f>'Class Matches'!$H$44</f>
        <v>12</v>
      </c>
      <c r="E12" s="14">
        <f t="shared" si="3"/>
        <v>10</v>
      </c>
      <c r="F12" s="14">
        <f t="shared" si="4"/>
        <v>68</v>
      </c>
      <c r="G12" s="15">
        <f t="shared" si="0"/>
        <v>0.54545454545454541</v>
      </c>
      <c r="H12" s="15">
        <f t="shared" si="1"/>
        <v>0.15</v>
      </c>
      <c r="I12" s="16">
        <f t="shared" si="2"/>
        <v>0.23529411764705879</v>
      </c>
      <c r="J12" s="17"/>
      <c r="K12" s="18">
        <f t="shared" si="5"/>
        <v>0</v>
      </c>
    </row>
    <row r="13" spans="1:11" x14ac:dyDescent="0.25">
      <c r="B13" s="39" t="s">
        <v>139</v>
      </c>
      <c r="C13" s="41">
        <f>General!H15</f>
        <v>19</v>
      </c>
      <c r="D13" s="23">
        <f>'Class Matches'!$J$44</f>
        <v>11</v>
      </c>
      <c r="E13" s="14">
        <f t="shared" si="3"/>
        <v>8</v>
      </c>
      <c r="F13" s="14">
        <f t="shared" si="4"/>
        <v>69</v>
      </c>
      <c r="G13" s="15">
        <f t="shared" si="0"/>
        <v>0.57894736842105265</v>
      </c>
      <c r="H13" s="15">
        <f t="shared" si="1"/>
        <v>0.13750000000000001</v>
      </c>
      <c r="I13" s="16">
        <f t="shared" si="2"/>
        <v>0.22222222222222227</v>
      </c>
      <c r="J13" s="17"/>
      <c r="K13" s="18">
        <f t="shared" si="5"/>
        <v>0</v>
      </c>
    </row>
    <row r="14" spans="1:11" x14ac:dyDescent="0.25">
      <c r="B14" s="113" t="s">
        <v>140</v>
      </c>
      <c r="C14" s="41">
        <f>General!H16</f>
        <v>15</v>
      </c>
      <c r="D14" s="23">
        <f>'Class Matches'!$L$44</f>
        <v>9</v>
      </c>
      <c r="E14" s="14">
        <f t="shared" si="3"/>
        <v>6</v>
      </c>
      <c r="F14" s="14">
        <f t="shared" si="4"/>
        <v>71</v>
      </c>
      <c r="G14" s="15">
        <f t="shared" si="0"/>
        <v>0.6</v>
      </c>
      <c r="H14" s="15">
        <f t="shared" si="1"/>
        <v>0.1125</v>
      </c>
      <c r="I14" s="16">
        <f t="shared" si="2"/>
        <v>0.18947368421052632</v>
      </c>
      <c r="J14" s="17"/>
      <c r="K14" s="18">
        <f t="shared" si="5"/>
        <v>0</v>
      </c>
    </row>
    <row r="15" spans="1:11" x14ac:dyDescent="0.25">
      <c r="B15" s="39" t="s">
        <v>219</v>
      </c>
      <c r="C15" s="41">
        <f>General!H17</f>
        <v>19</v>
      </c>
      <c r="D15" s="23">
        <f>'Class Matches'!$B$67</f>
        <v>9</v>
      </c>
      <c r="E15" s="14">
        <f t="shared" si="3"/>
        <v>10</v>
      </c>
      <c r="F15" s="14">
        <f t="shared" si="4"/>
        <v>71</v>
      </c>
      <c r="G15" s="15">
        <f t="shared" si="0"/>
        <v>0.47368421052631576</v>
      </c>
      <c r="H15" s="15">
        <f t="shared" si="1"/>
        <v>0.1125</v>
      </c>
      <c r="I15" s="16">
        <f t="shared" si="2"/>
        <v>0.18181818181818182</v>
      </c>
      <c r="J15" s="17"/>
      <c r="K15" s="18">
        <f t="shared" si="5"/>
        <v>0</v>
      </c>
    </row>
    <row r="16" spans="1:11" x14ac:dyDescent="0.25">
      <c r="B16" s="39" t="s">
        <v>214</v>
      </c>
      <c r="C16" s="41">
        <f>General!H18</f>
        <v>28</v>
      </c>
      <c r="D16" s="23">
        <f>'Class Matches'!$D$67</f>
        <v>16</v>
      </c>
      <c r="E16" s="14">
        <f t="shared" si="3"/>
        <v>12</v>
      </c>
      <c r="F16" s="14">
        <f t="shared" si="4"/>
        <v>64</v>
      </c>
      <c r="G16" s="15">
        <f t="shared" si="0"/>
        <v>0.5714285714285714</v>
      </c>
      <c r="H16" s="15">
        <f t="shared" si="1"/>
        <v>0.2</v>
      </c>
      <c r="I16" s="16">
        <f t="shared" si="2"/>
        <v>0.29629629629629634</v>
      </c>
      <c r="J16" s="17"/>
      <c r="K16" s="18">
        <f t="shared" si="5"/>
        <v>0</v>
      </c>
    </row>
    <row r="17" spans="2:11" x14ac:dyDescent="0.25">
      <c r="B17" s="39" t="s">
        <v>215</v>
      </c>
      <c r="C17" s="100">
        <f>General!H19</f>
        <v>24</v>
      </c>
      <c r="D17" s="101">
        <f>'Class Matches'!$F$67</f>
        <v>9</v>
      </c>
      <c r="E17" s="14">
        <f t="shared" si="3"/>
        <v>15</v>
      </c>
      <c r="F17" s="14">
        <f t="shared" si="4"/>
        <v>71</v>
      </c>
      <c r="G17" s="15">
        <f t="shared" si="0"/>
        <v>0.375</v>
      </c>
      <c r="H17" s="15">
        <f t="shared" si="1"/>
        <v>0.1125</v>
      </c>
      <c r="I17" s="16">
        <f t="shared" si="2"/>
        <v>0.1730769230769231</v>
      </c>
      <c r="J17" s="55"/>
      <c r="K17" s="18">
        <f t="shared" si="5"/>
        <v>0</v>
      </c>
    </row>
    <row r="18" spans="2:11" x14ac:dyDescent="0.25">
      <c r="B18" s="39" t="s">
        <v>216</v>
      </c>
      <c r="C18" s="40">
        <f>General!H20</f>
        <v>24</v>
      </c>
      <c r="D18" s="41">
        <f>'Class Matches'!$H$67</f>
        <v>10</v>
      </c>
      <c r="E18" s="14">
        <f t="shared" si="3"/>
        <v>14</v>
      </c>
      <c r="F18" s="14">
        <f t="shared" si="4"/>
        <v>70</v>
      </c>
      <c r="G18" s="15">
        <f t="shared" si="0"/>
        <v>0.41666666666666669</v>
      </c>
      <c r="H18" s="15">
        <f t="shared" si="1"/>
        <v>0.125</v>
      </c>
      <c r="I18" s="16">
        <f t="shared" si="2"/>
        <v>0.19230769230769229</v>
      </c>
      <c r="J18" s="49"/>
      <c r="K18" s="18">
        <f t="shared" si="5"/>
        <v>0</v>
      </c>
    </row>
    <row r="19" spans="2:11" x14ac:dyDescent="0.25">
      <c r="B19" s="39" t="s">
        <v>217</v>
      </c>
      <c r="C19" s="40">
        <f>General!H21</f>
        <v>7</v>
      </c>
      <c r="D19" s="41">
        <f>'Class Matches'!$J$67</f>
        <v>1</v>
      </c>
      <c r="E19" s="14">
        <f t="shared" si="3"/>
        <v>6</v>
      </c>
      <c r="F19" s="14">
        <f t="shared" si="4"/>
        <v>79</v>
      </c>
      <c r="G19" s="15">
        <f t="shared" si="0"/>
        <v>0.14285714285714285</v>
      </c>
      <c r="H19" s="15">
        <f t="shared" si="1"/>
        <v>1.2500000000000001E-2</v>
      </c>
      <c r="I19" s="16">
        <f t="shared" si="2"/>
        <v>2.2988505747126436E-2</v>
      </c>
      <c r="J19" s="49"/>
      <c r="K19" s="18">
        <f t="shared" si="5"/>
        <v>0</v>
      </c>
    </row>
    <row r="20" spans="2:11" x14ac:dyDescent="0.25">
      <c r="B20" s="39" t="s">
        <v>218</v>
      </c>
      <c r="C20" s="40">
        <f>General!H22</f>
        <v>9</v>
      </c>
      <c r="D20" s="41">
        <f>'Class Matches'!$L$67</f>
        <v>6</v>
      </c>
      <c r="E20" s="14">
        <f t="shared" si="3"/>
        <v>3</v>
      </c>
      <c r="F20" s="14">
        <f t="shared" si="4"/>
        <v>74</v>
      </c>
      <c r="G20" s="15">
        <f t="shared" si="0"/>
        <v>0.66666666666666663</v>
      </c>
      <c r="H20" s="15">
        <f t="shared" si="1"/>
        <v>7.4999999999999997E-2</v>
      </c>
      <c r="I20" s="16">
        <f t="shared" si="2"/>
        <v>0.1348314606741573</v>
      </c>
      <c r="J20" s="49"/>
      <c r="K20" s="18">
        <f t="shared" si="5"/>
        <v>0</v>
      </c>
    </row>
    <row r="21" spans="2:11" x14ac:dyDescent="0.25">
      <c r="B21" s="39"/>
      <c r="C21" s="40"/>
      <c r="D21" s="41"/>
      <c r="E21" s="90"/>
      <c r="F21" s="90"/>
      <c r="G21" s="43"/>
      <c r="H21" s="43"/>
      <c r="I21" s="91"/>
      <c r="J21" s="49"/>
      <c r="K21" s="48"/>
    </row>
    <row r="22" spans="2:11" x14ac:dyDescent="0.25">
      <c r="B22" s="39"/>
      <c r="C22" s="40"/>
      <c r="D22" s="41"/>
      <c r="E22" s="90"/>
      <c r="F22" s="90"/>
      <c r="G22" s="43"/>
      <c r="H22" s="43"/>
      <c r="I22" s="91"/>
      <c r="J22" s="49"/>
      <c r="K22" s="48"/>
    </row>
    <row r="23" spans="2:11" x14ac:dyDescent="0.25">
      <c r="B23" s="39"/>
      <c r="C23" s="40"/>
      <c r="D23" s="41"/>
      <c r="E23" s="90"/>
      <c r="F23" s="90"/>
      <c r="G23" s="43"/>
      <c r="H23" s="43"/>
      <c r="I23" s="91"/>
      <c r="J23" s="49"/>
      <c r="K23" s="48"/>
    </row>
    <row r="24" spans="2:11" x14ac:dyDescent="0.25">
      <c r="B24" s="39"/>
      <c r="C24" s="40"/>
      <c r="D24" s="41"/>
      <c r="E24" s="90"/>
      <c r="F24" s="90"/>
      <c r="G24" s="43"/>
      <c r="H24" s="43"/>
      <c r="I24" s="91"/>
      <c r="J24" s="49"/>
      <c r="K24" s="48"/>
    </row>
    <row r="25" spans="2:11" x14ac:dyDescent="0.25">
      <c r="B25" s="39"/>
      <c r="C25" s="40"/>
      <c r="D25" s="41"/>
      <c r="E25" s="90"/>
      <c r="F25" s="90"/>
      <c r="G25" s="43"/>
      <c r="H25" s="43"/>
      <c r="I25" s="91"/>
      <c r="J25" s="49"/>
      <c r="K25" s="48"/>
    </row>
    <row r="26" spans="2:11" x14ac:dyDescent="0.25">
      <c r="B26" s="39"/>
      <c r="C26" s="75"/>
      <c r="D26" s="75"/>
      <c r="E26" s="92"/>
      <c r="F26" s="92"/>
      <c r="G26" s="47"/>
      <c r="H26" s="47"/>
      <c r="I26" s="47"/>
      <c r="J26" s="53"/>
      <c r="K26" s="53"/>
    </row>
    <row r="28" spans="2:11" ht="15.75" customHeight="1" x14ac:dyDescent="0.25">
      <c r="B28" s="120" t="s">
        <v>29</v>
      </c>
      <c r="C28" s="121"/>
      <c r="D28" s="121"/>
      <c r="E28" s="121"/>
      <c r="F28" s="121"/>
      <c r="G28" s="121"/>
      <c r="H28" s="121"/>
      <c r="I28" s="121"/>
      <c r="J28" s="121"/>
      <c r="K28" s="122"/>
    </row>
    <row r="29" spans="2:11" ht="15.75" customHeight="1" x14ac:dyDescent="0.25">
      <c r="B29" s="37"/>
      <c r="C29" s="37" t="s">
        <v>30</v>
      </c>
      <c r="D29" s="45" t="s">
        <v>31</v>
      </c>
      <c r="E29" s="37" t="s">
        <v>22</v>
      </c>
      <c r="F29" s="45" t="s">
        <v>32</v>
      </c>
      <c r="G29" s="45" t="s">
        <v>24</v>
      </c>
      <c r="H29" s="45" t="s">
        <v>25</v>
      </c>
      <c r="I29" s="45" t="s">
        <v>26</v>
      </c>
      <c r="J29" s="37" t="s">
        <v>27</v>
      </c>
      <c r="K29" s="46" t="s">
        <v>28</v>
      </c>
    </row>
    <row r="30" spans="2:11" ht="15.75" customHeight="1" x14ac:dyDescent="0.25">
      <c r="B30" s="39" t="s">
        <v>129</v>
      </c>
      <c r="C30" s="40">
        <f>General!I5</f>
        <v>6</v>
      </c>
      <c r="D30" s="40">
        <f>'Object Prop Matches'!$B$14</f>
        <v>2</v>
      </c>
      <c r="E30" s="40">
        <f>C30-D30</f>
        <v>4</v>
      </c>
      <c r="F30" s="40">
        <f>60-D30</f>
        <v>58</v>
      </c>
      <c r="G30" s="47">
        <f t="shared" ref="G30:G47" si="6">((D30)/(D30+E30))</f>
        <v>0.33333333333333331</v>
      </c>
      <c r="H30" s="47">
        <f t="shared" ref="H30:H47" si="7">((D30)/(D30+F30))</f>
        <v>3.3333333333333333E-2</v>
      </c>
      <c r="I30" s="47">
        <f t="shared" ref="I30:I37" si="8">((2*(G30*H30))/(G30+H30))</f>
        <v>6.0606060606060601E-2</v>
      </c>
      <c r="J30" s="41">
        <f t="shared" ref="J30:J41" si="9">J3</f>
        <v>7</v>
      </c>
      <c r="K30" s="48">
        <f>J30/18</f>
        <v>0.3888888888888889</v>
      </c>
    </row>
    <row r="31" spans="2:11" ht="15.75" customHeight="1" x14ac:dyDescent="0.25">
      <c r="B31" s="39" t="s">
        <v>130</v>
      </c>
      <c r="C31" s="40">
        <f>General!I6</f>
        <v>5</v>
      </c>
      <c r="D31" s="40">
        <f>'Object Prop Matches'!$D$14</f>
        <v>3</v>
      </c>
      <c r="E31" s="40">
        <f t="shared" ref="E31:E47" si="10">C31-D31</f>
        <v>2</v>
      </c>
      <c r="F31" s="40">
        <f>60-D31</f>
        <v>57</v>
      </c>
      <c r="G31" s="47">
        <f t="shared" si="6"/>
        <v>0.6</v>
      </c>
      <c r="H31" s="47">
        <f t="shared" si="7"/>
        <v>0.05</v>
      </c>
      <c r="I31" s="47">
        <f t="shared" si="8"/>
        <v>9.2307692307692299E-2</v>
      </c>
      <c r="J31" s="49">
        <f t="shared" si="9"/>
        <v>1</v>
      </c>
      <c r="K31" s="48">
        <f t="shared" ref="K31:K47" si="11">J31/18</f>
        <v>5.5555555555555552E-2</v>
      </c>
    </row>
    <row r="32" spans="2:11" s="42" customFormat="1" ht="15.75" customHeight="1" x14ac:dyDescent="0.25">
      <c r="B32" s="39" t="s">
        <v>131</v>
      </c>
      <c r="C32" s="41">
        <f>General!I7</f>
        <v>5</v>
      </c>
      <c r="D32" s="50">
        <f>'Object Prop Matches'!$F$14</f>
        <v>2</v>
      </c>
      <c r="E32" s="40">
        <f t="shared" si="10"/>
        <v>3</v>
      </c>
      <c r="F32" s="40">
        <f t="shared" ref="F32:F47" si="12">60-D32</f>
        <v>58</v>
      </c>
      <c r="G32" s="51">
        <f t="shared" si="6"/>
        <v>0.4</v>
      </c>
      <c r="H32" s="51">
        <f t="shared" si="7"/>
        <v>3.3333333333333333E-2</v>
      </c>
      <c r="I32" s="51">
        <f t="shared" si="8"/>
        <v>6.1538461538461542E-2</v>
      </c>
      <c r="J32" s="52">
        <f t="shared" si="9"/>
        <v>1</v>
      </c>
      <c r="K32" s="48">
        <f t="shared" si="11"/>
        <v>5.5555555555555552E-2</v>
      </c>
    </row>
    <row r="33" spans="2:11" ht="15.75" customHeight="1" x14ac:dyDescent="0.25">
      <c r="B33" s="39" t="s">
        <v>132</v>
      </c>
      <c r="C33" s="41">
        <f>General!I8</f>
        <v>9</v>
      </c>
      <c r="D33" s="41">
        <f>'Object Prop Matches'!$H$14</f>
        <v>3</v>
      </c>
      <c r="E33" s="40">
        <f t="shared" si="10"/>
        <v>6</v>
      </c>
      <c r="F33" s="40">
        <f t="shared" si="12"/>
        <v>57</v>
      </c>
      <c r="G33" s="47">
        <f t="shared" si="6"/>
        <v>0.33333333333333331</v>
      </c>
      <c r="H33" s="47">
        <f t="shared" si="7"/>
        <v>0.05</v>
      </c>
      <c r="I33" s="47">
        <f t="shared" si="8"/>
        <v>8.6956521739130446E-2</v>
      </c>
      <c r="J33" s="41">
        <f t="shared" si="9"/>
        <v>5</v>
      </c>
      <c r="K33" s="48">
        <f t="shared" si="11"/>
        <v>0.27777777777777779</v>
      </c>
    </row>
    <row r="34" spans="2:11" ht="15.75" customHeight="1" x14ac:dyDescent="0.25">
      <c r="B34" s="39" t="s">
        <v>133</v>
      </c>
      <c r="C34" s="40">
        <f>General!I9</f>
        <v>0</v>
      </c>
      <c r="D34" s="41">
        <f>'Object Prop Matches'!$J$14</f>
        <v>0</v>
      </c>
      <c r="E34" s="40">
        <f t="shared" si="10"/>
        <v>0</v>
      </c>
      <c r="F34" s="40">
        <f t="shared" si="12"/>
        <v>60</v>
      </c>
      <c r="G34" s="47" t="e">
        <f t="shared" si="6"/>
        <v>#DIV/0!</v>
      </c>
      <c r="H34" s="47">
        <f t="shared" si="7"/>
        <v>0</v>
      </c>
      <c r="I34" s="47" t="e">
        <f t="shared" si="8"/>
        <v>#DIV/0!</v>
      </c>
      <c r="J34" s="41">
        <f t="shared" si="9"/>
        <v>0</v>
      </c>
      <c r="K34" s="48">
        <f t="shared" si="11"/>
        <v>0</v>
      </c>
    </row>
    <row r="35" spans="2:11" ht="15.75" customHeight="1" x14ac:dyDescent="0.25">
      <c r="B35" s="39" t="s">
        <v>134</v>
      </c>
      <c r="C35" s="40">
        <f>General!I10</f>
        <v>9</v>
      </c>
      <c r="D35" s="41">
        <f>'Object Prop Matches'!$L$14</f>
        <v>3</v>
      </c>
      <c r="E35" s="40">
        <f t="shared" si="10"/>
        <v>6</v>
      </c>
      <c r="F35" s="40">
        <f t="shared" si="12"/>
        <v>57</v>
      </c>
      <c r="G35" s="47">
        <f t="shared" si="6"/>
        <v>0.33333333333333331</v>
      </c>
      <c r="H35" s="47">
        <f t="shared" si="7"/>
        <v>0.05</v>
      </c>
      <c r="I35" s="47">
        <f t="shared" si="8"/>
        <v>8.6956521739130446E-2</v>
      </c>
      <c r="J35" s="41">
        <f t="shared" si="9"/>
        <v>8</v>
      </c>
      <c r="K35" s="48">
        <f t="shared" si="11"/>
        <v>0.44444444444444442</v>
      </c>
    </row>
    <row r="36" spans="2:11" ht="15.75" customHeight="1" x14ac:dyDescent="0.25">
      <c r="B36" s="39" t="s">
        <v>135</v>
      </c>
      <c r="C36" s="40">
        <f>General!I11</f>
        <v>16</v>
      </c>
      <c r="D36" s="41">
        <f>'Object Prop Matches'!$B$30</f>
        <v>7</v>
      </c>
      <c r="E36" s="40">
        <f t="shared" si="10"/>
        <v>9</v>
      </c>
      <c r="F36" s="40">
        <f t="shared" si="12"/>
        <v>53</v>
      </c>
      <c r="G36" s="47">
        <f t="shared" si="6"/>
        <v>0.4375</v>
      </c>
      <c r="H36" s="47">
        <f t="shared" si="7"/>
        <v>0.11666666666666667</v>
      </c>
      <c r="I36" s="47">
        <f t="shared" si="8"/>
        <v>0.18421052631578946</v>
      </c>
      <c r="J36" s="41">
        <f t="shared" si="9"/>
        <v>7</v>
      </c>
      <c r="K36" s="48">
        <f t="shared" si="11"/>
        <v>0.3888888888888889</v>
      </c>
    </row>
    <row r="37" spans="2:11" ht="15.75" customHeight="1" x14ac:dyDescent="0.25">
      <c r="B37" s="39" t="s">
        <v>136</v>
      </c>
      <c r="C37" s="40">
        <f>General!I12</f>
        <v>13</v>
      </c>
      <c r="D37" s="41">
        <f>'Object Prop Matches'!$D$30</f>
        <v>6</v>
      </c>
      <c r="E37" s="40">
        <f t="shared" si="10"/>
        <v>7</v>
      </c>
      <c r="F37" s="40">
        <f t="shared" si="12"/>
        <v>54</v>
      </c>
      <c r="G37" s="47">
        <f t="shared" si="6"/>
        <v>0.46153846153846156</v>
      </c>
      <c r="H37" s="47">
        <f t="shared" si="7"/>
        <v>0.1</v>
      </c>
      <c r="I37" s="47">
        <f t="shared" si="8"/>
        <v>0.16438356164383564</v>
      </c>
      <c r="J37" s="41">
        <f>J11</f>
        <v>14</v>
      </c>
      <c r="K37" s="48">
        <f t="shared" si="11"/>
        <v>0.77777777777777779</v>
      </c>
    </row>
    <row r="38" spans="2:11" ht="15.75" customHeight="1" x14ac:dyDescent="0.25">
      <c r="B38" s="39" t="s">
        <v>137</v>
      </c>
      <c r="C38" s="40">
        <f>General!I13</f>
        <v>15</v>
      </c>
      <c r="D38" s="41">
        <f>'Object Prop Matches'!$F$30</f>
        <v>6</v>
      </c>
      <c r="E38" s="40">
        <f t="shared" si="10"/>
        <v>9</v>
      </c>
      <c r="F38" s="40">
        <f t="shared" si="12"/>
        <v>54</v>
      </c>
      <c r="G38" s="47">
        <f t="shared" si="6"/>
        <v>0.4</v>
      </c>
      <c r="H38" s="47">
        <f t="shared" si="7"/>
        <v>0.1</v>
      </c>
      <c r="I38" s="47">
        <f t="shared" ref="I38:I47" si="13">((2*(G38*H38))/(G38+H38))</f>
        <v>0.16000000000000003</v>
      </c>
      <c r="J38" s="41" t="e">
        <f>#REF!</f>
        <v>#REF!</v>
      </c>
      <c r="K38" s="48" t="e">
        <f t="shared" si="11"/>
        <v>#REF!</v>
      </c>
    </row>
    <row r="39" spans="2:11" ht="15.75" customHeight="1" x14ac:dyDescent="0.25">
      <c r="B39" s="39" t="s">
        <v>138</v>
      </c>
      <c r="C39" s="41">
        <f>General!I14</f>
        <v>6</v>
      </c>
      <c r="D39" s="41">
        <f>'Object Prop Matches'!$H$30</f>
        <v>5</v>
      </c>
      <c r="E39" s="40">
        <f t="shared" si="10"/>
        <v>1</v>
      </c>
      <c r="F39" s="40">
        <f t="shared" si="12"/>
        <v>55</v>
      </c>
      <c r="G39" s="47">
        <f t="shared" si="6"/>
        <v>0.83333333333333337</v>
      </c>
      <c r="H39" s="47">
        <f t="shared" si="7"/>
        <v>8.3333333333333329E-2</v>
      </c>
      <c r="I39" s="47">
        <f t="shared" si="13"/>
        <v>0.15151515151515152</v>
      </c>
      <c r="J39" s="41">
        <f t="shared" si="9"/>
        <v>0</v>
      </c>
      <c r="K39" s="48">
        <f t="shared" si="11"/>
        <v>0</v>
      </c>
    </row>
    <row r="40" spans="2:11" ht="15.75" customHeight="1" x14ac:dyDescent="0.25">
      <c r="B40" s="39" t="s">
        <v>139</v>
      </c>
      <c r="C40" s="41">
        <f>General!I15</f>
        <v>5</v>
      </c>
      <c r="D40" s="41">
        <f>'Object Prop Matches'!$J$30</f>
        <v>2</v>
      </c>
      <c r="E40" s="40">
        <f t="shared" si="10"/>
        <v>3</v>
      </c>
      <c r="F40" s="40">
        <f t="shared" si="12"/>
        <v>58</v>
      </c>
      <c r="G40" s="47">
        <f t="shared" si="6"/>
        <v>0.4</v>
      </c>
      <c r="H40" s="47">
        <f t="shared" si="7"/>
        <v>3.3333333333333333E-2</v>
      </c>
      <c r="I40" s="47">
        <f t="shared" si="13"/>
        <v>6.1538461538461542E-2</v>
      </c>
      <c r="J40" s="41">
        <f t="shared" si="9"/>
        <v>0</v>
      </c>
      <c r="K40" s="48">
        <f t="shared" si="11"/>
        <v>0</v>
      </c>
    </row>
    <row r="41" spans="2:11" ht="15.75" customHeight="1" x14ac:dyDescent="0.25">
      <c r="B41" s="39" t="s">
        <v>140</v>
      </c>
      <c r="C41" s="41">
        <f>General!I16</f>
        <v>7</v>
      </c>
      <c r="D41" s="41">
        <f>'Object Prop Matches'!$L$30</f>
        <v>1</v>
      </c>
      <c r="E41" s="40">
        <f t="shared" si="10"/>
        <v>6</v>
      </c>
      <c r="F41" s="40">
        <f t="shared" si="12"/>
        <v>59</v>
      </c>
      <c r="G41" s="47">
        <f t="shared" si="6"/>
        <v>0.14285714285714285</v>
      </c>
      <c r="H41" s="47">
        <f t="shared" si="7"/>
        <v>1.6666666666666666E-2</v>
      </c>
      <c r="I41" s="47">
        <f t="shared" si="13"/>
        <v>2.9850746268656716E-2</v>
      </c>
      <c r="J41" s="41">
        <f t="shared" si="9"/>
        <v>0</v>
      </c>
      <c r="K41" s="48">
        <f t="shared" si="11"/>
        <v>0</v>
      </c>
    </row>
    <row r="42" spans="2:11" ht="15.75" customHeight="1" x14ac:dyDescent="0.25">
      <c r="B42" s="39" t="s">
        <v>219</v>
      </c>
      <c r="C42" s="41">
        <f>General!I17</f>
        <v>5</v>
      </c>
      <c r="D42" s="41">
        <f>'Object Prop Matches'!$B$46</f>
        <v>1</v>
      </c>
      <c r="E42" s="40">
        <f t="shared" si="10"/>
        <v>4</v>
      </c>
      <c r="F42" s="40">
        <f t="shared" si="12"/>
        <v>59</v>
      </c>
      <c r="G42" s="47">
        <f t="shared" si="6"/>
        <v>0.2</v>
      </c>
      <c r="H42" s="47">
        <f t="shared" si="7"/>
        <v>1.6666666666666666E-2</v>
      </c>
      <c r="I42" s="47">
        <f t="shared" si="13"/>
        <v>3.0769230769230771E-2</v>
      </c>
      <c r="J42" s="41"/>
      <c r="K42" s="48">
        <f t="shared" si="11"/>
        <v>0</v>
      </c>
    </row>
    <row r="43" spans="2:11" ht="15.75" customHeight="1" x14ac:dyDescent="0.25">
      <c r="B43" s="39" t="s">
        <v>214</v>
      </c>
      <c r="C43" s="41">
        <f>General!I18</f>
        <v>13</v>
      </c>
      <c r="D43" s="41">
        <f>'Object Prop Matches'!$D$46</f>
        <v>5</v>
      </c>
      <c r="E43" s="40">
        <f t="shared" si="10"/>
        <v>8</v>
      </c>
      <c r="F43" s="40">
        <f t="shared" si="12"/>
        <v>55</v>
      </c>
      <c r="G43" s="47">
        <f t="shared" si="6"/>
        <v>0.38461538461538464</v>
      </c>
      <c r="H43" s="47">
        <f t="shared" si="7"/>
        <v>8.3333333333333329E-2</v>
      </c>
      <c r="I43" s="47">
        <f t="shared" si="13"/>
        <v>0.13698630136986301</v>
      </c>
      <c r="J43" s="49"/>
      <c r="K43" s="48">
        <f t="shared" si="11"/>
        <v>0</v>
      </c>
    </row>
    <row r="44" spans="2:11" ht="15.75" customHeight="1" x14ac:dyDescent="0.25">
      <c r="B44" s="39" t="s">
        <v>215</v>
      </c>
      <c r="C44" s="40">
        <f>General!I19</f>
        <v>5</v>
      </c>
      <c r="D44" s="75">
        <f>'Object Prop Matches'!$F$46</f>
        <v>1</v>
      </c>
      <c r="E44" s="40">
        <f>C44-D44</f>
        <v>4</v>
      </c>
      <c r="F44" s="40">
        <f t="shared" si="12"/>
        <v>59</v>
      </c>
      <c r="G44" s="47">
        <f t="shared" si="6"/>
        <v>0.2</v>
      </c>
      <c r="H44" s="47">
        <f t="shared" si="7"/>
        <v>1.6666666666666666E-2</v>
      </c>
      <c r="I44" s="47">
        <f t="shared" si="13"/>
        <v>3.0769230769230771E-2</v>
      </c>
      <c r="J44" s="75"/>
      <c r="K44" s="48">
        <f t="shared" si="11"/>
        <v>0</v>
      </c>
    </row>
    <row r="45" spans="2:11" ht="15.75" customHeight="1" x14ac:dyDescent="0.25">
      <c r="B45" s="39" t="s">
        <v>216</v>
      </c>
      <c r="C45" s="40">
        <f>General!I20</f>
        <v>8</v>
      </c>
      <c r="D45" s="75">
        <f>'Object Prop Matches'!$H$46</f>
        <v>1</v>
      </c>
      <c r="E45" s="40">
        <f t="shared" si="10"/>
        <v>7</v>
      </c>
      <c r="F45" s="40">
        <f t="shared" si="12"/>
        <v>59</v>
      </c>
      <c r="G45" s="47">
        <f t="shared" si="6"/>
        <v>0.125</v>
      </c>
      <c r="H45" s="47">
        <f t="shared" si="7"/>
        <v>1.6666666666666666E-2</v>
      </c>
      <c r="I45" s="47">
        <f t="shared" si="13"/>
        <v>2.9411764705882353E-2</v>
      </c>
      <c r="J45" s="75"/>
      <c r="K45" s="48">
        <f t="shared" si="11"/>
        <v>0</v>
      </c>
    </row>
    <row r="46" spans="2:11" ht="15.75" customHeight="1" x14ac:dyDescent="0.25">
      <c r="B46" s="39" t="s">
        <v>217</v>
      </c>
      <c r="C46" s="40">
        <f>General!I21</f>
        <v>1</v>
      </c>
      <c r="D46" s="75">
        <f>'Object Prop Matches'!$J$46</f>
        <v>1</v>
      </c>
      <c r="E46" s="40">
        <f t="shared" si="10"/>
        <v>0</v>
      </c>
      <c r="F46" s="40">
        <f t="shared" si="12"/>
        <v>59</v>
      </c>
      <c r="G46" s="47">
        <f t="shared" si="6"/>
        <v>1</v>
      </c>
      <c r="H46" s="47">
        <f t="shared" si="7"/>
        <v>1.6666666666666666E-2</v>
      </c>
      <c r="I46" s="47">
        <f t="shared" si="13"/>
        <v>3.2786885245901641E-2</v>
      </c>
      <c r="J46" s="75"/>
      <c r="K46" s="48">
        <f t="shared" si="11"/>
        <v>0</v>
      </c>
    </row>
    <row r="47" spans="2:11" ht="15.75" customHeight="1" x14ac:dyDescent="0.25">
      <c r="B47" s="39" t="s">
        <v>218</v>
      </c>
      <c r="C47" s="40">
        <f>General!I22</f>
        <v>2</v>
      </c>
      <c r="D47" s="75">
        <f>'Object Prop Matches'!$L$46</f>
        <v>0</v>
      </c>
      <c r="E47" s="40">
        <f t="shared" si="10"/>
        <v>2</v>
      </c>
      <c r="F47" s="40">
        <f t="shared" si="12"/>
        <v>60</v>
      </c>
      <c r="G47" s="47">
        <f t="shared" si="6"/>
        <v>0</v>
      </c>
      <c r="H47" s="47">
        <f t="shared" si="7"/>
        <v>0</v>
      </c>
      <c r="I47" s="47" t="e">
        <f t="shared" si="13"/>
        <v>#DIV/0!</v>
      </c>
      <c r="J47" s="75"/>
      <c r="K47" s="48">
        <f t="shared" si="11"/>
        <v>0</v>
      </c>
    </row>
    <row r="48" spans="2:11" ht="15.75" customHeight="1" x14ac:dyDescent="0.25">
      <c r="B48" s="39"/>
      <c r="C48" s="40"/>
      <c r="D48" s="75"/>
      <c r="E48" s="40"/>
      <c r="F48" s="40"/>
      <c r="G48" s="47"/>
      <c r="H48" s="47"/>
      <c r="I48" s="47"/>
      <c r="J48" s="75"/>
      <c r="K48" s="48"/>
    </row>
    <row r="49" spans="2:11" ht="15.75" customHeight="1" x14ac:dyDescent="0.25">
      <c r="B49" s="39"/>
      <c r="C49" s="40"/>
      <c r="D49" s="75"/>
      <c r="E49" s="40"/>
      <c r="F49" s="40"/>
      <c r="G49" s="47"/>
      <c r="H49" s="47"/>
      <c r="I49" s="47"/>
      <c r="J49" s="75"/>
      <c r="K49" s="48"/>
    </row>
    <row r="50" spans="2:11" ht="15.75" customHeight="1" x14ac:dyDescent="0.25">
      <c r="B50" s="39"/>
      <c r="C50" s="40"/>
      <c r="D50" s="75"/>
      <c r="E50" s="40"/>
      <c r="F50" s="40"/>
      <c r="G50" s="47"/>
      <c r="H50" s="47"/>
      <c r="I50" s="47"/>
      <c r="J50" s="75"/>
      <c r="K50" s="48"/>
    </row>
    <row r="51" spans="2:11" ht="15.75" customHeight="1" x14ac:dyDescent="0.25">
      <c r="B51" s="39"/>
      <c r="C51" s="40"/>
      <c r="D51" s="75"/>
      <c r="E51" s="40"/>
      <c r="F51" s="40"/>
      <c r="G51" s="47"/>
      <c r="H51" s="47"/>
      <c r="I51" s="47"/>
      <c r="J51" s="75"/>
      <c r="K51" s="48"/>
    </row>
    <row r="52" spans="2:11" ht="15.75" customHeight="1" x14ac:dyDescent="0.25">
      <c r="B52" s="39"/>
      <c r="C52" s="40"/>
      <c r="D52" s="75"/>
      <c r="E52" s="40"/>
      <c r="F52" s="40"/>
      <c r="G52" s="47"/>
      <c r="H52" s="47"/>
      <c r="I52" s="47"/>
      <c r="J52" s="75"/>
      <c r="K52" s="48"/>
    </row>
    <row r="53" spans="2:11" ht="15.75" customHeight="1" x14ac:dyDescent="0.25">
      <c r="B53" s="39"/>
      <c r="C53" s="75"/>
      <c r="D53" s="75"/>
      <c r="E53" s="40"/>
      <c r="F53" s="40"/>
      <c r="G53" s="47"/>
      <c r="H53" s="47"/>
      <c r="I53" s="47"/>
      <c r="J53" s="53"/>
      <c r="K53" s="53"/>
    </row>
    <row r="54" spans="2:11" ht="15.75" customHeight="1" x14ac:dyDescent="0.25">
      <c r="B54" s="44"/>
      <c r="C54" s="87"/>
      <c r="D54" s="82"/>
      <c r="E54" s="82"/>
      <c r="F54" s="82"/>
      <c r="G54" s="82"/>
      <c r="H54" s="82"/>
      <c r="I54" s="82"/>
      <c r="J54" s="82"/>
      <c r="K54" s="82"/>
    </row>
    <row r="55" spans="2:11" ht="15.75" customHeight="1" x14ac:dyDescent="0.25"/>
    <row r="56" spans="2:11" ht="15.75" customHeight="1" x14ac:dyDescent="0.25">
      <c r="B56" s="120" t="s">
        <v>33</v>
      </c>
      <c r="C56" s="121"/>
      <c r="D56" s="121"/>
      <c r="E56" s="121"/>
      <c r="F56" s="121"/>
      <c r="G56" s="121"/>
      <c r="H56" s="121"/>
      <c r="I56" s="121"/>
      <c r="J56" s="121"/>
      <c r="K56" s="122"/>
    </row>
    <row r="57" spans="2:11" ht="15.75" customHeight="1" x14ac:dyDescent="0.25">
      <c r="B57" s="24"/>
      <c r="C57" s="25" t="s">
        <v>30</v>
      </c>
      <c r="D57" s="26" t="s">
        <v>31</v>
      </c>
      <c r="E57" s="25" t="s">
        <v>22</v>
      </c>
      <c r="F57" s="25" t="s">
        <v>32</v>
      </c>
      <c r="G57" s="26" t="s">
        <v>24</v>
      </c>
      <c r="H57" s="26" t="s">
        <v>25</v>
      </c>
      <c r="I57" s="26" t="s">
        <v>26</v>
      </c>
      <c r="J57" s="9" t="s">
        <v>27</v>
      </c>
      <c r="K57" s="12" t="s">
        <v>28</v>
      </c>
    </row>
    <row r="58" spans="2:11" ht="15.75" customHeight="1" x14ac:dyDescent="0.25">
      <c r="B58" s="39" t="s">
        <v>129</v>
      </c>
      <c r="C58" s="17">
        <f>General!K5</f>
        <v>8</v>
      </c>
      <c r="D58" s="17">
        <f>'Properites Matches'!$B$21</f>
        <v>3</v>
      </c>
      <c r="E58" s="17">
        <f>C58-D58</f>
        <v>5</v>
      </c>
      <c r="F58" s="17">
        <f>102-D58</f>
        <v>99</v>
      </c>
      <c r="G58" s="19">
        <f t="shared" ref="G58:G75" si="14">((D58)/(D58+E58))</f>
        <v>0.375</v>
      </c>
      <c r="H58" s="19">
        <f t="shared" ref="H58:H75" si="15">((D58)/(D58+F58))</f>
        <v>2.9411764705882353E-2</v>
      </c>
      <c r="I58" s="19">
        <f t="shared" ref="I58:I75" si="16">((2*(G58*H58))/(G58+H58))</f>
        <v>5.4545454545454543E-2</v>
      </c>
      <c r="J58" s="17">
        <f t="shared" ref="J58:J69" si="17">J30</f>
        <v>7</v>
      </c>
      <c r="K58" s="18">
        <f>J58/18</f>
        <v>0.3888888888888889</v>
      </c>
    </row>
    <row r="59" spans="2:11" ht="15.75" customHeight="1" x14ac:dyDescent="0.25">
      <c r="B59" s="39" t="s">
        <v>130</v>
      </c>
      <c r="C59" s="17">
        <f>General!K6</f>
        <v>5</v>
      </c>
      <c r="D59" s="17">
        <f>'Properites Matches'!$D$21</f>
        <v>4</v>
      </c>
      <c r="E59" s="17">
        <f t="shared" ref="E59:E75" si="18">C59-D59</f>
        <v>1</v>
      </c>
      <c r="F59" s="17">
        <f t="shared" ref="F59:F75" si="19">102-D59</f>
        <v>98</v>
      </c>
      <c r="G59" s="19">
        <f t="shared" si="14"/>
        <v>0.8</v>
      </c>
      <c r="H59" s="19">
        <f t="shared" si="15"/>
        <v>3.9215686274509803E-2</v>
      </c>
      <c r="I59" s="19">
        <f t="shared" si="16"/>
        <v>7.476635514018691E-2</v>
      </c>
      <c r="J59" s="21">
        <f t="shared" si="17"/>
        <v>1</v>
      </c>
      <c r="K59" s="18">
        <f t="shared" ref="K59:K69" si="20">J59/18</f>
        <v>5.5555555555555552E-2</v>
      </c>
    </row>
    <row r="60" spans="2:11" s="42" customFormat="1" ht="15.75" customHeight="1" x14ac:dyDescent="0.25">
      <c r="B60" s="39" t="s">
        <v>131</v>
      </c>
      <c r="C60" s="66">
        <f>General!K7</f>
        <v>5</v>
      </c>
      <c r="D60" s="66">
        <f>'Properites Matches'!$F$21</f>
        <v>3</v>
      </c>
      <c r="E60" s="17">
        <f t="shared" si="18"/>
        <v>2</v>
      </c>
      <c r="F60" s="17">
        <f t="shared" si="19"/>
        <v>99</v>
      </c>
      <c r="G60" s="43">
        <f t="shared" si="14"/>
        <v>0.6</v>
      </c>
      <c r="H60" s="43">
        <f t="shared" si="15"/>
        <v>2.9411764705882353E-2</v>
      </c>
      <c r="I60" s="43">
        <f t="shared" si="16"/>
        <v>5.6074766355140186E-2</v>
      </c>
      <c r="J60" s="21">
        <f t="shared" si="17"/>
        <v>1</v>
      </c>
      <c r="K60" s="18">
        <f t="shared" si="20"/>
        <v>5.5555555555555552E-2</v>
      </c>
    </row>
    <row r="61" spans="2:11" ht="15.75" customHeight="1" x14ac:dyDescent="0.25">
      <c r="B61" s="39" t="s">
        <v>132</v>
      </c>
      <c r="C61" s="17">
        <f>General!K8</f>
        <v>14</v>
      </c>
      <c r="D61" s="17">
        <f>'Properites Matches'!$H$21</f>
        <v>8</v>
      </c>
      <c r="E61" s="17">
        <f t="shared" si="18"/>
        <v>6</v>
      </c>
      <c r="F61" s="17">
        <f t="shared" si="19"/>
        <v>94</v>
      </c>
      <c r="G61" s="22">
        <f t="shared" si="14"/>
        <v>0.5714285714285714</v>
      </c>
      <c r="H61" s="22">
        <f t="shared" si="15"/>
        <v>7.8431372549019607E-2</v>
      </c>
      <c r="I61" s="22">
        <f t="shared" si="16"/>
        <v>0.13793103448275862</v>
      </c>
      <c r="J61" s="17">
        <f t="shared" si="17"/>
        <v>5</v>
      </c>
      <c r="K61" s="18">
        <f t="shared" si="20"/>
        <v>0.27777777777777779</v>
      </c>
    </row>
    <row r="62" spans="2:11" ht="15.75" customHeight="1" x14ac:dyDescent="0.25">
      <c r="B62" s="39" t="s">
        <v>133</v>
      </c>
      <c r="C62" s="17">
        <f>General!K9</f>
        <v>0</v>
      </c>
      <c r="D62" s="17">
        <f>'Properites Matches'!$J$21</f>
        <v>0</v>
      </c>
      <c r="E62" s="17">
        <f t="shared" si="18"/>
        <v>0</v>
      </c>
      <c r="F62" s="17">
        <f t="shared" si="19"/>
        <v>102</v>
      </c>
      <c r="G62" s="22" t="e">
        <f t="shared" si="14"/>
        <v>#DIV/0!</v>
      </c>
      <c r="H62" s="22">
        <f t="shared" si="15"/>
        <v>0</v>
      </c>
      <c r="I62" s="22" t="e">
        <f t="shared" si="16"/>
        <v>#DIV/0!</v>
      </c>
      <c r="J62" s="17">
        <f t="shared" si="17"/>
        <v>0</v>
      </c>
      <c r="K62" s="18">
        <f t="shared" si="20"/>
        <v>0</v>
      </c>
    </row>
    <row r="63" spans="2:11" ht="15.75" customHeight="1" x14ac:dyDescent="0.25">
      <c r="B63" s="39" t="s">
        <v>134</v>
      </c>
      <c r="C63" s="17">
        <f>General!K10</f>
        <v>15</v>
      </c>
      <c r="D63" s="17">
        <f>'Properites Matches'!$L$21</f>
        <v>8</v>
      </c>
      <c r="E63" s="17">
        <f t="shared" si="18"/>
        <v>7</v>
      </c>
      <c r="F63" s="17">
        <f t="shared" si="19"/>
        <v>94</v>
      </c>
      <c r="G63" s="22">
        <f t="shared" si="14"/>
        <v>0.53333333333333333</v>
      </c>
      <c r="H63" s="22">
        <f t="shared" si="15"/>
        <v>7.8431372549019607E-2</v>
      </c>
      <c r="I63" s="22">
        <f t="shared" si="16"/>
        <v>0.13675213675213674</v>
      </c>
      <c r="J63" s="17">
        <f t="shared" si="17"/>
        <v>8</v>
      </c>
      <c r="K63" s="18">
        <f t="shared" si="20"/>
        <v>0.44444444444444442</v>
      </c>
    </row>
    <row r="64" spans="2:11" ht="15.75" customHeight="1" x14ac:dyDescent="0.25">
      <c r="B64" s="39" t="s">
        <v>135</v>
      </c>
      <c r="C64" s="17">
        <f>General!K11</f>
        <v>28</v>
      </c>
      <c r="D64" s="17">
        <f>'Properites Matches'!$B$43</f>
        <v>16</v>
      </c>
      <c r="E64" s="17">
        <f t="shared" si="18"/>
        <v>12</v>
      </c>
      <c r="F64" s="17">
        <f t="shared" si="19"/>
        <v>86</v>
      </c>
      <c r="G64" s="22">
        <f t="shared" si="14"/>
        <v>0.5714285714285714</v>
      </c>
      <c r="H64" s="22">
        <f t="shared" si="15"/>
        <v>0.15686274509803921</v>
      </c>
      <c r="I64" s="22">
        <f t="shared" si="16"/>
        <v>0.24615384615384614</v>
      </c>
      <c r="J64" s="17">
        <f t="shared" si="17"/>
        <v>7</v>
      </c>
      <c r="K64" s="18">
        <f t="shared" si="20"/>
        <v>0.3888888888888889</v>
      </c>
    </row>
    <row r="65" spans="2:11" ht="15.75" customHeight="1" x14ac:dyDescent="0.25">
      <c r="B65" s="39" t="s">
        <v>136</v>
      </c>
      <c r="C65" s="17">
        <f>General!K12</f>
        <v>21</v>
      </c>
      <c r="D65" s="17">
        <f>'Properites Matches'!$D$43</f>
        <v>12</v>
      </c>
      <c r="E65" s="17">
        <f t="shared" si="18"/>
        <v>9</v>
      </c>
      <c r="F65" s="17">
        <f t="shared" si="19"/>
        <v>90</v>
      </c>
      <c r="G65" s="22">
        <f t="shared" si="14"/>
        <v>0.5714285714285714</v>
      </c>
      <c r="H65" s="22">
        <f t="shared" si="15"/>
        <v>0.11764705882352941</v>
      </c>
      <c r="I65" s="22">
        <f t="shared" si="16"/>
        <v>0.1951219512195122</v>
      </c>
      <c r="J65" s="17">
        <f t="shared" si="17"/>
        <v>14</v>
      </c>
      <c r="K65" s="18">
        <f t="shared" si="20"/>
        <v>0.77777777777777779</v>
      </c>
    </row>
    <row r="66" spans="2:11" ht="15.75" customHeight="1" x14ac:dyDescent="0.25">
      <c r="B66" s="39" t="s">
        <v>137</v>
      </c>
      <c r="C66" s="17">
        <f>General!K13</f>
        <v>25</v>
      </c>
      <c r="D66" s="17">
        <f>'Properites Matches'!$F$43</f>
        <v>12</v>
      </c>
      <c r="E66" s="17">
        <f t="shared" si="18"/>
        <v>13</v>
      </c>
      <c r="F66" s="17">
        <f t="shared" si="19"/>
        <v>90</v>
      </c>
      <c r="G66" s="22">
        <f t="shared" si="14"/>
        <v>0.48</v>
      </c>
      <c r="H66" s="22">
        <f t="shared" si="15"/>
        <v>0.11764705882352941</v>
      </c>
      <c r="I66" s="22">
        <f t="shared" si="16"/>
        <v>0.18897637795275588</v>
      </c>
      <c r="J66" s="17" t="e">
        <f t="shared" si="17"/>
        <v>#REF!</v>
      </c>
      <c r="K66" s="18" t="e">
        <f t="shared" si="20"/>
        <v>#REF!</v>
      </c>
    </row>
    <row r="67" spans="2:11" ht="15.75" customHeight="1" x14ac:dyDescent="0.25">
      <c r="B67" s="39" t="s">
        <v>138</v>
      </c>
      <c r="C67" s="17">
        <f>General!K14</f>
        <v>24</v>
      </c>
      <c r="D67" s="17">
        <f>'Properites Matches'!$H$43</f>
        <v>14</v>
      </c>
      <c r="E67" s="17">
        <f t="shared" si="18"/>
        <v>10</v>
      </c>
      <c r="F67" s="17">
        <f t="shared" si="19"/>
        <v>88</v>
      </c>
      <c r="G67" s="22">
        <f t="shared" si="14"/>
        <v>0.58333333333333337</v>
      </c>
      <c r="H67" s="22">
        <f t="shared" si="15"/>
        <v>0.13725490196078433</v>
      </c>
      <c r="I67" s="22">
        <f t="shared" si="16"/>
        <v>0.22222222222222221</v>
      </c>
      <c r="J67" s="17">
        <f t="shared" si="17"/>
        <v>0</v>
      </c>
      <c r="K67" s="18">
        <f t="shared" si="20"/>
        <v>0</v>
      </c>
    </row>
    <row r="68" spans="2:11" ht="15.75" customHeight="1" x14ac:dyDescent="0.25">
      <c r="B68" s="39" t="s">
        <v>139</v>
      </c>
      <c r="C68" s="17">
        <f>General!K15</f>
        <v>15</v>
      </c>
      <c r="D68" s="17">
        <f>'Properites Matches'!$J$43</f>
        <v>12</v>
      </c>
      <c r="E68" s="17">
        <f t="shared" si="18"/>
        <v>3</v>
      </c>
      <c r="F68" s="17">
        <f t="shared" si="19"/>
        <v>90</v>
      </c>
      <c r="G68" s="19">
        <f t="shared" si="14"/>
        <v>0.8</v>
      </c>
      <c r="H68" s="19">
        <f t="shared" si="15"/>
        <v>0.11764705882352941</v>
      </c>
      <c r="I68" s="19">
        <f t="shared" si="16"/>
        <v>0.20512820512820512</v>
      </c>
      <c r="J68" s="17">
        <f t="shared" si="17"/>
        <v>0</v>
      </c>
      <c r="K68" s="18">
        <f t="shared" si="20"/>
        <v>0</v>
      </c>
    </row>
    <row r="69" spans="2:11" ht="15.75" customHeight="1" x14ac:dyDescent="0.25">
      <c r="B69" s="39" t="s">
        <v>140</v>
      </c>
      <c r="C69" s="54">
        <f>General!K16</f>
        <v>18</v>
      </c>
      <c r="D69" s="54">
        <f>'Properites Matches'!$L$43</f>
        <v>8</v>
      </c>
      <c r="E69" s="17">
        <f t="shared" si="18"/>
        <v>10</v>
      </c>
      <c r="F69" s="17">
        <f t="shared" si="19"/>
        <v>94</v>
      </c>
      <c r="G69" s="43">
        <f t="shared" si="14"/>
        <v>0.44444444444444442</v>
      </c>
      <c r="H69" s="43">
        <f t="shared" si="15"/>
        <v>7.8431372549019607E-2</v>
      </c>
      <c r="I69" s="43">
        <f t="shared" si="16"/>
        <v>0.13333333333333333</v>
      </c>
      <c r="J69" s="55">
        <f t="shared" si="17"/>
        <v>0</v>
      </c>
      <c r="K69" s="18">
        <f t="shared" si="20"/>
        <v>0</v>
      </c>
    </row>
    <row r="70" spans="2:11" ht="15.75" customHeight="1" x14ac:dyDescent="0.25">
      <c r="B70" s="39" t="s">
        <v>219</v>
      </c>
      <c r="C70" s="75">
        <f>General!K17</f>
        <v>11</v>
      </c>
      <c r="D70" s="75">
        <f>'Properites Matches'!$B$65</f>
        <v>4</v>
      </c>
      <c r="E70" s="17">
        <f t="shared" si="18"/>
        <v>7</v>
      </c>
      <c r="F70" s="17">
        <f t="shared" si="19"/>
        <v>98</v>
      </c>
      <c r="G70" s="43">
        <f t="shared" si="14"/>
        <v>0.36363636363636365</v>
      </c>
      <c r="H70" s="43">
        <f t="shared" si="15"/>
        <v>3.9215686274509803E-2</v>
      </c>
      <c r="I70" s="43">
        <f t="shared" si="16"/>
        <v>7.0796460176991163E-2</v>
      </c>
      <c r="J70" s="75"/>
      <c r="K70" s="18"/>
    </row>
    <row r="71" spans="2:11" ht="15.75" customHeight="1" x14ac:dyDescent="0.25">
      <c r="B71" s="39" t="s">
        <v>214</v>
      </c>
      <c r="C71" s="75">
        <f>General!K18</f>
        <v>25</v>
      </c>
      <c r="D71" s="81">
        <f>'Properites Matches'!$D$65</f>
        <v>11</v>
      </c>
      <c r="E71" s="17">
        <f t="shared" si="18"/>
        <v>14</v>
      </c>
      <c r="F71" s="17">
        <f t="shared" si="19"/>
        <v>91</v>
      </c>
      <c r="G71" s="43">
        <f t="shared" si="14"/>
        <v>0.44</v>
      </c>
      <c r="H71" s="43">
        <f t="shared" si="15"/>
        <v>0.10784313725490197</v>
      </c>
      <c r="I71" s="43">
        <f t="shared" si="16"/>
        <v>0.17322834645669291</v>
      </c>
      <c r="J71" s="75"/>
      <c r="K71" s="18"/>
    </row>
    <row r="72" spans="2:11" ht="15.75" customHeight="1" x14ac:dyDescent="0.25">
      <c r="B72" s="39" t="s">
        <v>215</v>
      </c>
      <c r="C72" s="103">
        <f>General!K19</f>
        <v>5</v>
      </c>
      <c r="D72" s="103">
        <f>'Properites Matches'!$F$65</f>
        <v>3</v>
      </c>
      <c r="E72" s="17">
        <f t="shared" si="18"/>
        <v>2</v>
      </c>
      <c r="F72" s="17">
        <f t="shared" si="19"/>
        <v>99</v>
      </c>
      <c r="G72" s="43">
        <f t="shared" si="14"/>
        <v>0.6</v>
      </c>
      <c r="H72" s="43">
        <f t="shared" si="15"/>
        <v>2.9411764705882353E-2</v>
      </c>
      <c r="I72" s="43">
        <f t="shared" si="16"/>
        <v>5.6074766355140186E-2</v>
      </c>
      <c r="J72" s="103"/>
      <c r="K72" s="102"/>
    </row>
    <row r="73" spans="2:11" ht="15.75" customHeight="1" x14ac:dyDescent="0.25">
      <c r="B73" s="39" t="s">
        <v>216</v>
      </c>
      <c r="C73" s="75">
        <f>General!K20</f>
        <v>11</v>
      </c>
      <c r="D73" s="75">
        <f>'Properites Matches'!$H$65</f>
        <v>1</v>
      </c>
      <c r="E73" s="17">
        <f t="shared" si="18"/>
        <v>10</v>
      </c>
      <c r="F73" s="17">
        <f t="shared" si="19"/>
        <v>101</v>
      </c>
      <c r="G73" s="43">
        <f t="shared" si="14"/>
        <v>9.0909090909090912E-2</v>
      </c>
      <c r="H73" s="43">
        <f t="shared" si="15"/>
        <v>9.8039215686274508E-3</v>
      </c>
      <c r="I73" s="43">
        <f t="shared" si="16"/>
        <v>1.7699115044247791E-2</v>
      </c>
      <c r="J73" s="75"/>
      <c r="K73" s="48"/>
    </row>
    <row r="74" spans="2:11" ht="15.75" customHeight="1" x14ac:dyDescent="0.25">
      <c r="B74" s="39" t="s">
        <v>217</v>
      </c>
      <c r="C74" s="75">
        <f>General!K21</f>
        <v>2</v>
      </c>
      <c r="D74" s="75">
        <f>'Properites Matches'!$J$65</f>
        <v>1</v>
      </c>
      <c r="E74" s="17">
        <f t="shared" si="18"/>
        <v>1</v>
      </c>
      <c r="F74" s="17">
        <f t="shared" si="19"/>
        <v>101</v>
      </c>
      <c r="G74" s="43">
        <f t="shared" si="14"/>
        <v>0.5</v>
      </c>
      <c r="H74" s="43">
        <f t="shared" si="15"/>
        <v>9.8039215686274508E-3</v>
      </c>
      <c r="I74" s="43">
        <f t="shared" si="16"/>
        <v>1.9230769230769232E-2</v>
      </c>
      <c r="J74" s="75"/>
      <c r="K74" s="48"/>
    </row>
    <row r="75" spans="2:11" ht="15.75" customHeight="1" x14ac:dyDescent="0.25">
      <c r="B75" s="39" t="s">
        <v>218</v>
      </c>
      <c r="C75" s="75">
        <f>General!K22</f>
        <v>12</v>
      </c>
      <c r="D75" s="75">
        <f>'Properites Matches'!$L$65</f>
        <v>7</v>
      </c>
      <c r="E75" s="17">
        <f t="shared" si="18"/>
        <v>5</v>
      </c>
      <c r="F75" s="17">
        <f t="shared" si="19"/>
        <v>95</v>
      </c>
      <c r="G75" s="43">
        <f t="shared" si="14"/>
        <v>0.58333333333333337</v>
      </c>
      <c r="H75" s="43">
        <f t="shared" si="15"/>
        <v>6.8627450980392163E-2</v>
      </c>
      <c r="I75" s="43">
        <f t="shared" si="16"/>
        <v>0.12280701754385966</v>
      </c>
      <c r="J75" s="75"/>
      <c r="K75" s="48"/>
    </row>
    <row r="76" spans="2:11" ht="15.75" customHeight="1" x14ac:dyDescent="0.25">
      <c r="B76" s="39"/>
      <c r="C76" s="75"/>
      <c r="D76" s="75"/>
      <c r="E76" s="66"/>
      <c r="F76" s="66"/>
      <c r="G76" s="99"/>
      <c r="H76" s="99"/>
      <c r="I76" s="99"/>
      <c r="J76" s="75"/>
      <c r="K76" s="48"/>
    </row>
    <row r="77" spans="2:11" ht="15.75" customHeight="1" x14ac:dyDescent="0.25">
      <c r="B77" s="39"/>
      <c r="C77" s="75"/>
      <c r="D77" s="75"/>
      <c r="E77" s="66"/>
      <c r="F77" s="66"/>
      <c r="G77" s="99"/>
      <c r="H77" s="99"/>
      <c r="I77" s="99"/>
      <c r="J77" s="75"/>
      <c r="K77" s="48"/>
    </row>
    <row r="78" spans="2:11" ht="15.75" customHeight="1" x14ac:dyDescent="0.25">
      <c r="B78" s="39"/>
      <c r="C78" s="75"/>
      <c r="D78" s="75"/>
      <c r="E78" s="66"/>
      <c r="F78" s="66"/>
      <c r="G78" s="99"/>
      <c r="H78" s="99"/>
      <c r="I78" s="99"/>
      <c r="J78" s="75"/>
      <c r="K78" s="48"/>
    </row>
    <row r="79" spans="2:11" ht="15.75" customHeight="1" x14ac:dyDescent="0.25">
      <c r="B79" s="39"/>
      <c r="C79" s="75"/>
      <c r="D79" s="75"/>
      <c r="E79" s="66"/>
      <c r="F79" s="66"/>
      <c r="G79" s="99"/>
      <c r="H79" s="99"/>
      <c r="I79" s="99"/>
      <c r="J79" s="75"/>
      <c r="K79" s="48"/>
    </row>
    <row r="80" spans="2:11" ht="15.75" customHeight="1" x14ac:dyDescent="0.25">
      <c r="B80" s="39"/>
      <c r="C80" s="75"/>
      <c r="D80" s="75"/>
      <c r="E80" s="41"/>
      <c r="F80" s="41"/>
      <c r="G80" s="47"/>
      <c r="H80" s="47"/>
      <c r="I80" s="47"/>
      <c r="J80" s="75"/>
      <c r="K80" s="48"/>
    </row>
    <row r="81" spans="2:11" ht="15.75" customHeight="1" x14ac:dyDescent="0.25">
      <c r="B81" s="39"/>
      <c r="C81" s="75"/>
      <c r="D81" s="75"/>
      <c r="E81" s="41"/>
      <c r="F81" s="41"/>
      <c r="G81" s="47"/>
      <c r="H81" s="47"/>
      <c r="I81" s="47"/>
      <c r="J81" s="75"/>
      <c r="K81" s="48"/>
    </row>
    <row r="82" spans="2:11" ht="15.75" customHeight="1" x14ac:dyDescent="0.25">
      <c r="B82" s="44"/>
      <c r="C82" s="87"/>
      <c r="D82" s="87"/>
      <c r="E82" s="98"/>
      <c r="F82" s="98"/>
      <c r="G82" s="88"/>
      <c r="H82" s="88"/>
      <c r="I82" s="88"/>
      <c r="J82" s="87"/>
      <c r="K82" s="89"/>
    </row>
    <row r="83" spans="2:11" ht="15.75" customHeight="1" x14ac:dyDescent="0.25">
      <c r="B83" s="44"/>
      <c r="C83" s="87"/>
      <c r="D83" s="87"/>
      <c r="E83" s="98"/>
      <c r="F83" s="98"/>
      <c r="G83" s="88"/>
      <c r="H83" s="88"/>
      <c r="I83" s="88"/>
      <c r="J83" s="87"/>
      <c r="K83" s="89"/>
    </row>
    <row r="84" spans="2:11" ht="15.75" customHeight="1" x14ac:dyDescent="0.25">
      <c r="B84" s="44"/>
      <c r="C84" s="87"/>
      <c r="D84" s="87"/>
      <c r="E84" s="98"/>
      <c r="F84" s="98"/>
      <c r="G84" s="88"/>
      <c r="H84" s="88"/>
      <c r="I84" s="88"/>
      <c r="J84" s="87"/>
      <c r="K84" s="89"/>
    </row>
    <row r="85" spans="2:11" ht="15.75" customHeight="1" x14ac:dyDescent="0.25"/>
    <row r="86" spans="2:11" ht="15.75" customHeight="1" x14ac:dyDescent="0.25"/>
    <row r="87" spans="2:11" ht="15.75" customHeight="1" x14ac:dyDescent="0.25"/>
    <row r="88" spans="2:11" ht="15.75" customHeight="1" x14ac:dyDescent="0.25"/>
    <row r="89" spans="2:11" ht="15.75" customHeight="1" x14ac:dyDescent="0.25"/>
    <row r="90" spans="2:11" ht="15.75" customHeight="1" x14ac:dyDescent="0.25"/>
    <row r="91" spans="2:11" ht="15.75" customHeight="1" x14ac:dyDescent="0.25"/>
    <row r="92" spans="2:11" ht="15.75" customHeight="1" x14ac:dyDescent="0.25"/>
    <row r="93" spans="2:11" ht="15.75" customHeight="1" x14ac:dyDescent="0.25"/>
    <row r="94" spans="2:11" ht="15.75" customHeight="1" x14ac:dyDescent="0.25"/>
    <row r="95" spans="2:11" ht="15.75" customHeight="1" x14ac:dyDescent="0.25"/>
    <row r="96" spans="2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</sheetData>
  <mergeCells count="3">
    <mergeCell ref="B1:K1"/>
    <mergeCell ref="B28:K28"/>
    <mergeCell ref="B56:K5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21"/>
  <sheetViews>
    <sheetView topLeftCell="F47" workbookViewId="0">
      <selection activeCell="L67" sqref="L67"/>
    </sheetView>
  </sheetViews>
  <sheetFormatPr defaultColWidth="14.42578125" defaultRowHeight="15" customHeight="1" x14ac:dyDescent="0.25"/>
  <cols>
    <col min="1" max="1" width="27.28515625" bestFit="1" customWidth="1"/>
    <col min="2" max="2" width="27.28515625" customWidth="1"/>
    <col min="3" max="3" width="25.7109375" customWidth="1"/>
    <col min="4" max="4" width="27.28515625" bestFit="1" customWidth="1"/>
    <col min="5" max="5" width="28.28515625" bestFit="1" customWidth="1"/>
    <col min="6" max="6" width="27.28515625" bestFit="1" customWidth="1"/>
    <col min="7" max="7" width="27.28515625" customWidth="1"/>
    <col min="8" max="8" width="28.140625" bestFit="1" customWidth="1"/>
    <col min="9" max="9" width="20.5703125" customWidth="1"/>
    <col min="10" max="10" width="27.28515625" bestFit="1" customWidth="1"/>
    <col min="11" max="11" width="32.140625" customWidth="1"/>
    <col min="12" max="12" width="27.28515625" customWidth="1"/>
  </cols>
  <sheetData>
    <row r="1" spans="1:12" x14ac:dyDescent="0.25">
      <c r="A1" s="125" t="s">
        <v>129</v>
      </c>
      <c r="B1" s="126"/>
      <c r="C1" s="125" t="s">
        <v>130</v>
      </c>
      <c r="D1" s="126"/>
      <c r="E1" s="125" t="s">
        <v>141</v>
      </c>
      <c r="F1" s="127"/>
      <c r="G1" s="123" t="s">
        <v>132</v>
      </c>
      <c r="H1" s="124"/>
      <c r="I1" s="123" t="s">
        <v>133</v>
      </c>
      <c r="J1" s="124"/>
      <c r="K1" s="123" t="s">
        <v>134</v>
      </c>
      <c r="L1" s="124"/>
    </row>
    <row r="2" spans="1:12" x14ac:dyDescent="0.25">
      <c r="A2" s="62" t="s">
        <v>54</v>
      </c>
      <c r="B2" s="62" t="s">
        <v>55</v>
      </c>
      <c r="C2" s="62" t="s">
        <v>54</v>
      </c>
      <c r="D2" s="62" t="s">
        <v>55</v>
      </c>
      <c r="E2" s="62" t="s">
        <v>54</v>
      </c>
      <c r="F2" s="63" t="s">
        <v>55</v>
      </c>
      <c r="G2" s="64" t="s">
        <v>54</v>
      </c>
      <c r="H2" s="64" t="s">
        <v>55</v>
      </c>
      <c r="I2" s="64" t="s">
        <v>54</v>
      </c>
      <c r="J2" s="64" t="s">
        <v>55</v>
      </c>
      <c r="K2" s="64" t="s">
        <v>54</v>
      </c>
      <c r="L2" s="64" t="s">
        <v>55</v>
      </c>
    </row>
    <row r="3" spans="1:12" x14ac:dyDescent="0.25">
      <c r="A3" s="29" t="s">
        <v>143</v>
      </c>
      <c r="B3" s="29" t="s">
        <v>144</v>
      </c>
      <c r="C3" s="67" t="s">
        <v>149</v>
      </c>
      <c r="D3" s="29" t="s">
        <v>150</v>
      </c>
      <c r="E3" s="67" t="s">
        <v>113</v>
      </c>
      <c r="F3" s="67" t="s">
        <v>78</v>
      </c>
      <c r="G3" s="60" t="s">
        <v>152</v>
      </c>
      <c r="H3" s="60" t="s">
        <v>67</v>
      </c>
      <c r="I3" s="53" t="s">
        <v>59</v>
      </c>
      <c r="J3" s="53" t="s">
        <v>59</v>
      </c>
      <c r="K3" t="s">
        <v>143</v>
      </c>
      <c r="L3" s="60" t="s">
        <v>144</v>
      </c>
    </row>
    <row r="4" spans="1:12" x14ac:dyDescent="0.25">
      <c r="A4" s="29" t="s">
        <v>65</v>
      </c>
      <c r="B4" s="29" t="s">
        <v>65</v>
      </c>
      <c r="C4" s="29" t="s">
        <v>114</v>
      </c>
      <c r="D4" s="29" t="s">
        <v>112</v>
      </c>
      <c r="E4" s="29" t="s">
        <v>59</v>
      </c>
      <c r="F4" s="29" t="s">
        <v>59</v>
      </c>
      <c r="G4" s="60" t="s">
        <v>63</v>
      </c>
      <c r="H4" s="60" t="s">
        <v>63</v>
      </c>
      <c r="I4" s="53" t="s">
        <v>77</v>
      </c>
      <c r="J4" s="53" t="s">
        <v>78</v>
      </c>
      <c r="K4" s="53" t="s">
        <v>59</v>
      </c>
      <c r="L4" s="53" t="s">
        <v>59</v>
      </c>
    </row>
    <row r="5" spans="1:12" x14ac:dyDescent="0.25">
      <c r="A5" s="29" t="s">
        <v>67</v>
      </c>
      <c r="B5" s="29" t="s">
        <v>67</v>
      </c>
      <c r="C5" s="29" t="s">
        <v>59</v>
      </c>
      <c r="D5" s="29" t="s">
        <v>59</v>
      </c>
      <c r="E5" s="29" t="s">
        <v>61</v>
      </c>
      <c r="F5" s="29" t="s">
        <v>61</v>
      </c>
      <c r="G5" s="60" t="s">
        <v>61</v>
      </c>
      <c r="H5" s="60" t="s">
        <v>61</v>
      </c>
      <c r="I5" s="53" t="s">
        <v>61</v>
      </c>
      <c r="J5" s="53" t="s">
        <v>61</v>
      </c>
      <c r="K5" s="53" t="s">
        <v>77</v>
      </c>
      <c r="L5" s="53" t="s">
        <v>78</v>
      </c>
    </row>
    <row r="6" spans="1:12" x14ac:dyDescent="0.25">
      <c r="A6" s="29" t="s">
        <v>114</v>
      </c>
      <c r="B6" s="29" t="s">
        <v>112</v>
      </c>
      <c r="C6" s="29" t="s">
        <v>61</v>
      </c>
      <c r="D6" s="29" t="s">
        <v>61</v>
      </c>
      <c r="E6" s="29" t="s">
        <v>62</v>
      </c>
      <c r="F6" s="29" t="s">
        <v>62</v>
      </c>
      <c r="G6" s="60" t="s">
        <v>59</v>
      </c>
      <c r="H6" s="60" t="s">
        <v>59</v>
      </c>
      <c r="I6" s="53" t="s">
        <v>70</v>
      </c>
      <c r="J6" s="53" t="s">
        <v>71</v>
      </c>
      <c r="K6" s="53" t="s">
        <v>61</v>
      </c>
      <c r="L6" s="53" t="s">
        <v>61</v>
      </c>
    </row>
    <row r="7" spans="1:12" x14ac:dyDescent="0.25">
      <c r="A7" s="29" t="s">
        <v>145</v>
      </c>
      <c r="B7" s="29" t="s">
        <v>146</v>
      </c>
      <c r="C7" s="29" t="s">
        <v>67</v>
      </c>
      <c r="D7" s="29" t="s">
        <v>67</v>
      </c>
      <c r="E7" s="29" t="s">
        <v>70</v>
      </c>
      <c r="F7" s="29" t="s">
        <v>71</v>
      </c>
      <c r="G7" s="60" t="s">
        <v>143</v>
      </c>
      <c r="H7" s="60" t="s">
        <v>144</v>
      </c>
      <c r="I7" s="53"/>
      <c r="J7" s="104"/>
      <c r="K7" s="53" t="s">
        <v>127</v>
      </c>
      <c r="L7" s="53" t="s">
        <v>127</v>
      </c>
    </row>
    <row r="8" spans="1:12" x14ac:dyDescent="0.25">
      <c r="A8" s="29" t="s">
        <v>62</v>
      </c>
      <c r="B8" s="29" t="s">
        <v>62</v>
      </c>
      <c r="C8" s="29" t="s">
        <v>70</v>
      </c>
      <c r="D8" s="29" t="s">
        <v>71</v>
      </c>
      <c r="E8" s="29"/>
      <c r="F8" s="56"/>
      <c r="G8" s="60" t="s">
        <v>153</v>
      </c>
      <c r="H8" s="60" t="s">
        <v>112</v>
      </c>
      <c r="I8" s="53"/>
      <c r="J8" s="53"/>
      <c r="K8" s="53" t="s">
        <v>63</v>
      </c>
      <c r="L8" s="53" t="s">
        <v>63</v>
      </c>
    </row>
    <row r="9" spans="1:12" x14ac:dyDescent="0.25">
      <c r="A9" s="29" t="s">
        <v>72</v>
      </c>
      <c r="B9" s="29" t="s">
        <v>72</v>
      </c>
      <c r="C9" s="29" t="s">
        <v>143</v>
      </c>
      <c r="D9" s="29" t="s">
        <v>144</v>
      </c>
      <c r="E9" s="29"/>
      <c r="F9" s="29"/>
      <c r="G9" s="60" t="s">
        <v>70</v>
      </c>
      <c r="H9" s="60" t="s">
        <v>71</v>
      </c>
      <c r="I9" s="53"/>
      <c r="J9" s="104"/>
      <c r="K9" s="53" t="s">
        <v>152</v>
      </c>
      <c r="L9" s="53" t="s">
        <v>67</v>
      </c>
    </row>
    <row r="10" spans="1:12" x14ac:dyDescent="0.25">
      <c r="A10" s="29" t="s">
        <v>61</v>
      </c>
      <c r="B10" s="29" t="s">
        <v>61</v>
      </c>
      <c r="C10" s="29" t="s">
        <v>56</v>
      </c>
      <c r="D10" s="67" t="s">
        <v>151</v>
      </c>
      <c r="E10" s="57"/>
      <c r="F10" s="93"/>
      <c r="G10" s="53" t="s">
        <v>60</v>
      </c>
      <c r="H10" s="53" t="s">
        <v>60</v>
      </c>
      <c r="I10" s="53"/>
      <c r="J10" s="53"/>
      <c r="K10" s="53" t="s">
        <v>153</v>
      </c>
      <c r="L10" s="53" t="s">
        <v>112</v>
      </c>
    </row>
    <row r="11" spans="1:12" x14ac:dyDescent="0.25">
      <c r="A11" s="29" t="s">
        <v>113</v>
      </c>
      <c r="B11" s="29" t="s">
        <v>78</v>
      </c>
      <c r="C11" s="29" t="s">
        <v>62</v>
      </c>
      <c r="D11" s="29" t="s">
        <v>62</v>
      </c>
      <c r="E11" s="53"/>
      <c r="F11" s="70"/>
      <c r="G11" s="53" t="s">
        <v>72</v>
      </c>
      <c r="H11" s="53" t="s">
        <v>72</v>
      </c>
      <c r="I11" s="53"/>
      <c r="J11" s="53"/>
      <c r="K11" s="53" t="s">
        <v>73</v>
      </c>
      <c r="L11" s="53" t="s">
        <v>74</v>
      </c>
    </row>
    <row r="12" spans="1:12" x14ac:dyDescent="0.25">
      <c r="A12" s="67" t="s">
        <v>147</v>
      </c>
      <c r="B12" s="67" t="s">
        <v>147</v>
      </c>
      <c r="C12" s="29" t="s">
        <v>60</v>
      </c>
      <c r="D12" s="29" t="s">
        <v>60</v>
      </c>
      <c r="E12" s="58"/>
      <c r="F12" s="94"/>
      <c r="G12" s="60" t="s">
        <v>76</v>
      </c>
      <c r="H12" s="60" t="s">
        <v>76</v>
      </c>
      <c r="I12" s="53"/>
      <c r="J12" s="104"/>
      <c r="K12" s="53" t="s">
        <v>70</v>
      </c>
      <c r="L12" s="53" t="s">
        <v>71</v>
      </c>
    </row>
    <row r="13" spans="1:12" x14ac:dyDescent="0.25">
      <c r="A13" s="29" t="s">
        <v>70</v>
      </c>
      <c r="B13" s="29" t="s">
        <v>71</v>
      </c>
      <c r="C13" s="29" t="s">
        <v>72</v>
      </c>
      <c r="D13" s="29" t="s">
        <v>72</v>
      </c>
      <c r="E13" s="29"/>
      <c r="F13" s="56"/>
      <c r="G13" s="60"/>
      <c r="H13" s="60"/>
      <c r="I13" s="53"/>
      <c r="J13" s="104"/>
      <c r="K13" s="53" t="s">
        <v>60</v>
      </c>
      <c r="L13" s="53" t="s">
        <v>60</v>
      </c>
    </row>
    <row r="14" spans="1:12" x14ac:dyDescent="0.25">
      <c r="A14" s="29" t="s">
        <v>60</v>
      </c>
      <c r="B14" s="29" t="s">
        <v>60</v>
      </c>
      <c r="C14" s="29" t="s">
        <v>76</v>
      </c>
      <c r="D14" s="29" t="s">
        <v>76</v>
      </c>
      <c r="E14" s="29"/>
      <c r="F14" s="56"/>
      <c r="G14" s="60"/>
      <c r="H14" s="60"/>
      <c r="I14" s="53"/>
      <c r="J14" s="104"/>
      <c r="K14" s="53" t="s">
        <v>72</v>
      </c>
      <c r="L14" s="53" t="s">
        <v>72</v>
      </c>
    </row>
    <row r="15" spans="1:12" x14ac:dyDescent="0.25">
      <c r="A15" s="29" t="s">
        <v>56</v>
      </c>
      <c r="B15" s="29" t="s">
        <v>56</v>
      </c>
      <c r="C15" s="29"/>
      <c r="D15" s="29"/>
      <c r="E15" s="29"/>
      <c r="F15" s="56"/>
      <c r="G15" s="60"/>
      <c r="H15" s="60"/>
      <c r="I15" s="53"/>
      <c r="J15" s="53"/>
      <c r="K15" s="53" t="s">
        <v>76</v>
      </c>
      <c r="L15" s="53" t="s">
        <v>76</v>
      </c>
    </row>
    <row r="16" spans="1:12" x14ac:dyDescent="0.25">
      <c r="A16" s="29" t="s">
        <v>59</v>
      </c>
      <c r="B16" s="29" t="s">
        <v>59</v>
      </c>
      <c r="C16" s="29"/>
      <c r="D16" s="29"/>
      <c r="E16" s="29"/>
      <c r="F16" s="56"/>
      <c r="G16" s="60"/>
      <c r="H16" s="60"/>
      <c r="I16" s="53"/>
      <c r="J16" s="95"/>
      <c r="K16" s="53" t="s">
        <v>156</v>
      </c>
      <c r="L16" s="53" t="s">
        <v>156</v>
      </c>
    </row>
    <row r="17" spans="1:12" x14ac:dyDescent="0.25">
      <c r="A17" s="29" t="s">
        <v>76</v>
      </c>
      <c r="B17" s="29" t="s">
        <v>76</v>
      </c>
      <c r="C17" s="29"/>
      <c r="D17" s="29"/>
      <c r="E17" s="29"/>
      <c r="F17" s="56"/>
      <c r="G17" s="60"/>
      <c r="H17" s="60"/>
      <c r="I17" s="53"/>
      <c r="J17" s="53"/>
      <c r="K17" s="53" t="s">
        <v>157</v>
      </c>
      <c r="L17" s="53" t="s">
        <v>158</v>
      </c>
    </row>
    <row r="18" spans="1:12" x14ac:dyDescent="0.25">
      <c r="A18" s="29"/>
      <c r="B18" s="29"/>
      <c r="C18" s="29"/>
      <c r="D18" s="29"/>
      <c r="E18" s="29"/>
      <c r="F18" s="56"/>
      <c r="G18" s="60"/>
      <c r="H18" s="60"/>
      <c r="I18" s="53"/>
      <c r="J18" s="53"/>
      <c r="K18" s="53"/>
      <c r="L18" s="53"/>
    </row>
    <row r="19" spans="1:12" x14ac:dyDescent="0.25">
      <c r="A19" s="29"/>
      <c r="B19" s="29"/>
      <c r="C19" s="29"/>
      <c r="D19" s="29"/>
      <c r="E19" s="29"/>
      <c r="F19" s="56"/>
      <c r="G19" s="60"/>
      <c r="H19" s="60"/>
      <c r="I19" s="53"/>
      <c r="J19" s="53"/>
      <c r="K19" s="53"/>
      <c r="L19" s="53"/>
    </row>
    <row r="20" spans="1:12" x14ac:dyDescent="0.25">
      <c r="A20" s="29"/>
      <c r="B20" s="29"/>
      <c r="C20" s="29"/>
      <c r="D20" s="29"/>
      <c r="E20" s="29"/>
      <c r="F20" s="56"/>
      <c r="G20" s="60"/>
      <c r="H20" s="60"/>
      <c r="I20" s="53"/>
      <c r="J20" s="53"/>
      <c r="K20" s="53"/>
      <c r="L20" s="53"/>
    </row>
    <row r="21" spans="1:12" x14ac:dyDescent="0.25">
      <c r="A21" s="9" t="s">
        <v>79</v>
      </c>
      <c r="B21" s="30">
        <f>COUNTA(B3:B20)</f>
        <v>15</v>
      </c>
      <c r="C21" s="9" t="s">
        <v>79</v>
      </c>
      <c r="D21" s="9">
        <f>COUNTA(D3:D20)</f>
        <v>12</v>
      </c>
      <c r="E21" s="9" t="s">
        <v>79</v>
      </c>
      <c r="F21" s="59">
        <f>COUNTA(F3:F20)</f>
        <v>5</v>
      </c>
      <c r="G21" s="78" t="s">
        <v>79</v>
      </c>
      <c r="H21" s="71">
        <f>COUNTA(H3:H20)</f>
        <v>10</v>
      </c>
      <c r="I21" s="78" t="s">
        <v>79</v>
      </c>
      <c r="J21" s="71">
        <f>COUNTA(J3:J20)</f>
        <v>4</v>
      </c>
      <c r="K21" s="78" t="s">
        <v>79</v>
      </c>
      <c r="L21" s="71">
        <f>COUNTA(L3:L20)</f>
        <v>15</v>
      </c>
    </row>
    <row r="24" spans="1:12" x14ac:dyDescent="0.25">
      <c r="A24" s="125" t="s">
        <v>135</v>
      </c>
      <c r="B24" s="126"/>
      <c r="C24" s="125" t="s">
        <v>136</v>
      </c>
      <c r="D24" s="126"/>
      <c r="E24" s="125" t="s">
        <v>142</v>
      </c>
      <c r="F24" s="127"/>
      <c r="G24" s="123" t="s">
        <v>138</v>
      </c>
      <c r="H24" s="124"/>
      <c r="I24" s="123" t="s">
        <v>139</v>
      </c>
      <c r="J24" s="124"/>
      <c r="K24" s="123" t="s">
        <v>140</v>
      </c>
      <c r="L24" s="124"/>
    </row>
    <row r="25" spans="1:12" x14ac:dyDescent="0.25">
      <c r="A25" s="62" t="s">
        <v>54</v>
      </c>
      <c r="B25" s="62" t="s">
        <v>55</v>
      </c>
      <c r="C25" s="62" t="s">
        <v>54</v>
      </c>
      <c r="D25" s="62" t="s">
        <v>55</v>
      </c>
      <c r="E25" s="62" t="s">
        <v>54</v>
      </c>
      <c r="F25" s="63" t="s">
        <v>55</v>
      </c>
      <c r="G25" s="64" t="s">
        <v>54</v>
      </c>
      <c r="H25" s="64" t="s">
        <v>55</v>
      </c>
      <c r="I25" s="64" t="s">
        <v>54</v>
      </c>
      <c r="J25" s="64" t="s">
        <v>55</v>
      </c>
      <c r="K25" s="64" t="s">
        <v>54</v>
      </c>
      <c r="L25" s="64" t="s">
        <v>55</v>
      </c>
    </row>
    <row r="26" spans="1:12" ht="15" customHeight="1" x14ac:dyDescent="0.25">
      <c r="A26" s="29" t="s">
        <v>156</v>
      </c>
      <c r="B26" s="29" t="s">
        <v>156</v>
      </c>
      <c r="C26" s="29" t="s">
        <v>156</v>
      </c>
      <c r="D26" s="29" t="s">
        <v>156</v>
      </c>
      <c r="E26" s="29" t="s">
        <v>75</v>
      </c>
      <c r="F26" s="29" t="s">
        <v>75</v>
      </c>
      <c r="G26" s="56" t="s">
        <v>175</v>
      </c>
      <c r="H26" s="56" t="s">
        <v>76</v>
      </c>
      <c r="I26" s="53" t="s">
        <v>61</v>
      </c>
      <c r="J26" s="53" t="s">
        <v>61</v>
      </c>
      <c r="K26" s="53" t="s">
        <v>77</v>
      </c>
      <c r="L26" s="112" t="s">
        <v>78</v>
      </c>
    </row>
    <row r="27" spans="1:12" ht="15" customHeight="1" x14ac:dyDescent="0.25">
      <c r="A27" s="29" t="s">
        <v>157</v>
      </c>
      <c r="B27" s="29" t="s">
        <v>158</v>
      </c>
      <c r="C27" s="29" t="s">
        <v>157</v>
      </c>
      <c r="D27" s="29" t="s">
        <v>158</v>
      </c>
      <c r="E27" s="29" t="s">
        <v>157</v>
      </c>
      <c r="F27" s="29" t="s">
        <v>158</v>
      </c>
      <c r="G27" s="56" t="s">
        <v>176</v>
      </c>
      <c r="H27" s="56" t="s">
        <v>187</v>
      </c>
      <c r="I27" s="53" t="s">
        <v>69</v>
      </c>
      <c r="J27" s="53" t="s">
        <v>55</v>
      </c>
      <c r="K27" s="53" t="s">
        <v>66</v>
      </c>
      <c r="L27" s="112" t="s">
        <v>67</v>
      </c>
    </row>
    <row r="28" spans="1:12" ht="15" customHeight="1" x14ac:dyDescent="0.25">
      <c r="A28" s="29" t="s">
        <v>70</v>
      </c>
      <c r="B28" s="29" t="s">
        <v>71</v>
      </c>
      <c r="C28" s="29" t="s">
        <v>56</v>
      </c>
      <c r="D28" s="29" t="s">
        <v>56</v>
      </c>
      <c r="E28" s="29" t="s">
        <v>66</v>
      </c>
      <c r="F28" s="29" t="s">
        <v>67</v>
      </c>
      <c r="G28" s="56" t="s">
        <v>177</v>
      </c>
      <c r="H28" s="56" t="s">
        <v>75</v>
      </c>
      <c r="I28" s="53" t="s">
        <v>63</v>
      </c>
      <c r="J28" s="53" t="s">
        <v>63</v>
      </c>
      <c r="K28" s="53" t="s">
        <v>157</v>
      </c>
      <c r="L28" s="53" t="s">
        <v>158</v>
      </c>
    </row>
    <row r="29" spans="1:12" ht="15" customHeight="1" x14ac:dyDescent="0.25">
      <c r="A29" s="29" t="s">
        <v>56</v>
      </c>
      <c r="B29" s="29" t="s">
        <v>56</v>
      </c>
      <c r="C29" s="29" t="s">
        <v>59</v>
      </c>
      <c r="D29" s="29" t="s">
        <v>59</v>
      </c>
      <c r="E29" s="29" t="s">
        <v>166</v>
      </c>
      <c r="F29" s="29" t="s">
        <v>165</v>
      </c>
      <c r="G29" s="56" t="s">
        <v>178</v>
      </c>
      <c r="H29" s="56" t="s">
        <v>78</v>
      </c>
      <c r="I29" s="53" t="s">
        <v>127</v>
      </c>
      <c r="J29" s="53" t="s">
        <v>127</v>
      </c>
      <c r="K29" s="53" t="s">
        <v>61</v>
      </c>
      <c r="L29" s="53" t="s">
        <v>61</v>
      </c>
    </row>
    <row r="30" spans="1:12" ht="15" customHeight="1" x14ac:dyDescent="0.25">
      <c r="A30" s="29" t="s">
        <v>59</v>
      </c>
      <c r="B30" s="29" t="s">
        <v>59</v>
      </c>
      <c r="C30" s="29" t="s">
        <v>62</v>
      </c>
      <c r="D30" s="29" t="s">
        <v>62</v>
      </c>
      <c r="E30" s="29" t="s">
        <v>167</v>
      </c>
      <c r="F30" s="29" t="s">
        <v>168</v>
      </c>
      <c r="G30" s="56" t="s">
        <v>179</v>
      </c>
      <c r="H30" s="56" t="s">
        <v>188</v>
      </c>
      <c r="I30" s="53" t="s">
        <v>166</v>
      </c>
      <c r="J30" s="53" t="s">
        <v>165</v>
      </c>
      <c r="K30" s="53" t="s">
        <v>70</v>
      </c>
      <c r="L30" s="112" t="s">
        <v>71</v>
      </c>
    </row>
    <row r="31" spans="1:12" ht="15" customHeight="1" x14ac:dyDescent="0.25">
      <c r="A31" s="29" t="s">
        <v>62</v>
      </c>
      <c r="B31" s="29" t="s">
        <v>62</v>
      </c>
      <c r="C31" s="29" t="s">
        <v>61</v>
      </c>
      <c r="D31" s="29" t="s">
        <v>61</v>
      </c>
      <c r="E31" s="29" t="s">
        <v>60</v>
      </c>
      <c r="F31" s="29" t="s">
        <v>60</v>
      </c>
      <c r="G31" s="56" t="s">
        <v>180</v>
      </c>
      <c r="H31" s="56" t="s">
        <v>56</v>
      </c>
      <c r="I31" s="53" t="s">
        <v>62</v>
      </c>
      <c r="J31" s="53" t="s">
        <v>62</v>
      </c>
      <c r="K31" s="53" t="s">
        <v>68</v>
      </c>
      <c r="L31" s="112" t="s">
        <v>112</v>
      </c>
    </row>
    <row r="32" spans="1:12" ht="15" customHeight="1" x14ac:dyDescent="0.25">
      <c r="A32" s="29" t="s">
        <v>61</v>
      </c>
      <c r="B32" s="29" t="s">
        <v>61</v>
      </c>
      <c r="C32" s="29" t="s">
        <v>164</v>
      </c>
      <c r="D32" s="29" t="s">
        <v>165</v>
      </c>
      <c r="E32" s="29" t="s">
        <v>68</v>
      </c>
      <c r="F32" s="29" t="s">
        <v>112</v>
      </c>
      <c r="G32" s="56" t="s">
        <v>181</v>
      </c>
      <c r="H32" s="56" t="s">
        <v>67</v>
      </c>
      <c r="I32" s="53" t="s">
        <v>59</v>
      </c>
      <c r="J32" s="53" t="s">
        <v>59</v>
      </c>
      <c r="K32" s="53" t="s">
        <v>59</v>
      </c>
      <c r="L32" s="53" t="s">
        <v>59</v>
      </c>
    </row>
    <row r="33" spans="1:12" ht="15" customHeight="1" x14ac:dyDescent="0.25">
      <c r="A33" s="29" t="s">
        <v>69</v>
      </c>
      <c r="B33" s="29" t="s">
        <v>69</v>
      </c>
      <c r="C33" s="29" t="s">
        <v>69</v>
      </c>
      <c r="D33" s="29" t="s">
        <v>55</v>
      </c>
      <c r="E33" s="29" t="s">
        <v>76</v>
      </c>
      <c r="F33" s="29" t="s">
        <v>76</v>
      </c>
      <c r="G33" s="56" t="s">
        <v>182</v>
      </c>
      <c r="H33" s="56" t="s">
        <v>60</v>
      </c>
      <c r="I33" s="53" t="s">
        <v>157</v>
      </c>
      <c r="J33" s="53" t="s">
        <v>158</v>
      </c>
      <c r="K33" s="53" t="s">
        <v>127</v>
      </c>
      <c r="L33" s="53" t="s">
        <v>127</v>
      </c>
    </row>
    <row r="34" spans="1:12" ht="15" customHeight="1" x14ac:dyDescent="0.25">
      <c r="A34" s="29" t="s">
        <v>64</v>
      </c>
      <c r="B34" s="29" t="s">
        <v>65</v>
      </c>
      <c r="C34" s="29" t="s">
        <v>66</v>
      </c>
      <c r="D34" s="29" t="s">
        <v>67</v>
      </c>
      <c r="E34" s="29" t="s">
        <v>69</v>
      </c>
      <c r="F34" s="29" t="s">
        <v>55</v>
      </c>
      <c r="G34" s="56" t="s">
        <v>183</v>
      </c>
      <c r="H34" s="56" t="s">
        <v>112</v>
      </c>
      <c r="I34" s="53" t="s">
        <v>56</v>
      </c>
      <c r="J34" s="53" t="s">
        <v>56</v>
      </c>
      <c r="K34" s="53" t="s">
        <v>156</v>
      </c>
      <c r="L34" s="53" t="s">
        <v>156</v>
      </c>
    </row>
    <row r="35" spans="1:12" ht="15" customHeight="1" x14ac:dyDescent="0.25">
      <c r="A35" s="29" t="s">
        <v>66</v>
      </c>
      <c r="B35" s="29" t="s">
        <v>67</v>
      </c>
      <c r="C35" s="29" t="s">
        <v>68</v>
      </c>
      <c r="D35" s="29" t="s">
        <v>112</v>
      </c>
      <c r="E35" s="29" t="s">
        <v>56</v>
      </c>
      <c r="F35" s="29" t="s">
        <v>56</v>
      </c>
      <c r="G35" s="56" t="s">
        <v>184</v>
      </c>
      <c r="H35" s="56" t="s">
        <v>58</v>
      </c>
      <c r="I35" s="53" t="s">
        <v>156</v>
      </c>
      <c r="J35" s="53" t="s">
        <v>156</v>
      </c>
      <c r="K35" s="53"/>
      <c r="L35" s="53"/>
    </row>
    <row r="36" spans="1:12" ht="15" customHeight="1" x14ac:dyDescent="0.25">
      <c r="A36" s="29" t="s">
        <v>68</v>
      </c>
      <c r="B36" s="29" t="s">
        <v>112</v>
      </c>
      <c r="C36" s="29" t="s">
        <v>127</v>
      </c>
      <c r="D36" s="29" t="s">
        <v>127</v>
      </c>
      <c r="E36" s="29" t="s">
        <v>72</v>
      </c>
      <c r="F36" s="29" t="s">
        <v>72</v>
      </c>
      <c r="G36" s="68" t="s">
        <v>185</v>
      </c>
      <c r="H36" s="68" t="s">
        <v>72</v>
      </c>
      <c r="I36" s="53" t="s">
        <v>70</v>
      </c>
      <c r="J36" s="53" t="s">
        <v>71</v>
      </c>
      <c r="K36" s="53"/>
      <c r="L36" s="53"/>
    </row>
    <row r="37" spans="1:12" ht="15" customHeight="1" x14ac:dyDescent="0.25">
      <c r="A37" s="29" t="s">
        <v>127</v>
      </c>
      <c r="B37" s="29" t="s">
        <v>127</v>
      </c>
      <c r="C37" s="29" t="s">
        <v>70</v>
      </c>
      <c r="D37" s="29" t="s">
        <v>71</v>
      </c>
      <c r="E37" s="29" t="s">
        <v>70</v>
      </c>
      <c r="F37" s="56" t="s">
        <v>71</v>
      </c>
      <c r="G37" s="60" t="s">
        <v>186</v>
      </c>
      <c r="H37" s="60" t="s">
        <v>61</v>
      </c>
      <c r="I37" s="53"/>
      <c r="J37" s="53"/>
      <c r="K37" s="53"/>
      <c r="L37" s="53"/>
    </row>
    <row r="38" spans="1:12" ht="15" customHeight="1" x14ac:dyDescent="0.25">
      <c r="B38" s="29"/>
      <c r="C38" s="29"/>
      <c r="D38" s="67"/>
      <c r="E38" s="29" t="s">
        <v>62</v>
      </c>
      <c r="F38" s="56" t="s">
        <v>62</v>
      </c>
      <c r="G38" s="53"/>
      <c r="H38" s="53"/>
      <c r="I38" s="53"/>
      <c r="J38" s="53"/>
      <c r="K38" s="53"/>
      <c r="L38" s="53"/>
    </row>
    <row r="39" spans="1:12" ht="15" customHeight="1" x14ac:dyDescent="0.25">
      <c r="A39" s="29"/>
      <c r="B39" s="29"/>
      <c r="C39" s="29"/>
      <c r="D39" s="29"/>
      <c r="E39" s="29" t="s">
        <v>73</v>
      </c>
      <c r="F39" s="29" t="s">
        <v>74</v>
      </c>
      <c r="G39" s="94"/>
      <c r="H39" s="94"/>
      <c r="I39" s="53"/>
      <c r="J39" s="53"/>
      <c r="K39" s="53"/>
      <c r="L39" s="53"/>
    </row>
    <row r="40" spans="1:12" ht="15" customHeight="1" x14ac:dyDescent="0.25">
      <c r="A40" s="29"/>
      <c r="B40" s="29"/>
      <c r="C40" s="29"/>
      <c r="D40" s="29"/>
      <c r="E40" s="29" t="s">
        <v>59</v>
      </c>
      <c r="F40" s="29" t="s">
        <v>59</v>
      </c>
      <c r="G40" s="56"/>
      <c r="H40" s="105"/>
      <c r="I40" s="108"/>
      <c r="J40" s="53"/>
      <c r="K40" s="53"/>
      <c r="L40" s="53"/>
    </row>
    <row r="41" spans="1:12" ht="15" customHeight="1" x14ac:dyDescent="0.25">
      <c r="A41" s="29"/>
      <c r="B41" s="29"/>
      <c r="C41" s="29"/>
      <c r="D41" s="29"/>
      <c r="E41" s="29" t="s">
        <v>115</v>
      </c>
      <c r="F41" s="29" t="s">
        <v>58</v>
      </c>
      <c r="G41" s="56"/>
      <c r="H41" s="105"/>
      <c r="I41" s="53"/>
      <c r="J41" s="53"/>
      <c r="K41" s="53"/>
      <c r="L41" s="53"/>
    </row>
    <row r="42" spans="1:12" ht="15" customHeight="1" x14ac:dyDescent="0.25">
      <c r="A42" s="29"/>
      <c r="B42" s="29"/>
      <c r="C42" s="29"/>
      <c r="D42" s="29"/>
      <c r="E42" s="29" t="s">
        <v>61</v>
      </c>
      <c r="F42" s="29" t="s">
        <v>61</v>
      </c>
      <c r="G42" s="56"/>
      <c r="H42" s="105"/>
      <c r="I42" s="53"/>
      <c r="J42" s="53"/>
      <c r="K42" s="53"/>
      <c r="L42" s="53"/>
    </row>
    <row r="43" spans="1:12" ht="15" customHeight="1" x14ac:dyDescent="0.25">
      <c r="A43" s="29"/>
      <c r="B43" s="29"/>
      <c r="C43" s="29"/>
      <c r="D43" s="29"/>
      <c r="E43" s="29" t="s">
        <v>126</v>
      </c>
      <c r="F43" s="29" t="s">
        <v>57</v>
      </c>
      <c r="G43" s="56"/>
      <c r="H43" s="105"/>
      <c r="I43" s="53"/>
      <c r="J43" s="53"/>
      <c r="K43" s="53"/>
      <c r="L43" s="53"/>
    </row>
    <row r="44" spans="1:12" ht="15" customHeight="1" x14ac:dyDescent="0.25">
      <c r="A44" s="9" t="s">
        <v>79</v>
      </c>
      <c r="B44" s="30">
        <f>COUNTA(B26:B43)</f>
        <v>12</v>
      </c>
      <c r="C44" s="9" t="s">
        <v>79</v>
      </c>
      <c r="D44" s="30">
        <f>COUNTA(D26:D43)</f>
        <v>12</v>
      </c>
      <c r="E44" s="9" t="s">
        <v>79</v>
      </c>
      <c r="F44" s="9">
        <f>COUNTA(F26:F43)</f>
        <v>18</v>
      </c>
      <c r="G44" s="61" t="s">
        <v>79</v>
      </c>
      <c r="H44" s="107">
        <f>COUNTA(H26:H43)</f>
        <v>12</v>
      </c>
      <c r="I44" s="61" t="s">
        <v>79</v>
      </c>
      <c r="J44" s="107">
        <f>COUNTA(J26:J43)</f>
        <v>11</v>
      </c>
      <c r="K44" s="61" t="s">
        <v>79</v>
      </c>
      <c r="L44" s="78">
        <f>COUNTA(L26:L43)</f>
        <v>9</v>
      </c>
    </row>
    <row r="47" spans="1:12" ht="15" customHeight="1" x14ac:dyDescent="0.25">
      <c r="A47" s="125" t="s">
        <v>219</v>
      </c>
      <c r="B47" s="126"/>
      <c r="C47" s="125" t="s">
        <v>214</v>
      </c>
      <c r="D47" s="126"/>
      <c r="E47" s="125" t="s">
        <v>220</v>
      </c>
      <c r="F47" s="127"/>
      <c r="G47" s="123" t="s">
        <v>216</v>
      </c>
      <c r="H47" s="124"/>
      <c r="I47" s="123" t="s">
        <v>217</v>
      </c>
      <c r="J47" s="124"/>
      <c r="K47" s="123" t="s">
        <v>218</v>
      </c>
      <c r="L47" s="124"/>
    </row>
    <row r="48" spans="1:12" ht="15" customHeight="1" x14ac:dyDescent="0.25">
      <c r="A48" s="62" t="s">
        <v>54</v>
      </c>
      <c r="B48" s="62" t="s">
        <v>55</v>
      </c>
      <c r="C48" s="62" t="s">
        <v>54</v>
      </c>
      <c r="D48" s="62" t="s">
        <v>55</v>
      </c>
      <c r="E48" s="62" t="s">
        <v>54</v>
      </c>
      <c r="F48" s="63" t="s">
        <v>55</v>
      </c>
      <c r="G48" s="64" t="s">
        <v>54</v>
      </c>
      <c r="H48" s="64" t="s">
        <v>55</v>
      </c>
      <c r="I48" s="64" t="s">
        <v>54</v>
      </c>
      <c r="J48" s="64" t="s">
        <v>55</v>
      </c>
      <c r="K48" s="64" t="s">
        <v>54</v>
      </c>
      <c r="L48" s="64" t="s">
        <v>55</v>
      </c>
    </row>
    <row r="49" spans="1:12" ht="15" customHeight="1" x14ac:dyDescent="0.25">
      <c r="A49" s="29" t="s">
        <v>113</v>
      </c>
      <c r="B49" s="29" t="s">
        <v>78</v>
      </c>
      <c r="C49" s="29" t="s">
        <v>156</v>
      </c>
      <c r="D49" s="29" t="s">
        <v>156</v>
      </c>
      <c r="E49" s="29" t="s">
        <v>76</v>
      </c>
      <c r="F49" s="29" t="s">
        <v>76</v>
      </c>
      <c r="G49" s="56" t="s">
        <v>68</v>
      </c>
      <c r="H49" s="131" t="s">
        <v>112</v>
      </c>
      <c r="I49" s="53" t="s">
        <v>113</v>
      </c>
      <c r="J49" s="132" t="s">
        <v>78</v>
      </c>
      <c r="K49" s="53" t="s">
        <v>70</v>
      </c>
      <c r="L49" s="132" t="s">
        <v>71</v>
      </c>
    </row>
    <row r="50" spans="1:12" ht="15" customHeight="1" x14ac:dyDescent="0.25">
      <c r="A50" s="29" t="s">
        <v>72</v>
      </c>
      <c r="B50" s="29" t="s">
        <v>72</v>
      </c>
      <c r="C50" s="29" t="s">
        <v>223</v>
      </c>
      <c r="D50" s="29" t="s">
        <v>144</v>
      </c>
      <c r="E50" s="29" t="s">
        <v>72</v>
      </c>
      <c r="F50" s="29" t="s">
        <v>72</v>
      </c>
      <c r="G50" s="56" t="s">
        <v>60</v>
      </c>
      <c r="H50" s="56" t="s">
        <v>60</v>
      </c>
      <c r="I50" s="53"/>
      <c r="J50" s="53"/>
      <c r="K50" s="53" t="s">
        <v>66</v>
      </c>
      <c r="L50" s="132" t="s">
        <v>67</v>
      </c>
    </row>
    <row r="51" spans="1:12" ht="15" customHeight="1" x14ac:dyDescent="0.25">
      <c r="A51" s="29" t="s">
        <v>221</v>
      </c>
      <c r="B51" s="29" t="s">
        <v>144</v>
      </c>
      <c r="C51" s="29" t="s">
        <v>157</v>
      </c>
      <c r="D51" s="29" t="s">
        <v>158</v>
      </c>
      <c r="E51" s="29" t="s">
        <v>61</v>
      </c>
      <c r="F51" s="29" t="s">
        <v>61</v>
      </c>
      <c r="G51" s="56" t="s">
        <v>76</v>
      </c>
      <c r="H51" s="56" t="s">
        <v>76</v>
      </c>
      <c r="I51" s="53"/>
      <c r="J51" s="53"/>
      <c r="K51" s="53" t="s">
        <v>231</v>
      </c>
      <c r="L51" s="132" t="s">
        <v>144</v>
      </c>
    </row>
    <row r="52" spans="1:12" ht="15" customHeight="1" x14ac:dyDescent="0.25">
      <c r="A52" s="29" t="s">
        <v>127</v>
      </c>
      <c r="B52" s="29" t="s">
        <v>127</v>
      </c>
      <c r="C52" s="29" t="s">
        <v>77</v>
      </c>
      <c r="D52" s="29" t="s">
        <v>78</v>
      </c>
      <c r="E52" s="29" t="s">
        <v>77</v>
      </c>
      <c r="F52" s="67" t="s">
        <v>78</v>
      </c>
      <c r="G52" s="56" t="s">
        <v>228</v>
      </c>
      <c r="H52" s="131" t="s">
        <v>71</v>
      </c>
      <c r="I52" s="53"/>
      <c r="J52" s="53"/>
      <c r="K52" s="53" t="s">
        <v>68</v>
      </c>
      <c r="L52" s="132" t="s">
        <v>112</v>
      </c>
    </row>
    <row r="53" spans="1:12" ht="15" customHeight="1" x14ac:dyDescent="0.25">
      <c r="A53" s="29" t="s">
        <v>76</v>
      </c>
      <c r="B53" s="29" t="s">
        <v>76</v>
      </c>
      <c r="C53" s="29" t="s">
        <v>224</v>
      </c>
      <c r="D53" s="29" t="s">
        <v>56</v>
      </c>
      <c r="E53" s="29" t="s">
        <v>73</v>
      </c>
      <c r="F53" s="67" t="s">
        <v>74</v>
      </c>
      <c r="G53" s="56" t="s">
        <v>72</v>
      </c>
      <c r="H53" s="56" t="s">
        <v>72</v>
      </c>
      <c r="I53" s="53"/>
      <c r="J53" s="53"/>
      <c r="K53" s="53" t="s">
        <v>63</v>
      </c>
      <c r="L53" s="53" t="s">
        <v>63</v>
      </c>
    </row>
    <row r="54" spans="1:12" ht="15" customHeight="1" x14ac:dyDescent="0.25">
      <c r="A54" s="29" t="s">
        <v>70</v>
      </c>
      <c r="B54" s="29" t="s">
        <v>71</v>
      </c>
      <c r="C54" s="29" t="s">
        <v>61</v>
      </c>
      <c r="D54" s="29" t="s">
        <v>61</v>
      </c>
      <c r="E54" s="29" t="s">
        <v>59</v>
      </c>
      <c r="F54" s="29" t="s">
        <v>59</v>
      </c>
      <c r="G54" s="56" t="s">
        <v>229</v>
      </c>
      <c r="H54" s="29" t="s">
        <v>144</v>
      </c>
      <c r="I54" s="53"/>
      <c r="J54" s="53"/>
      <c r="K54" s="53" t="s">
        <v>77</v>
      </c>
      <c r="L54" s="132" t="s">
        <v>59</v>
      </c>
    </row>
    <row r="55" spans="1:12" ht="15" customHeight="1" x14ac:dyDescent="0.25">
      <c r="A55" s="29" t="s">
        <v>60</v>
      </c>
      <c r="B55" s="29" t="s">
        <v>60</v>
      </c>
      <c r="C55" s="29" t="s">
        <v>69</v>
      </c>
      <c r="D55" s="29" t="s">
        <v>55</v>
      </c>
      <c r="E55" s="29" t="s">
        <v>66</v>
      </c>
      <c r="F55" s="67" t="s">
        <v>67</v>
      </c>
      <c r="G55" s="56" t="s">
        <v>61</v>
      </c>
      <c r="H55" s="56" t="s">
        <v>61</v>
      </c>
      <c r="I55" s="53"/>
      <c r="J55" s="53"/>
      <c r="K55" s="53"/>
      <c r="L55" s="53"/>
    </row>
    <row r="56" spans="1:12" ht="15" customHeight="1" x14ac:dyDescent="0.25">
      <c r="A56" s="29" t="s">
        <v>158</v>
      </c>
      <c r="B56" s="29" t="s">
        <v>158</v>
      </c>
      <c r="C56" s="29" t="s">
        <v>66</v>
      </c>
      <c r="D56" s="29" t="s">
        <v>67</v>
      </c>
      <c r="E56" s="29" t="s">
        <v>70</v>
      </c>
      <c r="F56" s="67" t="s">
        <v>71</v>
      </c>
      <c r="G56" s="56" t="s">
        <v>66</v>
      </c>
      <c r="H56" s="131" t="s">
        <v>67</v>
      </c>
      <c r="I56" s="53"/>
      <c r="J56" s="53"/>
      <c r="K56" s="53"/>
      <c r="L56" s="53"/>
    </row>
    <row r="57" spans="1:12" ht="15" customHeight="1" x14ac:dyDescent="0.25">
      <c r="A57" s="29" t="s">
        <v>222</v>
      </c>
      <c r="B57" s="29" t="s">
        <v>222</v>
      </c>
      <c r="C57" s="29" t="s">
        <v>68</v>
      </c>
      <c r="D57" s="29" t="s">
        <v>112</v>
      </c>
      <c r="E57" s="29" t="s">
        <v>227</v>
      </c>
      <c r="F57" s="67" t="s">
        <v>158</v>
      </c>
      <c r="G57" s="56" t="s">
        <v>149</v>
      </c>
      <c r="H57" s="131" t="s">
        <v>150</v>
      </c>
      <c r="I57" s="53"/>
      <c r="J57" s="53"/>
      <c r="K57" s="53"/>
      <c r="L57" s="53"/>
    </row>
    <row r="58" spans="1:12" ht="15" customHeight="1" x14ac:dyDescent="0.25">
      <c r="A58" s="29"/>
      <c r="B58" s="29"/>
      <c r="C58" s="29" t="s">
        <v>64</v>
      </c>
      <c r="D58" s="29" t="s">
        <v>65</v>
      </c>
      <c r="E58" s="29"/>
      <c r="F58" s="29"/>
      <c r="G58" s="56" t="s">
        <v>230</v>
      </c>
      <c r="H58" s="131" t="s">
        <v>59</v>
      </c>
      <c r="I58" s="53"/>
      <c r="J58" s="53"/>
      <c r="K58" s="53"/>
      <c r="L58" s="53"/>
    </row>
    <row r="59" spans="1:12" ht="15" customHeight="1" x14ac:dyDescent="0.25">
      <c r="A59" s="29"/>
      <c r="B59" s="29"/>
      <c r="C59" s="29" t="s">
        <v>127</v>
      </c>
      <c r="D59" s="29" t="s">
        <v>127</v>
      </c>
      <c r="E59" s="29"/>
      <c r="F59" s="29"/>
      <c r="G59" s="68"/>
      <c r="H59" s="68"/>
      <c r="I59" s="53"/>
      <c r="J59" s="53"/>
      <c r="K59" s="53"/>
      <c r="L59" s="53"/>
    </row>
    <row r="60" spans="1:12" ht="15" customHeight="1" x14ac:dyDescent="0.25">
      <c r="A60" s="29"/>
      <c r="B60" s="29"/>
      <c r="C60" s="29" t="s">
        <v>60</v>
      </c>
      <c r="D60" s="29" t="s">
        <v>60</v>
      </c>
      <c r="E60" s="29"/>
      <c r="F60" s="56"/>
      <c r="G60" s="60"/>
      <c r="H60" s="60"/>
      <c r="I60" s="53"/>
      <c r="J60" s="53"/>
      <c r="K60" s="53"/>
      <c r="L60" s="53"/>
    </row>
    <row r="61" spans="1:12" ht="15" customHeight="1" x14ac:dyDescent="0.25">
      <c r="B61" s="29"/>
      <c r="C61" s="29" t="s">
        <v>72</v>
      </c>
      <c r="D61" s="67" t="s">
        <v>72</v>
      </c>
      <c r="E61" s="29"/>
      <c r="F61" s="56"/>
      <c r="G61" s="53"/>
      <c r="H61" s="53"/>
      <c r="I61" s="53"/>
      <c r="J61" s="53"/>
      <c r="K61" s="53"/>
      <c r="L61" s="53"/>
    </row>
    <row r="62" spans="1:12" ht="15" customHeight="1" x14ac:dyDescent="0.25">
      <c r="A62" s="29"/>
      <c r="B62" s="29"/>
      <c r="C62" s="29" t="s">
        <v>70</v>
      </c>
      <c r="D62" s="29" t="s">
        <v>71</v>
      </c>
      <c r="E62" s="29"/>
      <c r="F62" s="29"/>
      <c r="G62" s="94"/>
      <c r="H62" s="94"/>
      <c r="I62" s="53"/>
      <c r="J62" s="53"/>
      <c r="K62" s="53"/>
      <c r="L62" s="53"/>
    </row>
    <row r="63" spans="1:12" ht="15" customHeight="1" x14ac:dyDescent="0.25">
      <c r="A63" s="29"/>
      <c r="B63" s="29"/>
      <c r="C63" s="29" t="s">
        <v>76</v>
      </c>
      <c r="D63" s="29" t="s">
        <v>76</v>
      </c>
      <c r="E63" s="29"/>
      <c r="F63" s="29"/>
      <c r="G63" s="56"/>
      <c r="H63" s="105"/>
      <c r="I63" s="108"/>
      <c r="J63" s="53"/>
      <c r="K63" s="53"/>
      <c r="L63" s="53"/>
    </row>
    <row r="64" spans="1:12" ht="15" customHeight="1" x14ac:dyDescent="0.25">
      <c r="A64" s="29"/>
      <c r="B64" s="29"/>
      <c r="C64" s="29" t="s">
        <v>75</v>
      </c>
      <c r="D64" s="29" t="s">
        <v>75</v>
      </c>
      <c r="E64" s="29"/>
      <c r="F64" s="29"/>
      <c r="G64" s="56"/>
      <c r="H64" s="105"/>
      <c r="I64" s="53"/>
      <c r="J64" s="53"/>
      <c r="K64" s="53"/>
      <c r="L64" s="53"/>
    </row>
    <row r="65" spans="1:12" ht="15" customHeight="1" x14ac:dyDescent="0.25">
      <c r="A65" s="29"/>
      <c r="B65" s="29"/>
      <c r="C65" s="29"/>
      <c r="D65" s="29"/>
      <c r="E65" s="29"/>
      <c r="F65" s="29"/>
      <c r="G65" s="56"/>
      <c r="H65" s="105"/>
      <c r="I65" s="53"/>
      <c r="J65" s="53"/>
      <c r="K65" s="53"/>
      <c r="L65" s="53"/>
    </row>
    <row r="66" spans="1:12" ht="15" customHeight="1" x14ac:dyDescent="0.25">
      <c r="A66" s="29"/>
      <c r="B66" s="29"/>
      <c r="C66" s="29"/>
      <c r="D66" s="29"/>
      <c r="E66" s="29"/>
      <c r="F66" s="29"/>
      <c r="G66" s="56"/>
      <c r="H66" s="105"/>
      <c r="I66" s="53"/>
      <c r="J66" s="53"/>
      <c r="K66" s="53"/>
      <c r="L66" s="53"/>
    </row>
    <row r="67" spans="1:12" ht="15" customHeight="1" x14ac:dyDescent="0.25">
      <c r="A67" s="9" t="s">
        <v>79</v>
      </c>
      <c r="B67" s="30">
        <f>COUNTA(B49:B66)</f>
        <v>9</v>
      </c>
      <c r="C67" s="9" t="s">
        <v>79</v>
      </c>
      <c r="D67" s="30">
        <f>COUNTA(D49:D66)</f>
        <v>16</v>
      </c>
      <c r="E67" s="9" t="s">
        <v>79</v>
      </c>
      <c r="F67" s="9">
        <f>COUNTA(F49:F66)</f>
        <v>9</v>
      </c>
      <c r="G67" s="61" t="s">
        <v>79</v>
      </c>
      <c r="H67" s="107">
        <f>COUNTA(H49:H66)</f>
        <v>10</v>
      </c>
      <c r="I67" s="61" t="s">
        <v>79</v>
      </c>
      <c r="J67" s="107">
        <f>COUNTA(J49:J66)</f>
        <v>1</v>
      </c>
      <c r="K67" s="61" t="s">
        <v>79</v>
      </c>
      <c r="L67" s="78">
        <f>COUNTA(L49:L66)</f>
        <v>6</v>
      </c>
    </row>
    <row r="68" spans="1:12" x14ac:dyDescent="0.25"/>
    <row r="78" spans="1:12" x14ac:dyDescent="0.25"/>
    <row r="79" spans="1:12" x14ac:dyDescent="0.25"/>
    <row r="80" spans="1:12" x14ac:dyDescent="0.25"/>
    <row r="81" x14ac:dyDescent="0.25"/>
    <row r="82" x14ac:dyDescent="0.25"/>
    <row r="83" x14ac:dyDescent="0.25"/>
    <row r="84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</sheetData>
  <mergeCells count="18">
    <mergeCell ref="K47:L47"/>
    <mergeCell ref="A47:B47"/>
    <mergeCell ref="C47:D47"/>
    <mergeCell ref="E47:F47"/>
    <mergeCell ref="G47:H47"/>
    <mergeCell ref="I47:J47"/>
    <mergeCell ref="K1:L1"/>
    <mergeCell ref="K24:L24"/>
    <mergeCell ref="I1:J1"/>
    <mergeCell ref="I24:J24"/>
    <mergeCell ref="A1:B1"/>
    <mergeCell ref="C1:D1"/>
    <mergeCell ref="E1:F1"/>
    <mergeCell ref="G1:H1"/>
    <mergeCell ref="C24:D24"/>
    <mergeCell ref="E24:F24"/>
    <mergeCell ref="G24:H24"/>
    <mergeCell ref="A24:B2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2"/>
  <sheetViews>
    <sheetView topLeftCell="F25" workbookViewId="0">
      <selection activeCell="K35" sqref="K35:L41"/>
    </sheetView>
  </sheetViews>
  <sheetFormatPr defaultColWidth="14.42578125" defaultRowHeight="15" customHeight="1" x14ac:dyDescent="0.25"/>
  <cols>
    <col min="1" max="1" width="26" bestFit="1" customWidth="1"/>
    <col min="2" max="2" width="30.42578125" customWidth="1"/>
    <col min="3" max="3" width="38" customWidth="1"/>
    <col min="4" max="4" width="31.85546875" customWidth="1"/>
    <col min="5" max="5" width="28.5703125" customWidth="1"/>
    <col min="6" max="8" width="30.42578125" customWidth="1"/>
    <col min="9" max="9" width="26" bestFit="1" customWidth="1"/>
    <col min="10" max="10" width="30.42578125" bestFit="1" customWidth="1"/>
    <col min="11" max="11" width="20.7109375" customWidth="1"/>
    <col min="12" max="12" width="30.42578125" customWidth="1"/>
  </cols>
  <sheetData>
    <row r="1" spans="1:12" x14ac:dyDescent="0.25">
      <c r="A1" s="125" t="s">
        <v>129</v>
      </c>
      <c r="B1" s="126"/>
      <c r="C1" s="125" t="s">
        <v>130</v>
      </c>
      <c r="D1" s="126"/>
      <c r="E1" s="125" t="s">
        <v>141</v>
      </c>
      <c r="F1" s="127"/>
      <c r="G1" s="123" t="s">
        <v>132</v>
      </c>
      <c r="H1" s="124"/>
      <c r="I1" s="123" t="s">
        <v>133</v>
      </c>
      <c r="J1" s="124"/>
      <c r="K1" s="123" t="s">
        <v>134</v>
      </c>
      <c r="L1" s="124"/>
    </row>
    <row r="2" spans="1:12" x14ac:dyDescent="0.25">
      <c r="A2" s="62" t="s">
        <v>54</v>
      </c>
      <c r="B2" s="62" t="s">
        <v>55</v>
      </c>
      <c r="C2" s="62" t="s">
        <v>54</v>
      </c>
      <c r="D2" s="62" t="s">
        <v>55</v>
      </c>
      <c r="E2" s="62" t="s">
        <v>54</v>
      </c>
      <c r="F2" s="63" t="s">
        <v>55</v>
      </c>
      <c r="G2" s="64" t="s">
        <v>54</v>
      </c>
      <c r="H2" s="64" t="s">
        <v>55</v>
      </c>
      <c r="I2" s="64" t="s">
        <v>54</v>
      </c>
      <c r="J2" s="64" t="s">
        <v>55</v>
      </c>
      <c r="K2" s="64" t="s">
        <v>54</v>
      </c>
      <c r="L2" s="64" t="s">
        <v>55</v>
      </c>
    </row>
    <row r="3" spans="1:12" x14ac:dyDescent="0.25">
      <c r="A3" s="29" t="s">
        <v>81</v>
      </c>
      <c r="B3" s="29" t="s">
        <v>81</v>
      </c>
      <c r="C3" s="29" t="s">
        <v>80</v>
      </c>
      <c r="D3" s="29" t="s">
        <v>120</v>
      </c>
      <c r="E3" s="29" t="s">
        <v>84</v>
      </c>
      <c r="F3" s="29" t="s">
        <v>85</v>
      </c>
      <c r="G3" s="60" t="s">
        <v>84</v>
      </c>
      <c r="H3" s="60" t="s">
        <v>85</v>
      </c>
      <c r="I3" s="53"/>
      <c r="J3" s="60"/>
      <c r="K3" s="53" t="s">
        <v>159</v>
      </c>
      <c r="L3" s="53" t="s">
        <v>160</v>
      </c>
    </row>
    <row r="4" spans="1:12" x14ac:dyDescent="0.25">
      <c r="A4" s="29" t="s">
        <v>84</v>
      </c>
      <c r="B4" s="29" t="s">
        <v>85</v>
      </c>
      <c r="C4" s="29" t="s">
        <v>81</v>
      </c>
      <c r="D4" s="29" t="s">
        <v>108</v>
      </c>
      <c r="E4" s="29" t="s">
        <v>81</v>
      </c>
      <c r="F4" s="29" t="s">
        <v>81</v>
      </c>
      <c r="G4" s="60" t="s">
        <v>81</v>
      </c>
      <c r="H4" s="60" t="s">
        <v>81</v>
      </c>
      <c r="I4" s="53"/>
      <c r="J4" s="53"/>
      <c r="K4" s="53" t="s">
        <v>81</v>
      </c>
      <c r="L4" s="53" t="s">
        <v>81</v>
      </c>
    </row>
    <row r="5" spans="1:12" x14ac:dyDescent="0.25">
      <c r="A5" s="29"/>
      <c r="B5" s="29"/>
      <c r="C5" s="29" t="s">
        <v>84</v>
      </c>
      <c r="D5" s="29" t="s">
        <v>85</v>
      </c>
      <c r="E5" s="29"/>
      <c r="F5" s="29"/>
      <c r="G5" s="60" t="s">
        <v>90</v>
      </c>
      <c r="H5" s="60" t="s">
        <v>91</v>
      </c>
      <c r="I5" s="53"/>
      <c r="J5" s="53"/>
      <c r="K5" s="53" t="s">
        <v>84</v>
      </c>
      <c r="L5" s="53" t="s">
        <v>85</v>
      </c>
    </row>
    <row r="6" spans="1:12" x14ac:dyDescent="0.25">
      <c r="A6" s="29"/>
      <c r="B6" s="29"/>
      <c r="C6" s="53"/>
      <c r="D6" s="29"/>
      <c r="E6" s="29"/>
      <c r="F6" s="56"/>
      <c r="G6" s="60"/>
      <c r="H6" s="60"/>
      <c r="I6" s="53"/>
      <c r="J6" s="53"/>
      <c r="K6" s="53"/>
      <c r="L6" s="53"/>
    </row>
    <row r="7" spans="1:12" x14ac:dyDescent="0.25">
      <c r="A7" s="29"/>
      <c r="B7" s="29"/>
      <c r="C7" s="53"/>
      <c r="D7" s="29"/>
      <c r="E7" s="29"/>
      <c r="F7" s="56"/>
      <c r="G7" s="60"/>
      <c r="H7" s="60"/>
      <c r="I7" s="53"/>
      <c r="J7" s="53"/>
      <c r="K7" s="53"/>
      <c r="L7" s="53"/>
    </row>
    <row r="8" spans="1:12" x14ac:dyDescent="0.25">
      <c r="A8" s="29"/>
      <c r="B8" s="56"/>
      <c r="C8" s="53"/>
      <c r="D8" s="53"/>
      <c r="E8" s="83"/>
      <c r="F8" s="56"/>
      <c r="G8" s="60"/>
      <c r="H8" s="60"/>
      <c r="I8" s="53"/>
      <c r="J8" s="53"/>
      <c r="K8" s="53"/>
      <c r="L8" s="53"/>
    </row>
    <row r="9" spans="1:12" x14ac:dyDescent="0.25">
      <c r="A9" s="29"/>
      <c r="B9" s="56"/>
      <c r="C9" s="53"/>
      <c r="D9" s="53"/>
      <c r="E9" s="83"/>
      <c r="F9" s="56"/>
      <c r="G9" s="60"/>
      <c r="H9" s="60"/>
      <c r="I9" s="53"/>
      <c r="J9" s="53"/>
      <c r="K9" s="53"/>
      <c r="L9" s="53"/>
    </row>
    <row r="10" spans="1:12" ht="15" customHeight="1" x14ac:dyDescent="0.25">
      <c r="A10" s="29"/>
      <c r="B10" s="29"/>
      <c r="C10" s="58"/>
      <c r="D10" s="58"/>
      <c r="E10" s="29"/>
      <c r="F10" s="56"/>
      <c r="G10" s="60"/>
      <c r="H10" s="60"/>
      <c r="I10" s="53"/>
      <c r="J10" s="53"/>
      <c r="K10" s="53"/>
      <c r="L10" s="53"/>
    </row>
    <row r="11" spans="1:12" ht="15" customHeight="1" x14ac:dyDescent="0.25">
      <c r="A11" s="29"/>
      <c r="B11" s="29"/>
      <c r="C11" s="29"/>
      <c r="D11" s="29"/>
      <c r="E11" s="29"/>
      <c r="F11" s="56"/>
      <c r="G11" s="60"/>
      <c r="H11" s="60"/>
      <c r="I11" s="53"/>
      <c r="J11" s="53"/>
      <c r="K11" s="53"/>
      <c r="L11" s="53"/>
    </row>
    <row r="12" spans="1:12" ht="15" customHeight="1" x14ac:dyDescent="0.25">
      <c r="A12" s="29"/>
      <c r="B12" s="29"/>
      <c r="C12" s="29"/>
      <c r="D12" s="29"/>
      <c r="E12" s="29"/>
      <c r="F12" s="56"/>
      <c r="G12" s="60"/>
      <c r="H12" s="60"/>
      <c r="I12" s="53"/>
      <c r="J12" s="53"/>
      <c r="K12" s="53"/>
      <c r="L12" s="53"/>
    </row>
    <row r="13" spans="1:12" ht="15" customHeight="1" x14ac:dyDescent="0.25">
      <c r="A13" s="29"/>
      <c r="B13" s="29"/>
      <c r="C13" s="29"/>
      <c r="D13" s="29"/>
      <c r="E13" s="29"/>
      <c r="F13" s="56"/>
      <c r="G13" s="60"/>
      <c r="H13" s="60"/>
      <c r="I13" s="53"/>
      <c r="J13" s="53"/>
      <c r="K13" s="53"/>
      <c r="L13" s="53"/>
    </row>
    <row r="14" spans="1:12" ht="15" customHeight="1" x14ac:dyDescent="0.25">
      <c r="A14" s="9" t="s">
        <v>79</v>
      </c>
      <c r="B14" s="30">
        <f>COUNTA(B3:B12)</f>
        <v>2</v>
      </c>
      <c r="C14" s="9" t="s">
        <v>79</v>
      </c>
      <c r="D14" s="30">
        <f>COUNTA(D3:D13)</f>
        <v>3</v>
      </c>
      <c r="E14" s="9" t="s">
        <v>79</v>
      </c>
      <c r="F14" s="59">
        <f>COUNTA(F3:F12)</f>
        <v>2</v>
      </c>
      <c r="G14" s="78" t="s">
        <v>79</v>
      </c>
      <c r="H14" s="71">
        <f>COUNTA(H3:H12)</f>
        <v>3</v>
      </c>
      <c r="I14" s="78" t="s">
        <v>79</v>
      </c>
      <c r="J14" s="71">
        <f>COUNTA(J3:J12)</f>
        <v>0</v>
      </c>
      <c r="K14" s="78" t="s">
        <v>79</v>
      </c>
      <c r="L14" s="71">
        <f>COUNTA(L3:L12)</f>
        <v>3</v>
      </c>
    </row>
    <row r="15" spans="1:12" ht="15" customHeight="1" x14ac:dyDescent="0.25">
      <c r="H15" s="82"/>
      <c r="I15" s="96"/>
      <c r="J15" s="97"/>
    </row>
    <row r="16" spans="1:12" ht="15" customHeight="1" x14ac:dyDescent="0.25">
      <c r="H16" s="82"/>
      <c r="I16" s="82"/>
      <c r="J16" s="82"/>
    </row>
    <row r="17" spans="1:12" ht="15" customHeight="1" x14ac:dyDescent="0.25">
      <c r="A17" s="125" t="s">
        <v>135</v>
      </c>
      <c r="B17" s="126"/>
      <c r="C17" s="125" t="s">
        <v>136</v>
      </c>
      <c r="D17" s="126"/>
      <c r="E17" s="125" t="s">
        <v>142</v>
      </c>
      <c r="F17" s="127"/>
      <c r="G17" s="123" t="s">
        <v>138</v>
      </c>
      <c r="H17" s="124"/>
      <c r="I17" s="123" t="s">
        <v>139</v>
      </c>
      <c r="J17" s="124"/>
      <c r="K17" s="123" t="s">
        <v>140</v>
      </c>
      <c r="L17" s="124"/>
    </row>
    <row r="18" spans="1:12" ht="15" customHeight="1" x14ac:dyDescent="0.25">
      <c r="A18" s="62" t="s">
        <v>54</v>
      </c>
      <c r="B18" s="62" t="s">
        <v>55</v>
      </c>
      <c r="C18" s="62" t="s">
        <v>54</v>
      </c>
      <c r="D18" s="62" t="s">
        <v>55</v>
      </c>
      <c r="E18" s="62" t="s">
        <v>54</v>
      </c>
      <c r="F18" s="63" t="s">
        <v>55</v>
      </c>
      <c r="G18" s="64" t="s">
        <v>54</v>
      </c>
      <c r="H18" s="64" t="s">
        <v>55</v>
      </c>
      <c r="I18" s="64" t="s">
        <v>54</v>
      </c>
      <c r="J18" s="64" t="s">
        <v>55</v>
      </c>
      <c r="K18" s="64" t="s">
        <v>54</v>
      </c>
      <c r="L18" s="64" t="s">
        <v>55</v>
      </c>
    </row>
    <row r="19" spans="1:12" ht="15" customHeight="1" x14ac:dyDescent="0.25">
      <c r="A19" s="29" t="s">
        <v>81</v>
      </c>
      <c r="B19" s="29" t="s">
        <v>108</v>
      </c>
      <c r="C19" s="29" t="s">
        <v>80</v>
      </c>
      <c r="D19" s="29" t="s">
        <v>120</v>
      </c>
      <c r="E19" s="29" t="s">
        <v>81</v>
      </c>
      <c r="F19" s="29" t="s">
        <v>81</v>
      </c>
      <c r="G19" s="60" t="s">
        <v>189</v>
      </c>
      <c r="H19" s="60" t="s">
        <v>120</v>
      </c>
      <c r="I19" s="106" t="s">
        <v>80</v>
      </c>
      <c r="J19" s="106" t="s">
        <v>80</v>
      </c>
      <c r="K19" s="53" t="s">
        <v>212</v>
      </c>
      <c r="L19" s="112" t="s">
        <v>91</v>
      </c>
    </row>
    <row r="20" spans="1:12" ht="15" customHeight="1" x14ac:dyDescent="0.25">
      <c r="A20" s="29" t="s">
        <v>80</v>
      </c>
      <c r="B20" s="29" t="s">
        <v>120</v>
      </c>
      <c r="C20" s="29" t="s">
        <v>81</v>
      </c>
      <c r="D20" s="29" t="s">
        <v>108</v>
      </c>
      <c r="E20" s="29" t="s">
        <v>108</v>
      </c>
      <c r="F20" s="29" t="s">
        <v>108</v>
      </c>
      <c r="G20" s="60" t="s">
        <v>190</v>
      </c>
      <c r="H20" s="60" t="s">
        <v>123</v>
      </c>
      <c r="I20" s="53" t="s">
        <v>94</v>
      </c>
      <c r="J20" s="112" t="s">
        <v>81</v>
      </c>
      <c r="K20" s="53"/>
      <c r="L20" s="53"/>
    </row>
    <row r="21" spans="1:12" ht="15" customHeight="1" x14ac:dyDescent="0.25">
      <c r="A21" s="29" t="s">
        <v>82</v>
      </c>
      <c r="B21" s="29" t="s">
        <v>82</v>
      </c>
      <c r="C21" s="29" t="s">
        <v>88</v>
      </c>
      <c r="D21" s="29" t="s">
        <v>123</v>
      </c>
      <c r="E21" s="29" t="s">
        <v>82</v>
      </c>
      <c r="F21" s="29" t="s">
        <v>82</v>
      </c>
      <c r="G21" s="60" t="s">
        <v>191</v>
      </c>
      <c r="H21" s="60" t="s">
        <v>85</v>
      </c>
      <c r="I21" s="53"/>
      <c r="J21" s="53"/>
      <c r="K21" s="53"/>
      <c r="L21" s="53"/>
    </row>
    <row r="22" spans="1:12" ht="15" customHeight="1" x14ac:dyDescent="0.25">
      <c r="A22" s="29" t="s">
        <v>87</v>
      </c>
      <c r="B22" s="29" t="s">
        <v>122</v>
      </c>
      <c r="C22" s="29" t="s">
        <v>93</v>
      </c>
      <c r="D22" s="29" t="s">
        <v>121</v>
      </c>
      <c r="E22" s="29" t="s">
        <v>80</v>
      </c>
      <c r="F22" s="29" t="s">
        <v>120</v>
      </c>
      <c r="G22" s="60" t="s">
        <v>192</v>
      </c>
      <c r="H22" s="60" t="s">
        <v>82</v>
      </c>
      <c r="I22" s="53"/>
      <c r="J22" s="53"/>
      <c r="K22" s="53"/>
      <c r="L22" s="53"/>
    </row>
    <row r="23" spans="1:12" x14ac:dyDescent="0.25">
      <c r="A23" s="29" t="s">
        <v>88</v>
      </c>
      <c r="B23" s="29" t="s">
        <v>123</v>
      </c>
      <c r="C23" s="29" t="s">
        <v>84</v>
      </c>
      <c r="D23" s="29" t="s">
        <v>85</v>
      </c>
      <c r="E23" s="29" t="s">
        <v>84</v>
      </c>
      <c r="F23" s="29" t="s">
        <v>85</v>
      </c>
      <c r="G23" s="60" t="s">
        <v>193</v>
      </c>
      <c r="H23" s="60" t="s">
        <v>194</v>
      </c>
      <c r="I23" s="53"/>
      <c r="J23" s="53"/>
      <c r="K23" s="53"/>
      <c r="L23" s="53"/>
    </row>
    <row r="24" spans="1:12" ht="15" customHeight="1" x14ac:dyDescent="0.25">
      <c r="A24" s="29" t="s">
        <v>93</v>
      </c>
      <c r="B24" s="29" t="s">
        <v>121</v>
      </c>
      <c r="C24" s="29" t="s">
        <v>94</v>
      </c>
      <c r="D24" s="29" t="s">
        <v>81</v>
      </c>
      <c r="E24" s="29" t="s">
        <v>90</v>
      </c>
      <c r="F24" s="56" t="s">
        <v>91</v>
      </c>
      <c r="G24" s="60"/>
      <c r="H24" s="105"/>
      <c r="I24" s="53"/>
      <c r="J24" s="53"/>
      <c r="K24" s="53"/>
      <c r="L24" s="53"/>
    </row>
    <row r="25" spans="1:12" ht="15" customHeight="1" x14ac:dyDescent="0.25">
      <c r="A25" s="29" t="s">
        <v>84</v>
      </c>
      <c r="B25" s="29" t="s">
        <v>85</v>
      </c>
      <c r="C25" s="29"/>
      <c r="D25" s="29"/>
      <c r="E25" s="29"/>
      <c r="F25" s="56"/>
      <c r="G25" s="60"/>
      <c r="H25" s="105"/>
      <c r="I25" s="53"/>
      <c r="J25" s="53"/>
      <c r="K25" s="53"/>
      <c r="L25" s="53"/>
    </row>
    <row r="26" spans="1:12" ht="15" customHeight="1" x14ac:dyDescent="0.25">
      <c r="A26" s="29"/>
      <c r="B26" s="29"/>
      <c r="C26" s="29"/>
      <c r="D26" s="29"/>
      <c r="E26" s="29"/>
      <c r="F26" s="56"/>
      <c r="G26" s="60"/>
      <c r="H26" s="105"/>
      <c r="I26" s="53"/>
      <c r="J26" s="53"/>
      <c r="K26" s="53"/>
      <c r="L26" s="53"/>
    </row>
    <row r="27" spans="1:12" ht="15" customHeight="1" x14ac:dyDescent="0.25">
      <c r="A27" s="29"/>
      <c r="B27" s="29"/>
      <c r="C27" s="29"/>
      <c r="D27" s="29"/>
      <c r="E27" s="29"/>
      <c r="F27" s="56"/>
      <c r="G27" s="60"/>
      <c r="H27" s="105"/>
      <c r="I27" s="53"/>
      <c r="J27" s="53"/>
      <c r="K27" s="53"/>
      <c r="L27" s="53"/>
    </row>
    <row r="28" spans="1:12" ht="15" customHeight="1" x14ac:dyDescent="0.25">
      <c r="A28" s="29"/>
      <c r="B28" s="29"/>
      <c r="C28" s="29"/>
      <c r="D28" s="29"/>
      <c r="E28" s="29"/>
      <c r="F28" s="56"/>
      <c r="G28" s="60"/>
      <c r="H28" s="105"/>
      <c r="I28" s="53"/>
      <c r="J28" s="53"/>
      <c r="K28" s="53"/>
      <c r="L28" s="53"/>
    </row>
    <row r="29" spans="1:12" ht="15" customHeight="1" x14ac:dyDescent="0.25">
      <c r="A29" s="29"/>
      <c r="B29" s="29"/>
      <c r="C29" s="29"/>
      <c r="D29" s="29"/>
      <c r="E29" s="29"/>
      <c r="F29" s="56"/>
      <c r="G29" s="60"/>
      <c r="H29" s="105"/>
      <c r="I29" s="53"/>
      <c r="J29" s="53"/>
      <c r="K29" s="53"/>
      <c r="L29" s="53"/>
    </row>
    <row r="30" spans="1:12" ht="15" customHeight="1" x14ac:dyDescent="0.25">
      <c r="A30" s="9" t="s">
        <v>79</v>
      </c>
      <c r="B30" s="30">
        <f>COUNTA(B19:B29)</f>
        <v>7</v>
      </c>
      <c r="C30" s="9" t="s">
        <v>79</v>
      </c>
      <c r="D30" s="30">
        <f>COUNTA(D19:D29)</f>
        <v>6</v>
      </c>
      <c r="E30" s="9" t="s">
        <v>79</v>
      </c>
      <c r="F30" s="59">
        <f>COUNTA(F19:F29)</f>
        <v>6</v>
      </c>
      <c r="G30" s="78" t="s">
        <v>79</v>
      </c>
      <c r="H30" s="109">
        <f>COUNTA(H19:H29)</f>
        <v>5</v>
      </c>
      <c r="I30" s="78" t="s">
        <v>79</v>
      </c>
      <c r="J30" s="109">
        <f>COUNTA(J19:J29)</f>
        <v>2</v>
      </c>
      <c r="K30" s="78" t="s">
        <v>79</v>
      </c>
      <c r="L30" s="71">
        <f>COUNTA(L19:L29)</f>
        <v>1</v>
      </c>
    </row>
    <row r="31" spans="1:12" ht="15" customHeight="1" x14ac:dyDescent="0.25">
      <c r="H31" s="82"/>
      <c r="I31" s="82"/>
      <c r="J31" s="82"/>
    </row>
    <row r="32" spans="1:12" ht="15" customHeight="1" x14ac:dyDescent="0.25">
      <c r="A32" s="98"/>
      <c r="B32" s="98"/>
      <c r="C32" s="98"/>
      <c r="D32" s="98"/>
      <c r="E32" s="98"/>
      <c r="F32" s="98"/>
      <c r="G32" s="98"/>
      <c r="H32" s="98"/>
      <c r="I32" s="82"/>
      <c r="J32" s="82"/>
    </row>
    <row r="33" spans="1:12" ht="15" customHeight="1" x14ac:dyDescent="0.25">
      <c r="A33" s="125" t="s">
        <v>219</v>
      </c>
      <c r="B33" s="126"/>
      <c r="C33" s="125" t="s">
        <v>214</v>
      </c>
      <c r="D33" s="126"/>
      <c r="E33" s="125" t="s">
        <v>220</v>
      </c>
      <c r="F33" s="127"/>
      <c r="G33" s="123" t="s">
        <v>216</v>
      </c>
      <c r="H33" s="124"/>
      <c r="I33" s="123" t="s">
        <v>217</v>
      </c>
      <c r="J33" s="124"/>
      <c r="K33" s="123" t="s">
        <v>218</v>
      </c>
      <c r="L33" s="124"/>
    </row>
    <row r="34" spans="1:12" ht="15" customHeight="1" x14ac:dyDescent="0.25">
      <c r="A34" s="62" t="s">
        <v>54</v>
      </c>
      <c r="B34" s="62" t="s">
        <v>55</v>
      </c>
      <c r="C34" s="62" t="s">
        <v>54</v>
      </c>
      <c r="D34" s="62" t="s">
        <v>55</v>
      </c>
      <c r="E34" s="62" t="s">
        <v>54</v>
      </c>
      <c r="F34" s="63" t="s">
        <v>55</v>
      </c>
      <c r="G34" s="64" t="s">
        <v>54</v>
      </c>
      <c r="H34" s="64" t="s">
        <v>55</v>
      </c>
      <c r="I34" s="64" t="s">
        <v>54</v>
      </c>
      <c r="J34" s="64" t="s">
        <v>55</v>
      </c>
      <c r="K34" s="64" t="s">
        <v>54</v>
      </c>
      <c r="L34" s="64" t="s">
        <v>55</v>
      </c>
    </row>
    <row r="35" spans="1:12" ht="15" customHeight="1" x14ac:dyDescent="0.25">
      <c r="A35" s="29" t="s">
        <v>84</v>
      </c>
      <c r="B35" s="29" t="s">
        <v>85</v>
      </c>
      <c r="C35" s="29" t="s">
        <v>225</v>
      </c>
      <c r="D35" s="29" t="s">
        <v>226</v>
      </c>
      <c r="E35" s="29" t="s">
        <v>81</v>
      </c>
      <c r="F35" s="29" t="s">
        <v>81</v>
      </c>
      <c r="G35" s="106" t="s">
        <v>84</v>
      </c>
      <c r="H35" s="106" t="s">
        <v>85</v>
      </c>
      <c r="I35" s="106" t="s">
        <v>81</v>
      </c>
      <c r="J35" s="106" t="s">
        <v>81</v>
      </c>
    </row>
    <row r="36" spans="1:12" ht="15" customHeight="1" x14ac:dyDescent="0.25">
      <c r="A36" s="29"/>
      <c r="B36" s="29"/>
      <c r="C36" s="29" t="s">
        <v>80</v>
      </c>
      <c r="D36" s="67" t="s">
        <v>120</v>
      </c>
      <c r="E36" s="29"/>
      <c r="F36" s="29"/>
      <c r="G36" s="60"/>
      <c r="H36" s="60"/>
      <c r="I36" s="53"/>
      <c r="J36" s="112"/>
    </row>
    <row r="37" spans="1:12" ht="15" customHeight="1" x14ac:dyDescent="0.25">
      <c r="A37" s="29"/>
      <c r="B37" s="29"/>
      <c r="C37" s="29" t="s">
        <v>82</v>
      </c>
      <c r="D37" s="29" t="s">
        <v>82</v>
      </c>
      <c r="E37" s="29"/>
      <c r="F37" s="29"/>
      <c r="G37" s="60"/>
      <c r="H37" s="60"/>
      <c r="I37" s="53"/>
      <c r="J37" s="53"/>
    </row>
    <row r="38" spans="1:12" ht="15" customHeight="1" x14ac:dyDescent="0.25">
      <c r="A38" s="29"/>
      <c r="B38" s="29"/>
      <c r="C38" s="29" t="s">
        <v>84</v>
      </c>
      <c r="D38" s="67" t="s">
        <v>85</v>
      </c>
      <c r="E38" s="29"/>
      <c r="F38" s="29"/>
      <c r="G38" s="60"/>
      <c r="H38" s="60"/>
      <c r="I38" s="53"/>
      <c r="J38" s="53"/>
    </row>
    <row r="39" spans="1:12" ht="15" customHeight="1" x14ac:dyDescent="0.25">
      <c r="A39" s="29"/>
      <c r="B39" s="29"/>
      <c r="C39" s="29" t="s">
        <v>86</v>
      </c>
      <c r="D39" s="29" t="s">
        <v>86</v>
      </c>
      <c r="E39" s="29"/>
      <c r="F39" s="29"/>
      <c r="G39" s="60"/>
      <c r="H39" s="60"/>
      <c r="I39" s="53"/>
      <c r="J39" s="53"/>
    </row>
    <row r="40" spans="1:12" ht="15" customHeight="1" x14ac:dyDescent="0.25">
      <c r="A40" s="29"/>
      <c r="B40" s="29"/>
      <c r="C40" s="29"/>
      <c r="D40" s="29"/>
      <c r="E40" s="29"/>
      <c r="F40" s="56"/>
      <c r="G40" s="60"/>
      <c r="H40" s="105"/>
      <c r="I40" s="53"/>
      <c r="J40" s="53"/>
    </row>
    <row r="41" spans="1:12" ht="15" customHeight="1" x14ac:dyDescent="0.25">
      <c r="A41" s="29"/>
      <c r="B41" s="29"/>
      <c r="C41" s="29"/>
      <c r="D41" s="29"/>
      <c r="E41" s="29"/>
      <c r="F41" s="56"/>
      <c r="G41" s="60"/>
      <c r="H41" s="105"/>
      <c r="I41" s="53"/>
      <c r="J41" s="53"/>
    </row>
    <row r="42" spans="1:12" ht="15" customHeight="1" x14ac:dyDescent="0.25">
      <c r="A42" s="29"/>
      <c r="B42" s="29"/>
      <c r="C42" s="29"/>
      <c r="D42" s="29"/>
      <c r="E42" s="29"/>
      <c r="F42" s="56"/>
      <c r="G42" s="60"/>
      <c r="H42" s="105"/>
      <c r="I42" s="53"/>
      <c r="J42" s="53"/>
      <c r="K42" s="53"/>
      <c r="L42" s="53"/>
    </row>
    <row r="43" spans="1:12" ht="15" customHeight="1" x14ac:dyDescent="0.25">
      <c r="A43" s="29"/>
      <c r="B43" s="29"/>
      <c r="C43" s="29"/>
      <c r="D43" s="29"/>
      <c r="E43" s="29"/>
      <c r="F43" s="56"/>
      <c r="G43" s="60"/>
      <c r="H43" s="105"/>
      <c r="I43" s="53"/>
      <c r="J43" s="53"/>
      <c r="K43" s="53"/>
      <c r="L43" s="53"/>
    </row>
    <row r="44" spans="1:12" ht="15" customHeight="1" x14ac:dyDescent="0.25">
      <c r="A44" s="29"/>
      <c r="B44" s="29"/>
      <c r="C44" s="29"/>
      <c r="D44" s="29"/>
      <c r="E44" s="29"/>
      <c r="F44" s="56"/>
      <c r="G44" s="60"/>
      <c r="H44" s="105"/>
      <c r="I44" s="53"/>
      <c r="J44" s="53"/>
      <c r="K44" s="53"/>
      <c r="L44" s="53"/>
    </row>
    <row r="45" spans="1:12" ht="15" customHeight="1" x14ac:dyDescent="0.25">
      <c r="A45" s="29"/>
      <c r="B45" s="29"/>
      <c r="C45" s="29"/>
      <c r="D45" s="29"/>
      <c r="E45" s="29"/>
      <c r="F45" s="56"/>
      <c r="G45" s="60"/>
      <c r="H45" s="105"/>
      <c r="I45" s="53"/>
      <c r="J45" s="53"/>
      <c r="K45" s="53"/>
      <c r="L45" s="53"/>
    </row>
    <row r="46" spans="1:12" ht="15" customHeight="1" x14ac:dyDescent="0.25">
      <c r="A46" s="9" t="s">
        <v>79</v>
      </c>
      <c r="B46" s="30">
        <f>COUNTA(B35:B45)</f>
        <v>1</v>
      </c>
      <c r="C46" s="9" t="s">
        <v>79</v>
      </c>
      <c r="D46" s="30">
        <f>COUNTA(D35:D45)</f>
        <v>5</v>
      </c>
      <c r="E46" s="9" t="s">
        <v>79</v>
      </c>
      <c r="F46" s="59">
        <f>COUNTA(F35:F45)</f>
        <v>1</v>
      </c>
      <c r="G46" s="78" t="s">
        <v>79</v>
      </c>
      <c r="H46" s="109">
        <f>COUNTA(H35:H45)</f>
        <v>1</v>
      </c>
      <c r="I46" s="78" t="s">
        <v>79</v>
      </c>
      <c r="J46" s="109">
        <f>COUNTA(J35:J45)</f>
        <v>1</v>
      </c>
      <c r="K46" s="78" t="s">
        <v>79</v>
      </c>
      <c r="L46" s="71">
        <f>COUNTA(L42:L45)</f>
        <v>0</v>
      </c>
    </row>
    <row r="47" spans="1:12" ht="15" customHeight="1" x14ac:dyDescent="0.25">
      <c r="A47" s="98"/>
      <c r="B47" s="98"/>
      <c r="C47" s="98"/>
      <c r="D47" s="98"/>
      <c r="E47" s="98"/>
      <c r="F47" s="98"/>
      <c r="G47" s="98"/>
      <c r="H47" s="98"/>
    </row>
    <row r="48" spans="1:12" ht="15" customHeight="1" x14ac:dyDescent="0.25">
      <c r="A48" s="98"/>
      <c r="B48" s="98"/>
      <c r="C48" s="98"/>
      <c r="D48" s="98"/>
      <c r="E48" s="98"/>
      <c r="F48" s="98"/>
      <c r="G48" s="98"/>
      <c r="H48" s="98"/>
    </row>
    <row r="49" spans="1:8" ht="15" customHeight="1" x14ac:dyDescent="0.25">
      <c r="A49" s="98"/>
      <c r="B49" s="98"/>
      <c r="C49" s="98"/>
      <c r="D49" s="98"/>
      <c r="E49" s="98"/>
      <c r="F49" s="98"/>
      <c r="G49" s="98"/>
      <c r="H49" s="98"/>
    </row>
    <row r="50" spans="1:8" ht="15" customHeight="1" x14ac:dyDescent="0.25">
      <c r="A50" s="98"/>
      <c r="B50" s="98"/>
      <c r="C50" s="98"/>
      <c r="D50" s="98"/>
      <c r="E50" s="98"/>
      <c r="F50" s="98"/>
      <c r="G50" s="98"/>
      <c r="H50" s="98"/>
    </row>
    <row r="51" spans="1:8" ht="15" customHeight="1" x14ac:dyDescent="0.25">
      <c r="A51" s="98"/>
      <c r="B51" s="98"/>
      <c r="C51" s="98"/>
      <c r="D51" s="98"/>
      <c r="E51" s="98"/>
      <c r="F51" s="98"/>
      <c r="G51" s="98"/>
      <c r="H51" s="98"/>
    </row>
    <row r="52" spans="1:8" ht="15" customHeight="1" x14ac:dyDescent="0.25">
      <c r="A52" s="98"/>
      <c r="B52" s="98"/>
      <c r="C52" s="98"/>
      <c r="D52" s="98"/>
      <c r="E52" s="98"/>
      <c r="F52" s="98"/>
      <c r="G52" s="98"/>
      <c r="H52" s="98"/>
    </row>
    <row r="53" spans="1:8" ht="15" customHeight="1" x14ac:dyDescent="0.25">
      <c r="A53" s="98"/>
      <c r="B53" s="98"/>
      <c r="C53" s="98"/>
      <c r="D53" s="98"/>
      <c r="E53" s="98"/>
      <c r="F53" s="98"/>
      <c r="G53" s="98"/>
      <c r="H53" s="98"/>
    </row>
    <row r="54" spans="1:8" ht="15" customHeight="1" x14ac:dyDescent="0.25">
      <c r="A54" s="98"/>
      <c r="B54" s="98"/>
      <c r="C54" s="98"/>
      <c r="D54" s="98"/>
      <c r="E54" s="98"/>
      <c r="F54" s="98"/>
      <c r="G54" s="98"/>
      <c r="H54" s="98"/>
    </row>
    <row r="55" spans="1:8" ht="15" customHeight="1" x14ac:dyDescent="0.25">
      <c r="A55" s="98"/>
      <c r="B55" s="98"/>
      <c r="C55" s="98"/>
      <c r="D55" s="98"/>
      <c r="E55" s="98"/>
      <c r="F55" s="98"/>
      <c r="G55" s="98"/>
      <c r="H55" s="98"/>
    </row>
    <row r="56" spans="1:8" ht="15" customHeight="1" x14ac:dyDescent="0.25">
      <c r="A56" s="98"/>
      <c r="B56" s="98"/>
      <c r="C56" s="98"/>
      <c r="D56" s="98"/>
      <c r="E56" s="98"/>
      <c r="F56" s="98"/>
      <c r="G56" s="98"/>
      <c r="H56" s="98"/>
    </row>
    <row r="57" spans="1:8" ht="15" customHeight="1" x14ac:dyDescent="0.25">
      <c r="A57" s="98"/>
      <c r="B57" s="98"/>
      <c r="C57" s="98"/>
      <c r="D57" s="98"/>
      <c r="E57" s="98"/>
      <c r="F57" s="98"/>
      <c r="G57" s="98"/>
      <c r="H57" s="98"/>
    </row>
    <row r="58" spans="1:8" ht="15" customHeight="1" x14ac:dyDescent="0.25">
      <c r="A58" s="98"/>
      <c r="B58" s="98"/>
      <c r="C58" s="98"/>
      <c r="D58" s="98"/>
      <c r="E58" s="98"/>
      <c r="F58" s="98"/>
      <c r="G58" s="98"/>
      <c r="H58" s="98"/>
    </row>
    <row r="59" spans="1:8" ht="15" customHeight="1" x14ac:dyDescent="0.25">
      <c r="A59" s="98"/>
      <c r="B59" s="98"/>
      <c r="C59" s="98"/>
      <c r="D59" s="98"/>
      <c r="E59" s="98"/>
      <c r="F59" s="98"/>
      <c r="G59" s="98"/>
      <c r="H59" s="98"/>
    </row>
    <row r="60" spans="1:8" ht="15" customHeight="1" x14ac:dyDescent="0.25">
      <c r="A60" s="98"/>
      <c r="B60" s="98"/>
      <c r="C60" s="98"/>
      <c r="D60" s="98"/>
      <c r="E60" s="98"/>
      <c r="F60" s="98"/>
      <c r="G60" s="98"/>
      <c r="H60" s="98"/>
    </row>
    <row r="61" spans="1:8" ht="15" customHeight="1" x14ac:dyDescent="0.25">
      <c r="A61" s="98"/>
      <c r="B61" s="98"/>
      <c r="C61" s="98"/>
      <c r="D61" s="98"/>
      <c r="E61" s="98"/>
      <c r="F61" s="98"/>
      <c r="G61" s="98"/>
      <c r="H61" s="98"/>
    </row>
    <row r="62" spans="1:8" ht="15" customHeight="1" x14ac:dyDescent="0.25">
      <c r="A62" s="98"/>
      <c r="B62" s="98"/>
      <c r="C62" s="98"/>
      <c r="D62" s="98"/>
      <c r="E62" s="98"/>
      <c r="F62" s="98"/>
      <c r="G62" s="98"/>
      <c r="H62" s="98"/>
    </row>
    <row r="63" spans="1:8" ht="15" customHeight="1" x14ac:dyDescent="0.25">
      <c r="A63" s="98"/>
      <c r="B63" s="98"/>
      <c r="C63" s="98"/>
      <c r="D63" s="98"/>
      <c r="E63" s="98"/>
      <c r="F63" s="98"/>
      <c r="G63" s="98"/>
      <c r="H63" s="98"/>
    </row>
    <row r="64" spans="1:8" ht="15" customHeight="1" x14ac:dyDescent="0.25">
      <c r="A64" s="98"/>
      <c r="B64" s="98"/>
      <c r="C64" s="98"/>
      <c r="D64" s="98"/>
      <c r="E64" s="98"/>
      <c r="F64" s="98"/>
      <c r="G64" s="98"/>
      <c r="H64" s="98"/>
    </row>
    <row r="65" spans="1:8" ht="15" customHeight="1" x14ac:dyDescent="0.25">
      <c r="A65" s="98"/>
      <c r="B65" s="98"/>
      <c r="C65" s="98"/>
      <c r="D65" s="98"/>
      <c r="E65" s="98"/>
      <c r="F65" s="98"/>
      <c r="G65" s="98"/>
      <c r="H65" s="98"/>
    </row>
    <row r="66" spans="1:8" ht="15" customHeight="1" x14ac:dyDescent="0.25">
      <c r="A66" s="98"/>
      <c r="B66" s="98"/>
      <c r="C66" s="98"/>
      <c r="D66" s="98"/>
      <c r="E66" s="98"/>
      <c r="F66" s="98"/>
      <c r="G66" s="98"/>
      <c r="H66" s="98"/>
    </row>
    <row r="67" spans="1:8" ht="15" customHeight="1" x14ac:dyDescent="0.25">
      <c r="A67" s="98"/>
      <c r="B67" s="98"/>
      <c r="C67" s="98"/>
      <c r="D67" s="98"/>
      <c r="E67" s="98"/>
      <c r="F67" s="98"/>
      <c r="G67" s="98"/>
      <c r="H67" s="98"/>
    </row>
    <row r="68" spans="1:8" ht="15" customHeight="1" x14ac:dyDescent="0.25">
      <c r="A68" s="98"/>
      <c r="B68" s="98"/>
      <c r="C68" s="98"/>
      <c r="D68" s="98"/>
      <c r="E68" s="98"/>
      <c r="F68" s="98"/>
      <c r="G68" s="98"/>
      <c r="H68" s="98"/>
    </row>
    <row r="69" spans="1:8" ht="15" customHeight="1" x14ac:dyDescent="0.25">
      <c r="A69" s="98"/>
      <c r="B69" s="98"/>
      <c r="C69" s="98"/>
      <c r="D69" s="98"/>
      <c r="E69" s="98"/>
      <c r="F69" s="98"/>
      <c r="G69" s="98"/>
      <c r="H69" s="98"/>
    </row>
    <row r="70" spans="1:8" ht="15" customHeight="1" x14ac:dyDescent="0.25">
      <c r="A70" s="98"/>
      <c r="B70" s="98"/>
      <c r="C70" s="98"/>
      <c r="D70" s="98"/>
      <c r="E70" s="98"/>
      <c r="F70" s="98"/>
      <c r="G70" s="98"/>
      <c r="H70" s="98"/>
    </row>
    <row r="71" spans="1:8" ht="15" customHeight="1" x14ac:dyDescent="0.25">
      <c r="A71" s="98"/>
      <c r="B71" s="98"/>
      <c r="C71" s="98"/>
      <c r="D71" s="98"/>
      <c r="E71" s="98"/>
      <c r="F71" s="98"/>
      <c r="G71" s="98"/>
      <c r="H71" s="98"/>
    </row>
    <row r="72" spans="1:8" ht="15" customHeight="1" x14ac:dyDescent="0.25">
      <c r="A72" s="98"/>
      <c r="B72" s="98"/>
      <c r="C72" s="98"/>
      <c r="D72" s="98"/>
      <c r="E72" s="98"/>
      <c r="F72" s="98"/>
      <c r="G72" s="98"/>
      <c r="H72" s="98"/>
    </row>
    <row r="73" spans="1:8" ht="15" customHeight="1" x14ac:dyDescent="0.25">
      <c r="A73" s="98"/>
      <c r="B73" s="98"/>
      <c r="C73" s="98"/>
      <c r="D73" s="98"/>
      <c r="E73" s="98"/>
      <c r="F73" s="98"/>
      <c r="G73" s="98"/>
      <c r="H73" s="98"/>
    </row>
    <row r="74" spans="1:8" ht="15" customHeight="1" x14ac:dyDescent="0.25">
      <c r="A74" s="98"/>
      <c r="B74" s="98"/>
      <c r="C74" s="98"/>
      <c r="D74" s="98"/>
      <c r="E74" s="98"/>
      <c r="F74" s="98"/>
      <c r="G74" s="98"/>
      <c r="H74" s="98"/>
    </row>
    <row r="75" spans="1:8" ht="15" customHeight="1" x14ac:dyDescent="0.25">
      <c r="A75" s="98"/>
      <c r="B75" s="98"/>
      <c r="C75" s="98"/>
      <c r="D75" s="98"/>
      <c r="E75" s="98"/>
      <c r="F75" s="98"/>
      <c r="G75" s="98"/>
      <c r="H75" s="98"/>
    </row>
    <row r="76" spans="1:8" ht="15" customHeight="1" x14ac:dyDescent="0.25">
      <c r="A76" s="98"/>
      <c r="B76" s="98"/>
      <c r="C76" s="98"/>
      <c r="D76" s="98"/>
      <c r="E76" s="98"/>
      <c r="F76" s="98"/>
      <c r="G76" s="98"/>
      <c r="H76" s="98"/>
    </row>
    <row r="77" spans="1:8" ht="15" customHeight="1" x14ac:dyDescent="0.25">
      <c r="A77" s="98"/>
      <c r="B77" s="98"/>
      <c r="C77" s="98"/>
      <c r="D77" s="98"/>
      <c r="E77" s="98"/>
      <c r="F77" s="98"/>
      <c r="G77" s="98"/>
      <c r="H77" s="98"/>
    </row>
    <row r="78" spans="1:8" ht="15" customHeight="1" x14ac:dyDescent="0.25">
      <c r="A78" s="98"/>
      <c r="B78" s="98"/>
      <c r="C78" s="98"/>
      <c r="D78" s="98"/>
      <c r="E78" s="98"/>
      <c r="F78" s="98"/>
      <c r="G78" s="98"/>
      <c r="H78" s="98"/>
    </row>
    <row r="79" spans="1:8" ht="15" customHeight="1" x14ac:dyDescent="0.25">
      <c r="A79" s="98"/>
      <c r="B79" s="98"/>
      <c r="C79" s="98"/>
      <c r="D79" s="98"/>
      <c r="E79" s="98"/>
      <c r="F79" s="98"/>
      <c r="G79" s="98"/>
      <c r="H79" s="98"/>
    </row>
    <row r="80" spans="1:8" ht="15" customHeight="1" x14ac:dyDescent="0.25">
      <c r="A80" s="98"/>
      <c r="B80" s="98"/>
      <c r="C80" s="98"/>
      <c r="D80" s="98"/>
      <c r="E80" s="98"/>
      <c r="F80" s="98"/>
      <c r="G80" s="98"/>
      <c r="H80" s="98"/>
    </row>
    <row r="81" spans="1:8" ht="15" customHeight="1" x14ac:dyDescent="0.25">
      <c r="A81" s="98"/>
      <c r="B81" s="98"/>
      <c r="C81" s="98"/>
      <c r="D81" s="98"/>
      <c r="E81" s="98"/>
      <c r="F81" s="98"/>
      <c r="G81" s="98"/>
      <c r="H81" s="98"/>
    </row>
    <row r="82" spans="1:8" ht="15" customHeight="1" x14ac:dyDescent="0.25">
      <c r="A82" s="98"/>
      <c r="B82" s="98"/>
      <c r="C82" s="98"/>
      <c r="D82" s="98"/>
      <c r="E82" s="98"/>
      <c r="F82" s="98"/>
      <c r="G82" s="98"/>
      <c r="H82" s="98"/>
    </row>
    <row r="83" spans="1:8" ht="15" customHeight="1" x14ac:dyDescent="0.25">
      <c r="A83" s="98"/>
      <c r="B83" s="98"/>
      <c r="C83" s="98"/>
      <c r="D83" s="98"/>
      <c r="E83" s="98"/>
      <c r="F83" s="98"/>
      <c r="G83" s="98"/>
      <c r="H83" s="98"/>
    </row>
    <row r="84" spans="1:8" ht="15" customHeight="1" x14ac:dyDescent="0.25">
      <c r="A84" s="98"/>
      <c r="B84" s="98"/>
      <c r="C84" s="98"/>
      <c r="D84" s="98"/>
      <c r="E84" s="98"/>
      <c r="F84" s="98"/>
      <c r="G84" s="98"/>
      <c r="H84" s="98"/>
    </row>
    <row r="85" spans="1:8" ht="15" customHeight="1" x14ac:dyDescent="0.25">
      <c r="A85" s="98"/>
      <c r="B85" s="98"/>
      <c r="C85" s="98"/>
      <c r="D85" s="98"/>
      <c r="E85" s="98"/>
      <c r="F85" s="98"/>
      <c r="G85" s="98"/>
      <c r="H85" s="98"/>
    </row>
    <row r="86" spans="1:8" ht="15" customHeight="1" x14ac:dyDescent="0.25">
      <c r="A86" s="98"/>
      <c r="B86" s="98"/>
      <c r="C86" s="98"/>
      <c r="D86" s="98"/>
      <c r="E86" s="98"/>
      <c r="F86" s="98"/>
      <c r="G86" s="98"/>
      <c r="H86" s="98"/>
    </row>
    <row r="87" spans="1:8" ht="15" customHeight="1" x14ac:dyDescent="0.25">
      <c r="A87" s="98"/>
      <c r="B87" s="98"/>
      <c r="C87" s="98"/>
      <c r="D87" s="98"/>
      <c r="E87" s="98"/>
      <c r="F87" s="98"/>
      <c r="G87" s="98"/>
      <c r="H87" s="98"/>
    </row>
    <row r="88" spans="1:8" ht="15" customHeight="1" x14ac:dyDescent="0.25">
      <c r="A88" s="98"/>
      <c r="B88" s="98"/>
      <c r="C88" s="98"/>
      <c r="D88" s="98"/>
      <c r="E88" s="98"/>
      <c r="F88" s="98"/>
      <c r="G88" s="98"/>
      <c r="H88" s="98"/>
    </row>
    <row r="89" spans="1:8" ht="15" customHeight="1" x14ac:dyDescent="0.25">
      <c r="A89" s="98"/>
      <c r="B89" s="98"/>
      <c r="C89" s="98"/>
      <c r="D89" s="98"/>
      <c r="E89" s="98"/>
      <c r="F89" s="98"/>
      <c r="G89" s="98"/>
      <c r="H89" s="98"/>
    </row>
    <row r="90" spans="1:8" ht="15" customHeight="1" x14ac:dyDescent="0.25">
      <c r="A90" s="98"/>
      <c r="B90" s="98"/>
      <c r="C90" s="98"/>
      <c r="D90" s="98"/>
      <c r="E90" s="98"/>
      <c r="F90" s="98"/>
      <c r="G90" s="98"/>
      <c r="H90" s="98"/>
    </row>
    <row r="91" spans="1:8" ht="15" customHeight="1" x14ac:dyDescent="0.25">
      <c r="A91" s="98"/>
      <c r="B91" s="98"/>
      <c r="C91" s="98"/>
      <c r="D91" s="98"/>
      <c r="E91" s="98"/>
      <c r="F91" s="98"/>
      <c r="G91" s="98"/>
      <c r="H91" s="98"/>
    </row>
    <row r="92" spans="1:8" ht="15" customHeight="1" x14ac:dyDescent="0.25">
      <c r="A92" s="98"/>
      <c r="B92" s="98"/>
      <c r="C92" s="98"/>
      <c r="D92" s="98"/>
      <c r="E92" s="98"/>
      <c r="F92" s="98"/>
      <c r="G92" s="98"/>
      <c r="H92" s="98"/>
    </row>
  </sheetData>
  <mergeCells count="18">
    <mergeCell ref="A33:B33"/>
    <mergeCell ref="C33:D33"/>
    <mergeCell ref="E33:F33"/>
    <mergeCell ref="G33:H33"/>
    <mergeCell ref="K33:L33"/>
    <mergeCell ref="K1:L1"/>
    <mergeCell ref="K17:L17"/>
    <mergeCell ref="I1:J1"/>
    <mergeCell ref="I17:J17"/>
    <mergeCell ref="I33:J33"/>
    <mergeCell ref="A1:B1"/>
    <mergeCell ref="C1:D1"/>
    <mergeCell ref="E1:F1"/>
    <mergeCell ref="G1:H1"/>
    <mergeCell ref="C17:D17"/>
    <mergeCell ref="E17:F17"/>
    <mergeCell ref="G17:H17"/>
    <mergeCell ref="A17:B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65"/>
  <sheetViews>
    <sheetView topLeftCell="F46" workbookViewId="0">
      <selection activeCell="L65" sqref="L65"/>
    </sheetView>
  </sheetViews>
  <sheetFormatPr defaultColWidth="14.42578125" defaultRowHeight="15" customHeight="1" x14ac:dyDescent="0.25"/>
  <cols>
    <col min="1" max="1" width="30.140625" customWidth="1"/>
    <col min="2" max="2" width="30.42578125" customWidth="1"/>
    <col min="3" max="3" width="36" customWidth="1"/>
    <col min="4" max="4" width="30.42578125" customWidth="1"/>
    <col min="5" max="5" width="28.5703125" customWidth="1"/>
    <col min="6" max="6" width="30.42578125" customWidth="1"/>
    <col min="7" max="7" width="28.140625" bestFit="1" customWidth="1"/>
    <col min="8" max="8" width="30.42578125" customWidth="1"/>
    <col min="9" max="9" width="24.7109375" customWidth="1"/>
    <col min="10" max="10" width="30.42578125" bestFit="1" customWidth="1"/>
    <col min="11" max="11" width="25.140625" customWidth="1"/>
    <col min="12" max="12" width="30.42578125" bestFit="1" customWidth="1"/>
  </cols>
  <sheetData>
    <row r="1" spans="1:12" x14ac:dyDescent="0.25">
      <c r="A1" s="125" t="s">
        <v>129</v>
      </c>
      <c r="B1" s="126"/>
      <c r="C1" s="125" t="s">
        <v>130</v>
      </c>
      <c r="D1" s="126"/>
      <c r="E1" s="125" t="s">
        <v>141</v>
      </c>
      <c r="F1" s="127"/>
      <c r="G1" s="123" t="s">
        <v>132</v>
      </c>
      <c r="H1" s="124"/>
      <c r="I1" s="123" t="s">
        <v>133</v>
      </c>
      <c r="J1" s="124"/>
      <c r="K1" s="123" t="s">
        <v>134</v>
      </c>
      <c r="L1" s="124"/>
    </row>
    <row r="2" spans="1:12" x14ac:dyDescent="0.25">
      <c r="A2" s="62" t="s">
        <v>54</v>
      </c>
      <c r="B2" s="62" t="s">
        <v>55</v>
      </c>
      <c r="C2" s="62" t="s">
        <v>54</v>
      </c>
      <c r="D2" s="62" t="s">
        <v>55</v>
      </c>
      <c r="E2" s="62" t="s">
        <v>54</v>
      </c>
      <c r="F2" s="63" t="s">
        <v>55</v>
      </c>
      <c r="G2" s="64" t="s">
        <v>54</v>
      </c>
      <c r="H2" s="64" t="s">
        <v>55</v>
      </c>
      <c r="I2" s="64" t="s">
        <v>54</v>
      </c>
      <c r="J2" s="64" t="s">
        <v>55</v>
      </c>
      <c r="K2" s="64" t="s">
        <v>54</v>
      </c>
      <c r="L2" s="64" t="s">
        <v>55</v>
      </c>
    </row>
    <row r="3" spans="1:12" x14ac:dyDescent="0.25">
      <c r="A3" s="29" t="s">
        <v>81</v>
      </c>
      <c r="B3" s="29" t="s">
        <v>81</v>
      </c>
      <c r="C3" s="29" t="s">
        <v>80</v>
      </c>
      <c r="D3" s="29" t="s">
        <v>120</v>
      </c>
      <c r="E3" s="29" t="s">
        <v>84</v>
      </c>
      <c r="F3" s="29" t="s">
        <v>85</v>
      </c>
      <c r="G3" s="60" t="s">
        <v>84</v>
      </c>
      <c r="H3" s="60" t="s">
        <v>85</v>
      </c>
      <c r="I3" s="53"/>
      <c r="J3" s="60"/>
      <c r="K3" s="53" t="s">
        <v>159</v>
      </c>
      <c r="L3" s="53" t="s">
        <v>120</v>
      </c>
    </row>
    <row r="4" spans="1:12" x14ac:dyDescent="0.25">
      <c r="A4" s="29" t="s">
        <v>84</v>
      </c>
      <c r="B4" s="29" t="s">
        <v>85</v>
      </c>
      <c r="C4" s="29" t="s">
        <v>81</v>
      </c>
      <c r="D4" s="29" t="s">
        <v>108</v>
      </c>
      <c r="E4" s="29" t="s">
        <v>81</v>
      </c>
      <c r="F4" s="29" t="s">
        <v>81</v>
      </c>
      <c r="G4" s="60" t="s">
        <v>81</v>
      </c>
      <c r="H4" s="60" t="s">
        <v>81</v>
      </c>
      <c r="I4" s="53"/>
      <c r="J4" s="60"/>
      <c r="K4" s="53" t="s">
        <v>81</v>
      </c>
      <c r="L4" s="53" t="s">
        <v>81</v>
      </c>
    </row>
    <row r="5" spans="1:12" x14ac:dyDescent="0.25">
      <c r="A5" s="29" t="s">
        <v>148</v>
      </c>
      <c r="B5" s="29" t="s">
        <v>148</v>
      </c>
      <c r="C5" s="29" t="s">
        <v>84</v>
      </c>
      <c r="D5" s="29" t="s">
        <v>85</v>
      </c>
      <c r="E5" s="29" t="s">
        <v>100</v>
      </c>
      <c r="F5" s="29" t="s">
        <v>116</v>
      </c>
      <c r="G5" s="60" t="s">
        <v>90</v>
      </c>
      <c r="H5" s="60" t="s">
        <v>91</v>
      </c>
      <c r="I5" s="53"/>
      <c r="J5" s="53"/>
      <c r="K5" s="53" t="s">
        <v>84</v>
      </c>
      <c r="L5" s="53" t="s">
        <v>85</v>
      </c>
    </row>
    <row r="6" spans="1:12" x14ac:dyDescent="0.25">
      <c r="A6" s="29"/>
      <c r="B6" s="29"/>
      <c r="C6" s="29" t="s">
        <v>100</v>
      </c>
      <c r="D6" s="29" t="s">
        <v>116</v>
      </c>
      <c r="E6" s="29"/>
      <c r="F6" s="56"/>
      <c r="G6" s="60" t="s">
        <v>103</v>
      </c>
      <c r="H6" s="60" t="s">
        <v>103</v>
      </c>
      <c r="I6" s="53"/>
      <c r="J6" s="53"/>
      <c r="K6" s="53" t="s">
        <v>161</v>
      </c>
      <c r="L6" s="53" t="s">
        <v>83</v>
      </c>
    </row>
    <row r="7" spans="1:12" x14ac:dyDescent="0.25">
      <c r="A7" s="29"/>
      <c r="B7" s="29"/>
      <c r="C7" s="29"/>
      <c r="D7" s="29"/>
      <c r="E7" s="29"/>
      <c r="F7" s="56"/>
      <c r="G7" s="60" t="s">
        <v>100</v>
      </c>
      <c r="H7" s="60" t="s">
        <v>116</v>
      </c>
      <c r="I7" s="53"/>
      <c r="J7" s="53"/>
      <c r="K7" s="53" t="s">
        <v>162</v>
      </c>
      <c r="L7" s="53" t="s">
        <v>92</v>
      </c>
    </row>
    <row r="8" spans="1:12" x14ac:dyDescent="0.25">
      <c r="A8" s="29"/>
      <c r="B8" s="29"/>
      <c r="C8" s="29"/>
      <c r="D8" s="29"/>
      <c r="E8" s="29"/>
      <c r="F8" s="29"/>
      <c r="G8" s="60" t="s">
        <v>99</v>
      </c>
      <c r="H8" s="56" t="s">
        <v>98</v>
      </c>
      <c r="I8" s="53"/>
      <c r="J8" s="53"/>
      <c r="K8" s="53" t="s">
        <v>163</v>
      </c>
      <c r="L8" s="53" t="s">
        <v>89</v>
      </c>
    </row>
    <row r="9" spans="1:12" x14ac:dyDescent="0.25">
      <c r="A9" s="29"/>
      <c r="B9" s="29"/>
      <c r="C9" s="29"/>
      <c r="D9" s="29"/>
      <c r="E9" s="29"/>
      <c r="F9" s="29"/>
      <c r="G9" s="60" t="s">
        <v>154</v>
      </c>
      <c r="H9" s="105" t="s">
        <v>154</v>
      </c>
      <c r="I9" s="53"/>
      <c r="J9" s="53"/>
      <c r="K9" s="53" t="s">
        <v>100</v>
      </c>
      <c r="L9" s="53" t="s">
        <v>116</v>
      </c>
    </row>
    <row r="10" spans="1:12" x14ac:dyDescent="0.25">
      <c r="A10" s="29"/>
      <c r="B10" s="29"/>
      <c r="C10" s="29"/>
      <c r="D10" s="29"/>
      <c r="E10" s="29"/>
      <c r="F10" s="56"/>
      <c r="G10" s="60" t="s">
        <v>155</v>
      </c>
      <c r="H10" s="56" t="s">
        <v>101</v>
      </c>
      <c r="I10" s="53"/>
      <c r="J10" s="53"/>
      <c r="K10" s="53" t="s">
        <v>103</v>
      </c>
      <c r="L10" s="53" t="s">
        <v>103</v>
      </c>
    </row>
    <row r="11" spans="1:12" x14ac:dyDescent="0.25">
      <c r="A11" s="29"/>
      <c r="B11" s="29"/>
      <c r="C11" s="29"/>
      <c r="D11" s="29"/>
      <c r="E11" s="29"/>
      <c r="F11" s="56"/>
      <c r="G11" s="60"/>
      <c r="H11" s="105"/>
      <c r="I11" s="53"/>
      <c r="J11" s="53"/>
      <c r="K11" s="53"/>
      <c r="L11" s="53"/>
    </row>
    <row r="12" spans="1:12" x14ac:dyDescent="0.25">
      <c r="A12" s="29"/>
      <c r="B12" s="29"/>
      <c r="C12" s="29"/>
      <c r="D12" s="29"/>
      <c r="E12" s="29"/>
      <c r="F12" s="29"/>
      <c r="G12" s="60"/>
      <c r="I12" s="53"/>
      <c r="J12" s="53"/>
      <c r="K12" s="53"/>
      <c r="L12" s="53"/>
    </row>
    <row r="13" spans="1:12" x14ac:dyDescent="0.25">
      <c r="A13" s="29"/>
      <c r="B13" s="29"/>
      <c r="C13" s="29"/>
      <c r="D13" s="29"/>
      <c r="E13" s="29"/>
      <c r="F13" s="56"/>
      <c r="G13" s="60"/>
      <c r="H13" s="105"/>
      <c r="I13" s="95"/>
      <c r="J13" s="95"/>
      <c r="K13" s="53"/>
      <c r="L13" s="53"/>
    </row>
    <row r="14" spans="1:12" x14ac:dyDescent="0.25">
      <c r="A14" s="29"/>
      <c r="B14" s="29"/>
      <c r="C14" s="57"/>
      <c r="D14" s="29"/>
      <c r="E14" s="29"/>
      <c r="F14" s="29"/>
      <c r="G14" s="60"/>
      <c r="H14" s="56"/>
      <c r="I14" s="53"/>
      <c r="J14" s="53"/>
      <c r="K14" s="53"/>
      <c r="L14" s="53"/>
    </row>
    <row r="15" spans="1:12" x14ac:dyDescent="0.25">
      <c r="A15" s="29"/>
      <c r="B15" s="56"/>
      <c r="C15" s="57"/>
      <c r="D15" s="29"/>
      <c r="E15" s="29"/>
      <c r="F15" s="29"/>
      <c r="G15" s="60"/>
      <c r="H15" s="105"/>
      <c r="I15" s="53"/>
      <c r="J15" s="53"/>
      <c r="K15" s="53"/>
      <c r="L15" s="53"/>
    </row>
    <row r="16" spans="1:12" x14ac:dyDescent="0.25">
      <c r="A16" s="29"/>
      <c r="B16" s="56"/>
      <c r="C16" s="60"/>
      <c r="D16" s="83"/>
      <c r="E16" s="29"/>
      <c r="F16" s="29"/>
      <c r="G16" s="60"/>
      <c r="H16" s="105"/>
      <c r="I16" s="53"/>
      <c r="J16" s="53"/>
      <c r="K16" s="53"/>
      <c r="L16" s="53"/>
    </row>
    <row r="17" spans="1:12" x14ac:dyDescent="0.25">
      <c r="A17" s="29"/>
      <c r="B17" s="56"/>
      <c r="C17" s="60"/>
      <c r="D17" s="83"/>
      <c r="E17" s="29"/>
      <c r="F17" s="29"/>
      <c r="G17" s="60"/>
      <c r="H17" s="105"/>
      <c r="I17" s="53"/>
      <c r="J17" s="53"/>
      <c r="K17" s="53"/>
      <c r="L17" s="53"/>
    </row>
    <row r="18" spans="1:12" x14ac:dyDescent="0.25">
      <c r="A18" s="29"/>
      <c r="B18" s="29"/>
      <c r="C18" s="58"/>
      <c r="D18" s="29"/>
      <c r="E18" s="29"/>
      <c r="F18" s="56"/>
      <c r="G18" s="60"/>
      <c r="H18" s="105"/>
      <c r="I18" s="53"/>
      <c r="J18" s="53"/>
      <c r="K18" s="53"/>
      <c r="L18" s="53"/>
    </row>
    <row r="19" spans="1:12" x14ac:dyDescent="0.25">
      <c r="A19" s="29"/>
      <c r="B19" s="29"/>
      <c r="C19" s="29"/>
      <c r="D19" s="29"/>
      <c r="E19" s="29"/>
      <c r="F19" s="56"/>
      <c r="G19" s="60"/>
      <c r="H19" s="105"/>
      <c r="I19" s="53"/>
      <c r="J19" s="53"/>
      <c r="K19" s="53"/>
      <c r="L19" s="53"/>
    </row>
    <row r="20" spans="1:12" x14ac:dyDescent="0.25">
      <c r="A20" s="29"/>
      <c r="B20" s="29"/>
      <c r="C20" s="29"/>
      <c r="D20" s="29"/>
      <c r="E20" s="29"/>
      <c r="F20" s="56"/>
      <c r="G20" s="60"/>
      <c r="H20" s="105"/>
      <c r="I20" s="53"/>
      <c r="J20" s="53"/>
      <c r="K20" s="53"/>
      <c r="L20" s="53"/>
    </row>
    <row r="21" spans="1:12" x14ac:dyDescent="0.25">
      <c r="A21" s="9" t="s">
        <v>79</v>
      </c>
      <c r="B21" s="30">
        <f>COUNTA(B3:B20)</f>
        <v>3</v>
      </c>
      <c r="C21" s="9" t="s">
        <v>79</v>
      </c>
      <c r="D21" s="30">
        <f>COUNTA(D3:D20)</f>
        <v>4</v>
      </c>
      <c r="E21" s="9" t="s">
        <v>79</v>
      </c>
      <c r="F21" s="59">
        <f>COUNTA(F3:F20)</f>
        <v>3</v>
      </c>
      <c r="G21" s="78" t="s">
        <v>79</v>
      </c>
      <c r="H21" s="71">
        <f>COUNTA(H3:H20)</f>
        <v>8</v>
      </c>
      <c r="I21" s="78" t="s">
        <v>79</v>
      </c>
      <c r="J21" s="71">
        <f>COUNTA(J3:J20)</f>
        <v>0</v>
      </c>
      <c r="K21" s="78" t="s">
        <v>79</v>
      </c>
      <c r="L21" s="71">
        <f>COUNTA(L3:L20)</f>
        <v>8</v>
      </c>
    </row>
    <row r="22" spans="1:12" ht="15" customHeight="1" x14ac:dyDescent="0.25">
      <c r="F22" s="82"/>
      <c r="G22" s="82"/>
      <c r="H22" s="82"/>
      <c r="I22" s="82"/>
      <c r="J22" s="82"/>
    </row>
    <row r="23" spans="1:12" ht="15" customHeight="1" x14ac:dyDescent="0.25">
      <c r="F23" s="82"/>
      <c r="G23" s="82"/>
      <c r="H23" s="82"/>
      <c r="I23" s="82"/>
      <c r="J23" s="82"/>
    </row>
    <row r="24" spans="1:12" ht="15" customHeight="1" x14ac:dyDescent="0.25">
      <c r="A24" s="125" t="s">
        <v>135</v>
      </c>
      <c r="B24" s="126"/>
      <c r="C24" s="125" t="s">
        <v>136</v>
      </c>
      <c r="D24" s="126"/>
      <c r="E24" s="125" t="s">
        <v>142</v>
      </c>
      <c r="F24" s="127"/>
      <c r="G24" s="123" t="s">
        <v>138</v>
      </c>
      <c r="H24" s="124"/>
      <c r="I24" s="123" t="s">
        <v>139</v>
      </c>
      <c r="J24" s="124"/>
      <c r="K24" s="123" t="s">
        <v>140</v>
      </c>
      <c r="L24" s="124"/>
    </row>
    <row r="25" spans="1:12" ht="15" customHeight="1" x14ac:dyDescent="0.25">
      <c r="A25" s="62" t="s">
        <v>54</v>
      </c>
      <c r="B25" s="62" t="s">
        <v>55</v>
      </c>
      <c r="C25" s="62" t="s">
        <v>54</v>
      </c>
      <c r="D25" s="62" t="s">
        <v>55</v>
      </c>
      <c r="E25" s="62" t="s">
        <v>54</v>
      </c>
      <c r="F25" s="63" t="s">
        <v>55</v>
      </c>
      <c r="G25" s="64" t="s">
        <v>54</v>
      </c>
      <c r="H25" s="64" t="s">
        <v>55</v>
      </c>
      <c r="I25" s="64" t="s">
        <v>54</v>
      </c>
      <c r="J25" s="64" t="s">
        <v>55</v>
      </c>
      <c r="K25" s="64" t="s">
        <v>54</v>
      </c>
      <c r="L25" s="64" t="s">
        <v>55</v>
      </c>
    </row>
    <row r="26" spans="1:12" ht="15" customHeight="1" x14ac:dyDescent="0.25">
      <c r="A26" s="29" t="s">
        <v>81</v>
      </c>
      <c r="B26" s="29" t="s">
        <v>108</v>
      </c>
      <c r="C26" s="29" t="s">
        <v>97</v>
      </c>
      <c r="D26" s="29" t="s">
        <v>98</v>
      </c>
      <c r="E26" s="29" t="s">
        <v>81</v>
      </c>
      <c r="F26" s="29" t="s">
        <v>81</v>
      </c>
      <c r="G26" s="60" t="s">
        <v>189</v>
      </c>
      <c r="H26" s="60" t="s">
        <v>120</v>
      </c>
      <c r="I26" s="106" t="s">
        <v>80</v>
      </c>
      <c r="J26" s="106" t="s">
        <v>80</v>
      </c>
      <c r="K26" s="53" t="s">
        <v>213</v>
      </c>
      <c r="L26" s="112" t="s">
        <v>98</v>
      </c>
    </row>
    <row r="27" spans="1:12" ht="15" customHeight="1" x14ac:dyDescent="0.25">
      <c r="A27" s="29" t="s">
        <v>80</v>
      </c>
      <c r="B27" s="29" t="s">
        <v>120</v>
      </c>
      <c r="C27" s="29" t="s">
        <v>104</v>
      </c>
      <c r="D27" s="29" t="s">
        <v>83</v>
      </c>
      <c r="E27" s="29" t="s">
        <v>108</v>
      </c>
      <c r="F27" s="29" t="s">
        <v>108</v>
      </c>
      <c r="G27" s="60" t="s">
        <v>190</v>
      </c>
      <c r="H27" s="60" t="s">
        <v>123</v>
      </c>
      <c r="I27" s="53" t="s">
        <v>94</v>
      </c>
      <c r="J27" s="112" t="s">
        <v>81</v>
      </c>
      <c r="K27" s="53" t="s">
        <v>104</v>
      </c>
      <c r="L27" s="60" t="s">
        <v>83</v>
      </c>
    </row>
    <row r="28" spans="1:12" x14ac:dyDescent="0.25">
      <c r="A28" s="29" t="s">
        <v>82</v>
      </c>
      <c r="B28" s="29" t="s">
        <v>82</v>
      </c>
      <c r="C28" s="29" t="s">
        <v>128</v>
      </c>
      <c r="D28" s="29" t="s">
        <v>117</v>
      </c>
      <c r="E28" s="29" t="s">
        <v>82</v>
      </c>
      <c r="F28" s="29" t="s">
        <v>82</v>
      </c>
      <c r="G28" s="60" t="s">
        <v>191</v>
      </c>
      <c r="H28" s="60" t="s">
        <v>85</v>
      </c>
      <c r="I28" s="53" t="s">
        <v>205</v>
      </c>
      <c r="J28" s="112" t="s">
        <v>116</v>
      </c>
      <c r="K28" s="53" t="s">
        <v>94</v>
      </c>
      <c r="L28" s="112" t="s">
        <v>81</v>
      </c>
    </row>
    <row r="29" spans="1:12" x14ac:dyDescent="0.25">
      <c r="A29" s="29" t="s">
        <v>87</v>
      </c>
      <c r="B29" s="29" t="s">
        <v>122</v>
      </c>
      <c r="C29" s="29" t="s">
        <v>105</v>
      </c>
      <c r="D29" s="29" t="s">
        <v>89</v>
      </c>
      <c r="E29" s="29" t="s">
        <v>80</v>
      </c>
      <c r="F29" s="29" t="s">
        <v>120</v>
      </c>
      <c r="G29" s="60" t="s">
        <v>192</v>
      </c>
      <c r="H29" s="60" t="s">
        <v>82</v>
      </c>
      <c r="I29" s="53" t="s">
        <v>105</v>
      </c>
      <c r="J29" s="112" t="s">
        <v>89</v>
      </c>
      <c r="K29" s="53" t="s">
        <v>105</v>
      </c>
      <c r="L29" s="112" t="s">
        <v>89</v>
      </c>
    </row>
    <row r="30" spans="1:12" x14ac:dyDescent="0.25">
      <c r="A30" s="29" t="s">
        <v>88</v>
      </c>
      <c r="B30" s="29" t="s">
        <v>123</v>
      </c>
      <c r="C30" s="29" t="s">
        <v>118</v>
      </c>
      <c r="D30" s="29" t="s">
        <v>86</v>
      </c>
      <c r="E30" s="29" t="s">
        <v>84</v>
      </c>
      <c r="F30" s="29" t="s">
        <v>85</v>
      </c>
      <c r="G30" s="60" t="s">
        <v>193</v>
      </c>
      <c r="H30" s="60" t="s">
        <v>194</v>
      </c>
      <c r="I30" s="53" t="s">
        <v>97</v>
      </c>
      <c r="J30" s="112" t="s">
        <v>98</v>
      </c>
      <c r="K30" s="53" t="s">
        <v>118</v>
      </c>
      <c r="L30" s="60" t="s">
        <v>86</v>
      </c>
    </row>
    <row r="31" spans="1:12" x14ac:dyDescent="0.25">
      <c r="A31" s="29" t="s">
        <v>93</v>
      </c>
      <c r="B31" s="29" t="s">
        <v>121</v>
      </c>
      <c r="C31" s="29" t="s">
        <v>106</v>
      </c>
      <c r="D31" s="29" t="s">
        <v>92</v>
      </c>
      <c r="E31" s="29" t="s">
        <v>90</v>
      </c>
      <c r="F31" s="56" t="s">
        <v>91</v>
      </c>
      <c r="G31" s="60" t="s">
        <v>195</v>
      </c>
      <c r="H31" s="105" t="s">
        <v>81</v>
      </c>
      <c r="I31" s="53" t="s">
        <v>206</v>
      </c>
      <c r="J31" s="112" t="s">
        <v>210</v>
      </c>
      <c r="K31" s="53" t="s">
        <v>106</v>
      </c>
      <c r="L31" s="112" t="s">
        <v>92</v>
      </c>
    </row>
    <row r="32" spans="1:12" x14ac:dyDescent="0.25">
      <c r="A32" s="29" t="s">
        <v>84</v>
      </c>
      <c r="B32" s="29" t="s">
        <v>85</v>
      </c>
      <c r="C32" s="29" t="s">
        <v>80</v>
      </c>
      <c r="D32" s="29" t="s">
        <v>120</v>
      </c>
      <c r="E32" s="29" t="s">
        <v>169</v>
      </c>
      <c r="F32" s="29" t="s">
        <v>169</v>
      </c>
      <c r="G32" s="60" t="s">
        <v>196</v>
      </c>
      <c r="H32" s="60" t="s">
        <v>92</v>
      </c>
      <c r="I32" s="53" t="s">
        <v>207</v>
      </c>
      <c r="J32" s="112" t="s">
        <v>174</v>
      </c>
      <c r="K32" s="112" t="s">
        <v>205</v>
      </c>
      <c r="L32" s="112" t="s">
        <v>116</v>
      </c>
    </row>
    <row r="33" spans="1:12" ht="15" customHeight="1" x14ac:dyDescent="0.25">
      <c r="A33" s="29" t="s">
        <v>100</v>
      </c>
      <c r="B33" s="29" t="s">
        <v>116</v>
      </c>
      <c r="C33" s="29" t="s">
        <v>81</v>
      </c>
      <c r="D33" s="29" t="s">
        <v>108</v>
      </c>
      <c r="E33" s="29" t="s">
        <v>170</v>
      </c>
      <c r="F33" s="29" t="s">
        <v>101</v>
      </c>
      <c r="G33" s="60" t="s">
        <v>197</v>
      </c>
      <c r="H33" s="60" t="s">
        <v>89</v>
      </c>
      <c r="I33" s="53" t="s">
        <v>208</v>
      </c>
      <c r="J33" s="60" t="s">
        <v>86</v>
      </c>
      <c r="K33" s="53" t="s">
        <v>212</v>
      </c>
      <c r="L33" s="112" t="s">
        <v>91</v>
      </c>
    </row>
    <row r="34" spans="1:12" ht="15" customHeight="1" x14ac:dyDescent="0.25">
      <c r="A34" s="29" t="s">
        <v>102</v>
      </c>
      <c r="B34" s="29" t="s">
        <v>101</v>
      </c>
      <c r="C34" s="29" t="s">
        <v>88</v>
      </c>
      <c r="D34" s="29" t="s">
        <v>123</v>
      </c>
      <c r="E34" s="29" t="s">
        <v>99</v>
      </c>
      <c r="F34" s="56" t="s">
        <v>173</v>
      </c>
      <c r="G34" s="60" t="s">
        <v>198</v>
      </c>
      <c r="H34" s="60" t="s">
        <v>83</v>
      </c>
      <c r="I34" s="53" t="s">
        <v>95</v>
      </c>
      <c r="J34" s="112" t="s">
        <v>96</v>
      </c>
      <c r="K34" s="53"/>
      <c r="L34" s="53"/>
    </row>
    <row r="35" spans="1:12" ht="15" customHeight="1" x14ac:dyDescent="0.25">
      <c r="A35" s="29" t="s">
        <v>95</v>
      </c>
      <c r="B35" s="29" t="s">
        <v>96</v>
      </c>
      <c r="C35" s="29" t="s">
        <v>93</v>
      </c>
      <c r="D35" s="29" t="s">
        <v>121</v>
      </c>
      <c r="E35" s="29" t="s">
        <v>171</v>
      </c>
      <c r="F35" s="29" t="s">
        <v>86</v>
      </c>
      <c r="G35" s="60" t="s">
        <v>199</v>
      </c>
      <c r="H35" s="60" t="s">
        <v>86</v>
      </c>
      <c r="I35" s="53" t="s">
        <v>104</v>
      </c>
      <c r="J35" s="60" t="s">
        <v>83</v>
      </c>
      <c r="K35" s="53"/>
      <c r="L35" s="53"/>
    </row>
    <row r="36" spans="1:12" ht="15" customHeight="1" x14ac:dyDescent="0.25">
      <c r="A36" s="29" t="s">
        <v>97</v>
      </c>
      <c r="B36" s="29" t="s">
        <v>98</v>
      </c>
      <c r="C36" s="29" t="s">
        <v>84</v>
      </c>
      <c r="D36" s="29" t="s">
        <v>85</v>
      </c>
      <c r="E36" s="29" t="s">
        <v>116</v>
      </c>
      <c r="F36" s="29" t="s">
        <v>116</v>
      </c>
      <c r="G36" s="60" t="s">
        <v>200</v>
      </c>
      <c r="H36" s="60" t="s">
        <v>201</v>
      </c>
      <c r="I36" s="53" t="s">
        <v>209</v>
      </c>
      <c r="J36" s="112" t="s">
        <v>211</v>
      </c>
      <c r="K36" s="53"/>
      <c r="L36" s="53"/>
    </row>
    <row r="37" spans="1:12" ht="15" customHeight="1" x14ac:dyDescent="0.25">
      <c r="A37" s="29" t="s">
        <v>104</v>
      </c>
      <c r="B37" s="29" t="s">
        <v>83</v>
      </c>
      <c r="C37" s="29" t="s">
        <v>94</v>
      </c>
      <c r="D37" s="29" t="s">
        <v>81</v>
      </c>
      <c r="E37" s="29" t="s">
        <v>172</v>
      </c>
      <c r="F37" s="29" t="s">
        <v>174</v>
      </c>
      <c r="G37" s="60" t="s">
        <v>202</v>
      </c>
      <c r="H37" s="105" t="s">
        <v>116</v>
      </c>
      <c r="I37" s="53" t="s">
        <v>106</v>
      </c>
      <c r="J37" s="112" t="s">
        <v>92</v>
      </c>
      <c r="K37" s="53"/>
      <c r="L37" s="53"/>
    </row>
    <row r="38" spans="1:12" ht="15" customHeight="1" x14ac:dyDescent="0.25">
      <c r="A38" s="29" t="s">
        <v>119</v>
      </c>
      <c r="B38" s="29" t="s">
        <v>103</v>
      </c>
      <c r="C38" s="29"/>
      <c r="D38" s="29"/>
      <c r="E38" s="29"/>
      <c r="F38" s="29"/>
      <c r="G38" s="60" t="s">
        <v>203</v>
      </c>
      <c r="H38" s="105" t="s">
        <v>174</v>
      </c>
      <c r="I38" s="53"/>
      <c r="J38" s="53"/>
      <c r="K38" s="53"/>
      <c r="L38" s="53"/>
    </row>
    <row r="39" spans="1:12" ht="15" customHeight="1" x14ac:dyDescent="0.25">
      <c r="A39" s="29" t="s">
        <v>105</v>
      </c>
      <c r="B39" s="29" t="s">
        <v>89</v>
      </c>
      <c r="C39" s="29"/>
      <c r="D39" s="29"/>
      <c r="E39" s="29"/>
      <c r="F39" s="29"/>
      <c r="G39" s="60" t="s">
        <v>204</v>
      </c>
      <c r="H39" s="105" t="s">
        <v>91</v>
      </c>
      <c r="I39" s="53"/>
      <c r="J39" s="60"/>
      <c r="K39" s="53"/>
      <c r="L39" s="53"/>
    </row>
    <row r="40" spans="1:12" ht="15" customHeight="1" x14ac:dyDescent="0.25">
      <c r="A40" s="29" t="s">
        <v>118</v>
      </c>
      <c r="B40" s="29" t="s">
        <v>86</v>
      </c>
      <c r="C40" s="29"/>
      <c r="D40" s="29"/>
      <c r="E40" s="29"/>
      <c r="F40" s="56"/>
      <c r="G40" s="60"/>
      <c r="H40" s="105"/>
      <c r="I40" s="53"/>
      <c r="J40" s="53"/>
      <c r="K40" s="53"/>
      <c r="L40" s="53"/>
    </row>
    <row r="41" spans="1:12" ht="15" customHeight="1" x14ac:dyDescent="0.25">
      <c r="A41" s="29" t="s">
        <v>106</v>
      </c>
      <c r="B41" s="29" t="s">
        <v>92</v>
      </c>
      <c r="C41" s="29"/>
      <c r="D41" s="29"/>
      <c r="E41" s="31"/>
      <c r="F41" s="68"/>
      <c r="G41" s="60"/>
      <c r="H41" s="105"/>
      <c r="I41" s="53"/>
      <c r="J41" s="60"/>
      <c r="K41" s="53"/>
      <c r="L41" s="53"/>
    </row>
    <row r="42" spans="1:12" ht="15" customHeight="1" x14ac:dyDescent="0.25">
      <c r="A42" s="29"/>
      <c r="B42" s="29"/>
      <c r="C42" s="29"/>
      <c r="D42" s="32"/>
      <c r="E42" s="29"/>
      <c r="F42" s="56"/>
      <c r="G42" s="60"/>
      <c r="H42" s="105"/>
      <c r="I42" s="53"/>
      <c r="J42" s="53"/>
      <c r="K42" s="53"/>
      <c r="L42" s="53"/>
    </row>
    <row r="43" spans="1:12" ht="15" customHeight="1" x14ac:dyDescent="0.25">
      <c r="A43" s="9" t="s">
        <v>79</v>
      </c>
      <c r="B43" s="30">
        <f>COUNTA(B26:B42)</f>
        <v>16</v>
      </c>
      <c r="C43" s="9" t="s">
        <v>79</v>
      </c>
      <c r="D43" s="30">
        <f>COUNTA(D26:D42)</f>
        <v>12</v>
      </c>
      <c r="E43" s="33" t="s">
        <v>79</v>
      </c>
      <c r="F43" s="69">
        <f>COUNTA(F26:F42)</f>
        <v>12</v>
      </c>
      <c r="G43" s="78" t="s">
        <v>79</v>
      </c>
      <c r="H43" s="71">
        <f>COUNTA(H26:H42)</f>
        <v>14</v>
      </c>
      <c r="I43" s="78" t="s">
        <v>79</v>
      </c>
      <c r="J43" s="71">
        <f>COUNTA(J26:J42)</f>
        <v>12</v>
      </c>
      <c r="K43" s="78" t="s">
        <v>79</v>
      </c>
      <c r="L43" s="71">
        <f>COUNTA(L26:L42)</f>
        <v>8</v>
      </c>
    </row>
    <row r="44" spans="1:12" ht="15" customHeight="1" x14ac:dyDescent="0.25">
      <c r="F44" s="82"/>
      <c r="G44" s="82"/>
      <c r="H44" s="82"/>
      <c r="I44" s="82"/>
      <c r="J44" s="82"/>
    </row>
    <row r="45" spans="1:12" ht="15" customHeight="1" x14ac:dyDescent="0.25">
      <c r="F45" s="82"/>
      <c r="G45" s="82"/>
      <c r="H45" s="82"/>
      <c r="I45" s="82"/>
      <c r="J45" s="82"/>
    </row>
    <row r="46" spans="1:12" ht="15" customHeight="1" x14ac:dyDescent="0.25">
      <c r="A46" s="125" t="s">
        <v>219</v>
      </c>
      <c r="B46" s="126"/>
      <c r="C46" s="125" t="s">
        <v>214</v>
      </c>
      <c r="D46" s="126"/>
      <c r="E46" s="125" t="s">
        <v>220</v>
      </c>
      <c r="F46" s="127"/>
      <c r="G46" s="123" t="s">
        <v>216</v>
      </c>
      <c r="H46" s="124"/>
      <c r="I46" s="123" t="s">
        <v>217</v>
      </c>
      <c r="J46" s="124"/>
      <c r="K46" s="123" t="s">
        <v>218</v>
      </c>
      <c r="L46" s="124"/>
    </row>
    <row r="47" spans="1:12" ht="15" customHeight="1" x14ac:dyDescent="0.25">
      <c r="A47" s="62" t="s">
        <v>54</v>
      </c>
      <c r="B47" s="62" t="s">
        <v>55</v>
      </c>
      <c r="C47" s="62" t="s">
        <v>54</v>
      </c>
      <c r="D47" s="62" t="s">
        <v>55</v>
      </c>
      <c r="E47" s="62" t="s">
        <v>54</v>
      </c>
      <c r="F47" s="63" t="s">
        <v>55</v>
      </c>
      <c r="G47" s="64" t="s">
        <v>54</v>
      </c>
      <c r="H47" s="64" t="s">
        <v>55</v>
      </c>
      <c r="I47" s="64" t="s">
        <v>54</v>
      </c>
      <c r="J47" s="64" t="s">
        <v>55</v>
      </c>
      <c r="K47" s="64" t="s">
        <v>54</v>
      </c>
      <c r="L47" s="64" t="s">
        <v>55</v>
      </c>
    </row>
    <row r="48" spans="1:12" ht="15" customHeight="1" x14ac:dyDescent="0.25">
      <c r="A48" s="29" t="s">
        <v>84</v>
      </c>
      <c r="B48" s="29" t="s">
        <v>85</v>
      </c>
      <c r="C48" s="29" t="s">
        <v>225</v>
      </c>
      <c r="D48" s="29" t="s">
        <v>226</v>
      </c>
      <c r="E48" s="29" t="s">
        <v>81</v>
      </c>
      <c r="F48" s="29" t="s">
        <v>81</v>
      </c>
      <c r="G48" s="106" t="s">
        <v>84</v>
      </c>
      <c r="H48" s="106" t="s">
        <v>85</v>
      </c>
      <c r="I48" s="106" t="s">
        <v>81</v>
      </c>
      <c r="J48" s="106" t="s">
        <v>81</v>
      </c>
      <c r="K48" s="53" t="s">
        <v>232</v>
      </c>
      <c r="L48" s="132" t="s">
        <v>117</v>
      </c>
    </row>
    <row r="49" spans="1:12" ht="15" customHeight="1" x14ac:dyDescent="0.25">
      <c r="A49" s="29" t="s">
        <v>162</v>
      </c>
      <c r="B49" s="29" t="s">
        <v>92</v>
      </c>
      <c r="C49" s="29" t="s">
        <v>80</v>
      </c>
      <c r="D49" s="67" t="s">
        <v>120</v>
      </c>
      <c r="E49" s="29" t="s">
        <v>103</v>
      </c>
      <c r="F49" s="67" t="s">
        <v>103</v>
      </c>
      <c r="G49" s="60"/>
      <c r="H49" s="60"/>
      <c r="I49" s="53"/>
      <c r="J49" s="112"/>
      <c r="K49" s="53" t="s">
        <v>105</v>
      </c>
      <c r="L49" s="132" t="s">
        <v>89</v>
      </c>
    </row>
    <row r="50" spans="1:12" ht="15" customHeight="1" x14ac:dyDescent="0.25">
      <c r="A50" s="29" t="s">
        <v>163</v>
      </c>
      <c r="B50" s="29" t="s">
        <v>89</v>
      </c>
      <c r="C50" s="29" t="s">
        <v>82</v>
      </c>
      <c r="D50" s="29" t="s">
        <v>82</v>
      </c>
      <c r="E50" s="29" t="s">
        <v>100</v>
      </c>
      <c r="F50" s="29" t="s">
        <v>101</v>
      </c>
      <c r="G50" s="60"/>
      <c r="H50" s="60"/>
      <c r="I50" s="53"/>
      <c r="J50" s="112"/>
      <c r="K50" s="53" t="s">
        <v>106</v>
      </c>
      <c r="L50" s="132" t="s">
        <v>92</v>
      </c>
    </row>
    <row r="51" spans="1:12" ht="15" customHeight="1" x14ac:dyDescent="0.25">
      <c r="A51" s="29" t="s">
        <v>161</v>
      </c>
      <c r="B51" s="29" t="s">
        <v>83</v>
      </c>
      <c r="C51" s="29" t="s">
        <v>84</v>
      </c>
      <c r="D51" s="67" t="s">
        <v>85</v>
      </c>
      <c r="E51" s="29"/>
      <c r="F51" s="29"/>
      <c r="G51" s="60"/>
      <c r="H51" s="60"/>
      <c r="I51" s="53"/>
      <c r="J51" s="112"/>
      <c r="K51" s="53" t="s">
        <v>94</v>
      </c>
      <c r="L51" s="132" t="s">
        <v>108</v>
      </c>
    </row>
    <row r="52" spans="1:12" ht="15" customHeight="1" x14ac:dyDescent="0.25">
      <c r="A52" s="29"/>
      <c r="B52" s="29"/>
      <c r="C52" s="29" t="s">
        <v>86</v>
      </c>
      <c r="D52" s="29" t="s">
        <v>86</v>
      </c>
      <c r="E52" s="29"/>
      <c r="F52" s="29"/>
      <c r="G52" s="60"/>
      <c r="H52" s="60"/>
      <c r="I52" s="53"/>
      <c r="J52" s="112"/>
      <c r="K52" s="53" t="s">
        <v>205</v>
      </c>
      <c r="L52" s="132" t="s">
        <v>116</v>
      </c>
    </row>
    <row r="53" spans="1:12" ht="15" customHeight="1" x14ac:dyDescent="0.25">
      <c r="A53" s="29"/>
      <c r="B53" s="29"/>
      <c r="C53" s="29" t="s">
        <v>161</v>
      </c>
      <c r="D53" s="67" t="s">
        <v>83</v>
      </c>
      <c r="E53" s="29"/>
      <c r="F53" s="56"/>
      <c r="G53" s="60"/>
      <c r="H53" s="105"/>
      <c r="I53" s="53"/>
      <c r="J53" s="112"/>
      <c r="K53" s="53" t="s">
        <v>233</v>
      </c>
      <c r="L53" s="132" t="s">
        <v>173</v>
      </c>
    </row>
    <row r="54" spans="1:12" ht="15" customHeight="1" x14ac:dyDescent="0.25">
      <c r="A54" s="29"/>
      <c r="B54" s="29"/>
      <c r="C54" s="29" t="s">
        <v>99</v>
      </c>
      <c r="D54" s="67" t="s">
        <v>173</v>
      </c>
      <c r="E54" s="29"/>
      <c r="F54" s="29"/>
      <c r="G54" s="60"/>
      <c r="H54" s="60"/>
      <c r="I54" s="53"/>
      <c r="J54" s="112"/>
      <c r="K54" s="53" t="s">
        <v>104</v>
      </c>
      <c r="L54" s="132" t="s">
        <v>83</v>
      </c>
    </row>
    <row r="55" spans="1:12" ht="15" customHeight="1" x14ac:dyDescent="0.25">
      <c r="A55" s="29"/>
      <c r="B55" s="29"/>
      <c r="C55" s="29" t="s">
        <v>100</v>
      </c>
      <c r="D55" s="67" t="s">
        <v>101</v>
      </c>
      <c r="E55" s="29"/>
      <c r="F55" s="29"/>
      <c r="G55" s="60"/>
      <c r="H55" s="60"/>
      <c r="I55" s="53"/>
      <c r="J55" s="60"/>
      <c r="K55" s="53"/>
      <c r="L55" s="112"/>
    </row>
    <row r="56" spans="1:12" ht="15" customHeight="1" x14ac:dyDescent="0.25">
      <c r="A56" s="29"/>
      <c r="B56" s="29"/>
      <c r="C56" s="29" t="s">
        <v>163</v>
      </c>
      <c r="D56" s="67" t="s">
        <v>89</v>
      </c>
      <c r="E56" s="29"/>
      <c r="F56" s="56"/>
      <c r="G56" s="60"/>
      <c r="H56" s="60"/>
      <c r="I56" s="53"/>
      <c r="J56" s="112"/>
      <c r="K56" s="53"/>
      <c r="L56" s="53"/>
    </row>
    <row r="57" spans="1:12" ht="15" customHeight="1" x14ac:dyDescent="0.25">
      <c r="A57" s="29"/>
      <c r="B57" s="29"/>
      <c r="C57" s="29" t="s">
        <v>162</v>
      </c>
      <c r="D57" s="67" t="s">
        <v>92</v>
      </c>
      <c r="E57" s="29"/>
      <c r="F57" s="29"/>
      <c r="G57" s="60"/>
      <c r="H57" s="60"/>
      <c r="I57" s="53"/>
      <c r="J57" s="60"/>
      <c r="K57" s="53"/>
      <c r="L57" s="53"/>
    </row>
    <row r="58" spans="1:12" ht="15" customHeight="1" x14ac:dyDescent="0.25">
      <c r="A58" s="29"/>
      <c r="B58" s="29"/>
      <c r="C58" s="29" t="s">
        <v>81</v>
      </c>
      <c r="D58" s="29" t="s">
        <v>81</v>
      </c>
      <c r="E58" s="29"/>
      <c r="F58" s="29"/>
      <c r="G58" s="60"/>
      <c r="H58" s="60"/>
      <c r="I58" s="53"/>
      <c r="J58" s="112"/>
      <c r="K58" s="53"/>
      <c r="L58" s="53"/>
    </row>
    <row r="59" spans="1:12" ht="15" customHeight="1" x14ac:dyDescent="0.25">
      <c r="A59" s="29"/>
      <c r="B59" s="29"/>
      <c r="C59" s="29"/>
      <c r="D59" s="29"/>
      <c r="E59" s="29"/>
      <c r="F59" s="29"/>
      <c r="G59" s="60"/>
      <c r="H59" s="105"/>
      <c r="I59" s="53"/>
      <c r="J59" s="112"/>
      <c r="K59" s="53"/>
      <c r="L59" s="53"/>
    </row>
    <row r="60" spans="1:12" ht="15" customHeight="1" x14ac:dyDescent="0.25">
      <c r="A60" s="29"/>
      <c r="B60" s="29"/>
      <c r="C60" s="29"/>
      <c r="D60" s="29"/>
      <c r="E60" s="29"/>
      <c r="F60" s="29"/>
      <c r="G60" s="60"/>
      <c r="H60" s="105"/>
      <c r="I60" s="53"/>
      <c r="J60" s="53"/>
      <c r="K60" s="53"/>
      <c r="L60" s="53"/>
    </row>
    <row r="61" spans="1:12" ht="15" customHeight="1" x14ac:dyDescent="0.25">
      <c r="A61" s="29"/>
      <c r="B61" s="29"/>
      <c r="C61" s="29"/>
      <c r="D61" s="29"/>
      <c r="E61" s="29"/>
      <c r="F61" s="29"/>
      <c r="G61" s="60"/>
      <c r="H61" s="105"/>
      <c r="I61" s="53"/>
      <c r="J61" s="60"/>
      <c r="K61" s="53"/>
      <c r="L61" s="53"/>
    </row>
    <row r="62" spans="1:12" ht="15" customHeight="1" x14ac:dyDescent="0.25">
      <c r="A62" s="29"/>
      <c r="B62" s="29"/>
      <c r="C62" s="29"/>
      <c r="D62" s="29"/>
      <c r="E62" s="29"/>
      <c r="F62" s="56"/>
      <c r="G62" s="60"/>
      <c r="H62" s="105"/>
      <c r="I62" s="53"/>
      <c r="J62" s="53"/>
      <c r="K62" s="53"/>
      <c r="L62" s="53"/>
    </row>
    <row r="63" spans="1:12" ht="15" customHeight="1" x14ac:dyDescent="0.25">
      <c r="A63" s="29"/>
      <c r="B63" s="29"/>
      <c r="C63" s="29"/>
      <c r="D63" s="29"/>
      <c r="E63" s="31"/>
      <c r="F63" s="68"/>
      <c r="G63" s="60"/>
      <c r="H63" s="105"/>
      <c r="I63" s="53"/>
      <c r="J63" s="60"/>
      <c r="K63" s="53"/>
      <c r="L63" s="53"/>
    </row>
    <row r="64" spans="1:12" ht="15" customHeight="1" x14ac:dyDescent="0.25">
      <c r="A64" s="29"/>
      <c r="B64" s="29"/>
      <c r="C64" s="29"/>
      <c r="D64" s="32"/>
      <c r="E64" s="29"/>
      <c r="F64" s="56"/>
      <c r="G64" s="60"/>
      <c r="H64" s="105"/>
      <c r="I64" s="53"/>
      <c r="J64" s="53"/>
      <c r="K64" s="53"/>
      <c r="L64" s="53"/>
    </row>
    <row r="65" spans="1:12" ht="15" customHeight="1" x14ac:dyDescent="0.25">
      <c r="A65" s="9" t="s">
        <v>79</v>
      </c>
      <c r="B65" s="30">
        <f>COUNTA(B48:B64)</f>
        <v>4</v>
      </c>
      <c r="C65" s="9" t="s">
        <v>79</v>
      </c>
      <c r="D65" s="30">
        <f>COUNTA(D48:D64)</f>
        <v>11</v>
      </c>
      <c r="E65" s="33" t="s">
        <v>79</v>
      </c>
      <c r="F65" s="69">
        <f>COUNTA(F48:F64)</f>
        <v>3</v>
      </c>
      <c r="G65" s="78" t="s">
        <v>79</v>
      </c>
      <c r="H65" s="71">
        <f>COUNTA(H48:H64)</f>
        <v>1</v>
      </c>
      <c r="I65" s="78" t="s">
        <v>79</v>
      </c>
      <c r="J65" s="71">
        <f>COUNTA(J48:J64)</f>
        <v>1</v>
      </c>
      <c r="K65" s="78" t="s">
        <v>79</v>
      </c>
      <c r="L65" s="71">
        <f>COUNTA(L48:L64)</f>
        <v>7</v>
      </c>
    </row>
  </sheetData>
  <mergeCells count="18">
    <mergeCell ref="A46:B46"/>
    <mergeCell ref="C46:D46"/>
    <mergeCell ref="E46:F46"/>
    <mergeCell ref="G46:H46"/>
    <mergeCell ref="K46:L46"/>
    <mergeCell ref="K1:L1"/>
    <mergeCell ref="K24:L24"/>
    <mergeCell ref="I1:J1"/>
    <mergeCell ref="I24:J24"/>
    <mergeCell ref="I46:J46"/>
    <mergeCell ref="A1:B1"/>
    <mergeCell ref="C1:D1"/>
    <mergeCell ref="E1:F1"/>
    <mergeCell ref="G1:H1"/>
    <mergeCell ref="C24:D24"/>
    <mergeCell ref="E24:F24"/>
    <mergeCell ref="G24:H24"/>
    <mergeCell ref="A24:B2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T9" sqref="T9"/>
    </sheetView>
  </sheetViews>
  <sheetFormatPr defaultColWidth="14.42578125" defaultRowHeight="15" customHeight="1" x14ac:dyDescent="0.25"/>
  <cols>
    <col min="1" max="1" width="38" customWidth="1"/>
    <col min="2" max="26" width="8.7109375" customWidth="1"/>
  </cols>
  <sheetData>
    <row r="1" spans="1:26" x14ac:dyDescent="0.25">
      <c r="A1" s="129" t="s">
        <v>34</v>
      </c>
      <c r="B1" s="128" t="s">
        <v>35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</row>
    <row r="2" spans="1:26" x14ac:dyDescent="0.25">
      <c r="A2" s="130"/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52</v>
      </c>
      <c r="S2" s="72" t="s">
        <v>53</v>
      </c>
      <c r="T2" s="74" t="s">
        <v>79</v>
      </c>
    </row>
    <row r="3" spans="1:26" x14ac:dyDescent="0.25">
      <c r="A3" s="39" t="s">
        <v>129</v>
      </c>
      <c r="B3" s="17">
        <v>0</v>
      </c>
      <c r="C3" s="17">
        <v>0</v>
      </c>
      <c r="D3" s="17">
        <v>0</v>
      </c>
      <c r="E3" s="17">
        <v>1</v>
      </c>
      <c r="F3" s="17">
        <v>1</v>
      </c>
      <c r="G3" s="17">
        <v>1</v>
      </c>
      <c r="H3" s="17">
        <v>0</v>
      </c>
      <c r="I3" s="17">
        <v>1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1</v>
      </c>
      <c r="Q3" s="17">
        <v>1</v>
      </c>
      <c r="R3" s="17">
        <v>1</v>
      </c>
      <c r="S3" s="65">
        <v>0</v>
      </c>
      <c r="T3" s="75">
        <f>SUM(B3:S3)</f>
        <v>7</v>
      </c>
    </row>
    <row r="4" spans="1:26" x14ac:dyDescent="0.25">
      <c r="A4" s="39" t="s">
        <v>130</v>
      </c>
      <c r="B4" s="17">
        <v>0</v>
      </c>
      <c r="C4" s="17">
        <v>0</v>
      </c>
      <c r="D4" s="17">
        <v>0</v>
      </c>
      <c r="E4" s="17">
        <v>1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77">
        <v>0</v>
      </c>
      <c r="T4" s="76">
        <f t="shared" ref="T4:T14" si="0">SUM(B4:S4)</f>
        <v>1</v>
      </c>
    </row>
    <row r="5" spans="1:26" x14ac:dyDescent="0.25">
      <c r="A5" s="39" t="s">
        <v>141</v>
      </c>
      <c r="B5" s="17">
        <v>0</v>
      </c>
      <c r="C5" s="17">
        <v>0</v>
      </c>
      <c r="D5" s="17">
        <v>0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65">
        <v>0</v>
      </c>
      <c r="T5" s="75">
        <f t="shared" si="0"/>
        <v>1</v>
      </c>
    </row>
    <row r="6" spans="1:26" x14ac:dyDescent="0.25">
      <c r="A6" s="39" t="s">
        <v>132</v>
      </c>
      <c r="B6" s="17">
        <v>0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1</v>
      </c>
      <c r="I6" s="17">
        <v>1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1</v>
      </c>
      <c r="P6" s="17">
        <v>0</v>
      </c>
      <c r="Q6" s="17">
        <v>0</v>
      </c>
      <c r="R6" s="17">
        <v>1</v>
      </c>
      <c r="S6" s="65">
        <v>0</v>
      </c>
      <c r="T6" s="75">
        <f t="shared" si="0"/>
        <v>5</v>
      </c>
    </row>
    <row r="7" spans="1:26" x14ac:dyDescent="0.25">
      <c r="A7" s="39" t="s">
        <v>133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65">
        <v>0</v>
      </c>
      <c r="T7" s="75">
        <f t="shared" si="0"/>
        <v>0</v>
      </c>
    </row>
    <row r="8" spans="1:26" x14ac:dyDescent="0.25">
      <c r="A8" s="39" t="s">
        <v>134</v>
      </c>
      <c r="B8" s="17">
        <v>0</v>
      </c>
      <c r="C8" s="27">
        <v>1</v>
      </c>
      <c r="D8" s="27">
        <v>0</v>
      </c>
      <c r="E8" s="27">
        <v>1</v>
      </c>
      <c r="F8" s="27">
        <v>1</v>
      </c>
      <c r="G8" s="27">
        <v>0</v>
      </c>
      <c r="H8" s="27">
        <v>1</v>
      </c>
      <c r="I8" s="27">
        <v>1</v>
      </c>
      <c r="J8" s="27">
        <v>0</v>
      </c>
      <c r="K8" s="27">
        <v>0</v>
      </c>
      <c r="L8" s="27">
        <v>0</v>
      </c>
      <c r="M8" s="27">
        <v>0</v>
      </c>
      <c r="N8" s="27">
        <v>1</v>
      </c>
      <c r="O8" s="27">
        <v>1</v>
      </c>
      <c r="P8" s="27">
        <v>0</v>
      </c>
      <c r="Q8" s="27">
        <v>0</v>
      </c>
      <c r="R8" s="27">
        <v>1</v>
      </c>
      <c r="S8" s="73">
        <v>0</v>
      </c>
      <c r="T8" s="75">
        <f t="shared" si="0"/>
        <v>8</v>
      </c>
      <c r="U8" s="28"/>
      <c r="V8" s="28"/>
      <c r="W8" s="28"/>
      <c r="X8" s="28"/>
      <c r="Y8" s="28"/>
      <c r="Z8" s="28"/>
    </row>
    <row r="9" spans="1:26" x14ac:dyDescent="0.25">
      <c r="A9" s="39" t="s">
        <v>135</v>
      </c>
      <c r="B9" s="17">
        <v>0</v>
      </c>
      <c r="C9" s="17">
        <v>0</v>
      </c>
      <c r="D9" s="17">
        <v>0</v>
      </c>
      <c r="E9" s="17">
        <v>1</v>
      </c>
      <c r="F9" s="17">
        <v>1</v>
      </c>
      <c r="G9" s="17">
        <v>0</v>
      </c>
      <c r="H9" s="17">
        <v>0</v>
      </c>
      <c r="I9" s="17">
        <v>1</v>
      </c>
      <c r="J9" s="17">
        <v>1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1</v>
      </c>
      <c r="Q9" s="17">
        <v>1</v>
      </c>
      <c r="R9" s="17">
        <v>1</v>
      </c>
      <c r="S9" s="65">
        <v>0</v>
      </c>
      <c r="T9" s="75">
        <f t="shared" si="0"/>
        <v>7</v>
      </c>
    </row>
    <row r="10" spans="1:26" x14ac:dyDescent="0.25">
      <c r="A10" s="39" t="s">
        <v>136</v>
      </c>
      <c r="B10" s="17">
        <v>0</v>
      </c>
      <c r="C10" s="27">
        <v>1</v>
      </c>
      <c r="D10" s="27">
        <v>1</v>
      </c>
      <c r="E10" s="27">
        <v>1</v>
      </c>
      <c r="F10" s="27">
        <v>0</v>
      </c>
      <c r="G10" s="27">
        <v>0</v>
      </c>
      <c r="H10" s="27">
        <v>1</v>
      </c>
      <c r="I10" s="27">
        <v>1</v>
      </c>
      <c r="J10" s="27">
        <v>1</v>
      </c>
      <c r="K10" s="27">
        <v>1</v>
      </c>
      <c r="L10" s="27">
        <v>0</v>
      </c>
      <c r="M10" s="27">
        <v>0</v>
      </c>
      <c r="N10" s="27">
        <v>0</v>
      </c>
      <c r="O10" s="27">
        <v>1</v>
      </c>
      <c r="P10" s="27">
        <v>1</v>
      </c>
      <c r="Q10" s="27">
        <v>0</v>
      </c>
      <c r="R10" s="27">
        <v>0</v>
      </c>
      <c r="S10" s="73">
        <v>0</v>
      </c>
      <c r="T10" s="75">
        <f t="shared" si="0"/>
        <v>9</v>
      </c>
      <c r="U10" s="28"/>
      <c r="V10" s="28"/>
      <c r="W10" s="28"/>
      <c r="X10" s="28"/>
      <c r="Y10" s="28"/>
      <c r="Z10" s="28"/>
    </row>
    <row r="11" spans="1:26" x14ac:dyDescent="0.25">
      <c r="A11" s="39" t="s">
        <v>137</v>
      </c>
      <c r="B11" s="17">
        <v>0</v>
      </c>
      <c r="C11" s="27">
        <v>1</v>
      </c>
      <c r="D11" s="27">
        <v>1</v>
      </c>
      <c r="E11" s="27">
        <v>1</v>
      </c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>
        <v>1</v>
      </c>
      <c r="M11" s="27">
        <v>1</v>
      </c>
      <c r="N11" s="27">
        <v>0</v>
      </c>
      <c r="O11" s="27">
        <v>1</v>
      </c>
      <c r="P11" s="27">
        <v>1</v>
      </c>
      <c r="Q11" s="27">
        <v>0</v>
      </c>
      <c r="R11" s="27">
        <v>1</v>
      </c>
      <c r="S11" s="73">
        <v>0</v>
      </c>
      <c r="T11" s="75">
        <f t="shared" si="0"/>
        <v>14</v>
      </c>
      <c r="U11" s="28"/>
      <c r="V11" s="28"/>
      <c r="W11" s="28"/>
      <c r="X11" s="28"/>
      <c r="Y11" s="28"/>
      <c r="Z11" s="28"/>
    </row>
    <row r="12" spans="1:26" x14ac:dyDescent="0.25">
      <c r="A12" s="39" t="s">
        <v>138</v>
      </c>
      <c r="B12" s="1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73"/>
      <c r="T12" s="75">
        <f t="shared" si="0"/>
        <v>0</v>
      </c>
      <c r="U12" s="28"/>
      <c r="V12" s="28"/>
      <c r="W12" s="28"/>
      <c r="X12" s="28"/>
      <c r="Y12" s="28"/>
      <c r="Z12" s="28"/>
    </row>
    <row r="13" spans="1:26" x14ac:dyDescent="0.25">
      <c r="A13" s="39" t="s">
        <v>139</v>
      </c>
      <c r="B13" s="17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1"/>
      <c r="T13" s="103">
        <f t="shared" si="0"/>
        <v>0</v>
      </c>
      <c r="U13" s="28"/>
      <c r="V13" s="28"/>
      <c r="W13" s="28"/>
      <c r="X13" s="28"/>
      <c r="Y13" s="28"/>
      <c r="Z13" s="28"/>
    </row>
    <row r="14" spans="1:26" x14ac:dyDescent="0.25">
      <c r="A14" s="39" t="s">
        <v>140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75">
        <f t="shared" si="0"/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S1"/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General</vt:lpstr>
      <vt:lpstr>Metrics</vt:lpstr>
      <vt:lpstr>Class Matches</vt:lpstr>
      <vt:lpstr>Object Prop Matches</vt:lpstr>
      <vt:lpstr>Properites Matches</vt:lpstr>
      <vt:lpstr>CQs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Soularidis</dc:creator>
  <cp:lastModifiedBy>ANDREAS SOULARIDIS</cp:lastModifiedBy>
  <dcterms:created xsi:type="dcterms:W3CDTF">2015-06-05T18:19:34Z</dcterms:created>
  <dcterms:modified xsi:type="dcterms:W3CDTF">2024-10-26T10:40:22Z</dcterms:modified>
</cp:coreProperties>
</file>