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ndreas\Projects\LLM-based-OE-Framework-LC3\Experiments\SAR\Level3\Phase_2\"/>
    </mc:Choice>
  </mc:AlternateContent>
  <xr:revisionPtr revIDLastSave="0" documentId="13_ncr:1_{2B9A7E02-6970-485D-BCE9-784AD706220C}" xr6:coauthVersionLast="47" xr6:coauthVersionMax="47" xr10:uidLastSave="{00000000-0000-0000-0000-000000000000}"/>
  <bookViews>
    <workbookView xWindow="28680" yWindow="1830" windowWidth="20730" windowHeight="11160" xr2:uid="{00000000-000D-0000-FFFF-FFFF00000000}"/>
  </bookViews>
  <sheets>
    <sheet name="General" sheetId="1" r:id="rId1"/>
    <sheet name="Metrics" sheetId="2" r:id="rId2"/>
    <sheet name="Class Matches" sheetId="4" r:id="rId3"/>
    <sheet name="Object Prop Matches" sheetId="5" r:id="rId4"/>
    <sheet name="Properites Matches" sheetId="6" r:id="rId5"/>
    <sheet name="CQs Metrics" sheetId="3" r:id="rId6"/>
    <sheet name="Qualitative metric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0sghRzUpyS2ETL90oP054t50GOT1HrLqVqDbZoer9AI="/>
    </ext>
  </extLst>
</workbook>
</file>

<file path=xl/calcChain.xml><?xml version="1.0" encoding="utf-8"?>
<calcChain xmlns="http://schemas.openxmlformats.org/spreadsheetml/2006/main">
  <c r="D117" i="2" l="1"/>
  <c r="D116" i="2"/>
  <c r="D73" i="2"/>
  <c r="D115" i="2"/>
  <c r="D72" i="2"/>
  <c r="D114" i="2"/>
  <c r="D71" i="2"/>
  <c r="D113" i="2"/>
  <c r="D70" i="2"/>
  <c r="I13" i="2"/>
  <c r="H13" i="2"/>
  <c r="G13" i="2"/>
  <c r="F13" i="2"/>
  <c r="E13" i="2"/>
  <c r="D13" i="2"/>
  <c r="C13" i="2"/>
  <c r="I24" i="2"/>
  <c r="H24" i="2"/>
  <c r="G24" i="2"/>
  <c r="F24" i="2"/>
  <c r="E24" i="2"/>
  <c r="D24" i="2"/>
  <c r="C24" i="2"/>
  <c r="H35" i="2"/>
  <c r="I35" i="2"/>
  <c r="G35" i="2"/>
  <c r="F35" i="2"/>
  <c r="E35" i="2"/>
  <c r="D35" i="2"/>
  <c r="C35" i="2"/>
  <c r="I46" i="2"/>
  <c r="H46" i="2"/>
  <c r="G46" i="2"/>
  <c r="F46" i="2"/>
  <c r="E46" i="2"/>
  <c r="D46" i="2"/>
  <c r="C46" i="2"/>
  <c r="D34" i="2"/>
  <c r="T60" i="4"/>
  <c r="D23" i="2" s="1"/>
  <c r="R60" i="4"/>
  <c r="D22" i="2" s="1"/>
  <c r="P60" i="4"/>
  <c r="D21" i="2" s="1"/>
  <c r="N60" i="4"/>
  <c r="D20" i="2" s="1"/>
  <c r="L60" i="4"/>
  <c r="D19" i="2" s="1"/>
  <c r="J60" i="4"/>
  <c r="D18" i="2" s="1"/>
  <c r="H60" i="4"/>
  <c r="D17" i="2" s="1"/>
  <c r="F60" i="4"/>
  <c r="D16" i="2" s="1"/>
  <c r="D60" i="4"/>
  <c r="D15" i="2" s="1"/>
  <c r="T27" i="4"/>
  <c r="P27" i="4"/>
  <c r="N27" i="4"/>
  <c r="L27" i="4"/>
  <c r="J27" i="4"/>
  <c r="H27" i="4"/>
  <c r="K44" i="1"/>
  <c r="K43" i="1"/>
  <c r="K42" i="1"/>
  <c r="K41" i="1"/>
  <c r="K40" i="1"/>
  <c r="K39" i="1"/>
  <c r="K38" i="1"/>
  <c r="K37" i="1"/>
  <c r="K36" i="1"/>
  <c r="K35" i="1"/>
  <c r="L54" i="1" l="1"/>
  <c r="L53" i="1"/>
  <c r="L52" i="1"/>
  <c r="L51" i="1"/>
  <c r="K54" i="1"/>
  <c r="K53" i="1"/>
  <c r="K52" i="1"/>
  <c r="K51" i="1"/>
  <c r="J54" i="1"/>
  <c r="J53" i="1"/>
  <c r="J52" i="1"/>
  <c r="J51" i="1"/>
  <c r="I54" i="1"/>
  <c r="I53" i="1"/>
  <c r="I52" i="1"/>
  <c r="I51" i="1"/>
  <c r="H54" i="1"/>
  <c r="H53" i="1"/>
  <c r="H52" i="1"/>
  <c r="H51" i="1"/>
  <c r="G54" i="1"/>
  <c r="G53" i="1"/>
  <c r="G52" i="1"/>
  <c r="G51" i="1"/>
  <c r="E54" i="1"/>
  <c r="E53" i="1"/>
  <c r="E52" i="1"/>
  <c r="E51" i="1"/>
  <c r="D54" i="1"/>
  <c r="D53" i="1"/>
  <c r="D52" i="1"/>
  <c r="D51" i="1"/>
  <c r="C54" i="1"/>
  <c r="C53" i="1"/>
  <c r="C52" i="1"/>
  <c r="C51" i="1"/>
  <c r="B54" i="1"/>
  <c r="B53" i="1"/>
  <c r="B52" i="1"/>
  <c r="B51" i="1"/>
  <c r="C80" i="2" l="1"/>
  <c r="C81" i="2"/>
  <c r="C82" i="2"/>
  <c r="C83" i="2"/>
  <c r="C84" i="2"/>
  <c r="C85" i="2"/>
  <c r="C86" i="2"/>
  <c r="C87" i="2"/>
  <c r="C88" i="2"/>
  <c r="C89" i="2"/>
  <c r="C70" i="2"/>
  <c r="C71" i="2"/>
  <c r="C72" i="2"/>
  <c r="C73" i="2"/>
  <c r="C74" i="2"/>
  <c r="C75" i="2"/>
  <c r="C76" i="2"/>
  <c r="C77" i="2"/>
  <c r="C78" i="2"/>
  <c r="C79" i="2"/>
  <c r="T65" i="6"/>
  <c r="R65" i="6"/>
  <c r="P65" i="6"/>
  <c r="N65" i="6"/>
  <c r="L65" i="6"/>
  <c r="F44" i="5"/>
  <c r="D44" i="5"/>
  <c r="B44" i="5"/>
  <c r="T44" i="5"/>
  <c r="R44" i="5"/>
  <c r="N14" i="5"/>
  <c r="D56" i="2" s="1"/>
  <c r="D9" i="2"/>
  <c r="K11" i="1"/>
  <c r="T44" i="6" l="1"/>
  <c r="D112" i="2" s="1"/>
  <c r="F112" i="2" s="1"/>
  <c r="H112" i="2" s="1"/>
  <c r="R44" i="6"/>
  <c r="D111" i="2" s="1"/>
  <c r="P44" i="6"/>
  <c r="D110" i="2" s="1"/>
  <c r="D67" i="2"/>
  <c r="F67" i="2" s="1"/>
  <c r="H67" i="2" s="1"/>
  <c r="N44" i="6"/>
  <c r="D109" i="2" s="1"/>
  <c r="N30" i="5"/>
  <c r="D66" i="2" s="1"/>
  <c r="L44" i="6"/>
  <c r="D108" i="2" s="1"/>
  <c r="F108" i="2" s="1"/>
  <c r="H108" i="2" s="1"/>
  <c r="J44" i="6"/>
  <c r="D107" i="2" s="1"/>
  <c r="C60" i="2"/>
  <c r="C61" i="2"/>
  <c r="C62" i="2"/>
  <c r="C63" i="2"/>
  <c r="C64" i="2"/>
  <c r="C65" i="2"/>
  <c r="C66" i="2"/>
  <c r="C67" i="2"/>
  <c r="C68" i="2"/>
  <c r="C69" i="2"/>
  <c r="H44" i="6"/>
  <c r="D106" i="2" s="1"/>
  <c r="T30" i="5"/>
  <c r="D69" i="2" s="1"/>
  <c r="F69" i="2" s="1"/>
  <c r="H69" i="2" s="1"/>
  <c r="R30" i="5"/>
  <c r="D68" i="2" s="1"/>
  <c r="P30" i="5"/>
  <c r="L30" i="5"/>
  <c r="D65" i="2" s="1"/>
  <c r="F65" i="2" s="1"/>
  <c r="H65" i="2" s="1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14" i="5"/>
  <c r="D59" i="2" s="1"/>
  <c r="R14" i="5"/>
  <c r="D58" i="2" s="1"/>
  <c r="R27" i="4"/>
  <c r="D11" i="2" s="1"/>
  <c r="P14" i="5"/>
  <c r="D57" i="2" s="1"/>
  <c r="L14" i="5"/>
  <c r="D55" i="2" s="1"/>
  <c r="K10" i="1"/>
  <c r="C98" i="2" s="1"/>
  <c r="J14" i="5"/>
  <c r="T21" i="6"/>
  <c r="D102" i="2" s="1"/>
  <c r="R21" i="6"/>
  <c r="D101" i="2" s="1"/>
  <c r="P21" i="6"/>
  <c r="D100" i="2" s="1"/>
  <c r="N21" i="6"/>
  <c r="D99" i="2" s="1"/>
  <c r="L21" i="6"/>
  <c r="D98" i="2" s="1"/>
  <c r="D50" i="2"/>
  <c r="B14" i="5"/>
  <c r="D27" i="4"/>
  <c r="D4" i="2" s="1"/>
  <c r="B27" i="4"/>
  <c r="D3" i="2" s="1"/>
  <c r="D89" i="2"/>
  <c r="F89" i="2" s="1"/>
  <c r="D88" i="2"/>
  <c r="D87" i="2"/>
  <c r="D86" i="2"/>
  <c r="F86" i="2" s="1"/>
  <c r="L87" i="6"/>
  <c r="D128" i="2" s="1"/>
  <c r="F128" i="2" s="1"/>
  <c r="H128" i="2" s="1"/>
  <c r="D85" i="2"/>
  <c r="D81" i="2"/>
  <c r="F118" i="2"/>
  <c r="H118" i="2" s="1"/>
  <c r="F119" i="2"/>
  <c r="H119" i="2" s="1"/>
  <c r="F120" i="2"/>
  <c r="H120" i="2" s="1"/>
  <c r="F121" i="2"/>
  <c r="H121" i="2" s="1"/>
  <c r="F122" i="2"/>
  <c r="H122" i="2" s="1"/>
  <c r="F70" i="2"/>
  <c r="H70" i="2" s="1"/>
  <c r="F71" i="2"/>
  <c r="H71" i="2" s="1"/>
  <c r="F72" i="2"/>
  <c r="H72" i="2" s="1"/>
  <c r="F76" i="2"/>
  <c r="H76" i="2" s="1"/>
  <c r="F77" i="2"/>
  <c r="H77" i="2" s="1"/>
  <c r="F78" i="2"/>
  <c r="H78" i="2" s="1"/>
  <c r="F79" i="2"/>
  <c r="H79" i="2" s="1"/>
  <c r="E77" i="2"/>
  <c r="G77" i="2" s="1"/>
  <c r="E78" i="2"/>
  <c r="G78" i="2" s="1"/>
  <c r="E79" i="2"/>
  <c r="G79" i="2" s="1"/>
  <c r="T87" i="6"/>
  <c r="D132" i="2" s="1"/>
  <c r="R87" i="6"/>
  <c r="D131" i="2" s="1"/>
  <c r="P87" i="6"/>
  <c r="D130" i="2" s="1"/>
  <c r="F130" i="2" s="1"/>
  <c r="H130" i="2" s="1"/>
  <c r="N87" i="6"/>
  <c r="D129" i="2" s="1"/>
  <c r="F129" i="2" s="1"/>
  <c r="H129" i="2" s="1"/>
  <c r="J87" i="6"/>
  <c r="D127" i="2" s="1"/>
  <c r="H87" i="6"/>
  <c r="D126" i="2" s="1"/>
  <c r="F87" i="6"/>
  <c r="D125" i="2" s="1"/>
  <c r="F125" i="2" s="1"/>
  <c r="H125" i="2" s="1"/>
  <c r="D87" i="6"/>
  <c r="D124" i="2" s="1"/>
  <c r="B87" i="6"/>
  <c r="D123" i="2" s="1"/>
  <c r="T59" i="5"/>
  <c r="R59" i="5"/>
  <c r="P59" i="5"/>
  <c r="N59" i="5"/>
  <c r="L59" i="5"/>
  <c r="J59" i="5"/>
  <c r="D84" i="2" s="1"/>
  <c r="H59" i="5"/>
  <c r="D83" i="2" s="1"/>
  <c r="F83" i="2" s="1"/>
  <c r="F59" i="5"/>
  <c r="D82" i="2" s="1"/>
  <c r="D59" i="5"/>
  <c r="B59" i="5"/>
  <c r="D80" i="2" s="1"/>
  <c r="C50" i="2"/>
  <c r="C51" i="2"/>
  <c r="C52" i="2"/>
  <c r="C53" i="2"/>
  <c r="C54" i="2"/>
  <c r="C55" i="2"/>
  <c r="C56" i="2"/>
  <c r="C57" i="2"/>
  <c r="C58" i="2"/>
  <c r="C59" i="2"/>
  <c r="E70" i="2"/>
  <c r="G70" i="2" s="1"/>
  <c r="E71" i="2"/>
  <c r="G71" i="2" s="1"/>
  <c r="E72" i="2"/>
  <c r="G72" i="2" s="1"/>
  <c r="E76" i="2"/>
  <c r="G76" i="2" s="1"/>
  <c r="D12" i="2"/>
  <c r="D10" i="2"/>
  <c r="D8" i="2"/>
  <c r="T102" i="4"/>
  <c r="D45" i="2" s="1"/>
  <c r="R102" i="4"/>
  <c r="D44" i="2" s="1"/>
  <c r="P102" i="4"/>
  <c r="D43" i="2" s="1"/>
  <c r="F43" i="2" s="1"/>
  <c r="H43" i="2" s="1"/>
  <c r="N102" i="4"/>
  <c r="D42" i="2" s="1"/>
  <c r="F42" i="2" s="1"/>
  <c r="L102" i="4"/>
  <c r="D41" i="2" s="1"/>
  <c r="J102" i="4"/>
  <c r="D40" i="2" s="1"/>
  <c r="H102" i="4"/>
  <c r="D39" i="2" s="1"/>
  <c r="F39" i="2" s="1"/>
  <c r="F102" i="4"/>
  <c r="D38" i="2" s="1"/>
  <c r="D102" i="4"/>
  <c r="D37" i="2" s="1"/>
  <c r="F37" i="2" s="1"/>
  <c r="B82" i="4"/>
  <c r="D25" i="2" s="1"/>
  <c r="B102" i="4"/>
  <c r="D36" i="2" s="1"/>
  <c r="F36" i="2" s="1"/>
  <c r="T82" i="4"/>
  <c r="R82" i="4"/>
  <c r="D33" i="2" s="1"/>
  <c r="F33" i="2" s="1"/>
  <c r="H33" i="2" s="1"/>
  <c r="P82" i="4"/>
  <c r="D32" i="2" s="1"/>
  <c r="F32" i="2" s="1"/>
  <c r="H32" i="2" s="1"/>
  <c r="N82" i="4"/>
  <c r="D31" i="2" s="1"/>
  <c r="F31" i="2" s="1"/>
  <c r="H31" i="2" s="1"/>
  <c r="L82" i="4"/>
  <c r="D30" i="2" s="1"/>
  <c r="F30" i="2" s="1"/>
  <c r="H30" i="2" s="1"/>
  <c r="K19" i="2"/>
  <c r="K20" i="2"/>
  <c r="K21" i="2"/>
  <c r="K22" i="2"/>
  <c r="K23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39" i="2"/>
  <c r="K40" i="2"/>
  <c r="K41" i="2"/>
  <c r="K42" i="2"/>
  <c r="K43" i="2"/>
  <c r="K44" i="2"/>
  <c r="K45" i="2"/>
  <c r="F34" i="2"/>
  <c r="H34" i="2" s="1"/>
  <c r="C36" i="2"/>
  <c r="C37" i="2"/>
  <c r="C38" i="2"/>
  <c r="C39" i="2"/>
  <c r="C40" i="2"/>
  <c r="C41" i="2"/>
  <c r="C42" i="2"/>
  <c r="C43" i="2"/>
  <c r="C44" i="2"/>
  <c r="C45" i="2"/>
  <c r="C25" i="2"/>
  <c r="C26" i="2"/>
  <c r="C27" i="2"/>
  <c r="C28" i="2"/>
  <c r="C29" i="2"/>
  <c r="C30" i="2"/>
  <c r="E30" i="2" s="1"/>
  <c r="G30" i="2" s="1"/>
  <c r="C31" i="2"/>
  <c r="C32" i="2"/>
  <c r="C33" i="2"/>
  <c r="C34" i="2"/>
  <c r="E34" i="2" s="1"/>
  <c r="G34" i="2" s="1"/>
  <c r="C14" i="2"/>
  <c r="C15" i="2"/>
  <c r="C16" i="2"/>
  <c r="C17" i="2"/>
  <c r="C18" i="2"/>
  <c r="C19" i="2"/>
  <c r="C20" i="2"/>
  <c r="C21" i="2"/>
  <c r="C22" i="2"/>
  <c r="C23" i="2"/>
  <c r="C124" i="2"/>
  <c r="C125" i="2"/>
  <c r="C126" i="2"/>
  <c r="C127" i="2"/>
  <c r="C128" i="2"/>
  <c r="C129" i="2"/>
  <c r="C130" i="2"/>
  <c r="C131" i="2"/>
  <c r="C132" i="2"/>
  <c r="K25" i="1"/>
  <c r="K26" i="1"/>
  <c r="K27" i="1"/>
  <c r="K28" i="1"/>
  <c r="K29" i="1"/>
  <c r="K30" i="1"/>
  <c r="K31" i="1"/>
  <c r="C119" i="2" s="1"/>
  <c r="E119" i="2" s="1"/>
  <c r="G119" i="2" s="1"/>
  <c r="K32" i="1"/>
  <c r="C120" i="2" s="1"/>
  <c r="E120" i="2" s="1"/>
  <c r="G120" i="2" s="1"/>
  <c r="K33" i="1"/>
  <c r="C121" i="2" s="1"/>
  <c r="E121" i="2" s="1"/>
  <c r="G121" i="2" s="1"/>
  <c r="K34" i="1"/>
  <c r="C122" i="2" s="1"/>
  <c r="E122" i="2" s="1"/>
  <c r="G122" i="2" s="1"/>
  <c r="K20" i="1"/>
  <c r="C108" i="2" s="1"/>
  <c r="K21" i="1"/>
  <c r="C109" i="2" s="1"/>
  <c r="K22" i="1"/>
  <c r="C110" i="2" s="1"/>
  <c r="K23" i="1"/>
  <c r="C111" i="2" s="1"/>
  <c r="K24" i="1"/>
  <c r="C112" i="2" s="1"/>
  <c r="L44" i="5"/>
  <c r="F75" i="2" s="1"/>
  <c r="H75" i="2" s="1"/>
  <c r="C3" i="2"/>
  <c r="C4" i="2"/>
  <c r="C5" i="2"/>
  <c r="C6" i="2"/>
  <c r="C7" i="2"/>
  <c r="C8" i="2"/>
  <c r="C9" i="2"/>
  <c r="C10" i="2"/>
  <c r="C11" i="2"/>
  <c r="C12" i="2"/>
  <c r="K6" i="1"/>
  <c r="C94" i="2" s="1"/>
  <c r="K7" i="1"/>
  <c r="C95" i="2" s="1"/>
  <c r="K8" i="1"/>
  <c r="C96" i="2" s="1"/>
  <c r="K9" i="1"/>
  <c r="C97" i="2" s="1"/>
  <c r="C99" i="2"/>
  <c r="K12" i="1"/>
  <c r="C100" i="2" s="1"/>
  <c r="K13" i="1"/>
  <c r="C101" i="2" s="1"/>
  <c r="K14" i="1"/>
  <c r="C102" i="2" s="1"/>
  <c r="K15" i="1"/>
  <c r="C103" i="2" s="1"/>
  <c r="K16" i="1"/>
  <c r="C104" i="2" s="1"/>
  <c r="K17" i="1"/>
  <c r="C105" i="2" s="1"/>
  <c r="K18" i="1"/>
  <c r="C106" i="2" s="1"/>
  <c r="K19" i="1"/>
  <c r="C107" i="2" s="1"/>
  <c r="K5" i="1"/>
  <c r="D14" i="5"/>
  <c r="D51" i="2" s="1"/>
  <c r="K4" i="1"/>
  <c r="D7" i="2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3" i="3"/>
  <c r="P44" i="5"/>
  <c r="J65" i="6"/>
  <c r="F117" i="2" s="1"/>
  <c r="H117" i="2" s="1"/>
  <c r="F65" i="6"/>
  <c r="F115" i="2" s="1"/>
  <c r="H115" i="2" s="1"/>
  <c r="H44" i="5"/>
  <c r="F73" i="2" s="1"/>
  <c r="H73" i="2" s="1"/>
  <c r="F44" i="6"/>
  <c r="D105" i="2" s="1"/>
  <c r="B30" i="5"/>
  <c r="D60" i="2" s="1"/>
  <c r="D30" i="5"/>
  <c r="D61" i="2" s="1"/>
  <c r="F30" i="5"/>
  <c r="D62" i="2" s="1"/>
  <c r="H30" i="5"/>
  <c r="D63" i="2" s="1"/>
  <c r="J30" i="5"/>
  <c r="D64" i="2" s="1"/>
  <c r="J21" i="6"/>
  <c r="D97" i="2" s="1"/>
  <c r="H21" i="6"/>
  <c r="D96" i="2" s="1"/>
  <c r="D21" i="6"/>
  <c r="D94" i="2" s="1"/>
  <c r="B21" i="6"/>
  <c r="D93" i="2" s="1"/>
  <c r="H14" i="5"/>
  <c r="D53" i="2" s="1"/>
  <c r="F82" i="4"/>
  <c r="D82" i="4"/>
  <c r="D26" i="2" s="1"/>
  <c r="F26" i="2" s="1"/>
  <c r="H26" i="2" s="1"/>
  <c r="J82" i="4"/>
  <c r="D29" i="2" s="1"/>
  <c r="F29" i="2" s="1"/>
  <c r="H29" i="2" s="1"/>
  <c r="B60" i="4"/>
  <c r="C15" i="7"/>
  <c r="H65" i="6"/>
  <c r="F116" i="2" s="1"/>
  <c r="H116" i="2" s="1"/>
  <c r="D65" i="6"/>
  <c r="F114" i="2" s="1"/>
  <c r="H114" i="2" s="1"/>
  <c r="B65" i="6"/>
  <c r="F113" i="2" s="1"/>
  <c r="H113" i="2" s="1"/>
  <c r="D44" i="6"/>
  <c r="D104" i="2" s="1"/>
  <c r="B44" i="6"/>
  <c r="D103" i="2" s="1"/>
  <c r="F21" i="6"/>
  <c r="D95" i="2" s="1"/>
  <c r="N44" i="5"/>
  <c r="J44" i="5"/>
  <c r="D74" i="2" s="1"/>
  <c r="F74" i="2" s="1"/>
  <c r="H74" i="2" s="1"/>
  <c r="F14" i="5"/>
  <c r="D52" i="2" s="1"/>
  <c r="H82" i="4"/>
  <c r="D6" i="2"/>
  <c r="F27" i="4"/>
  <c r="D5" i="2" s="1"/>
  <c r="E32" i="2" l="1"/>
  <c r="G32" i="2" s="1"/>
  <c r="I78" i="2"/>
  <c r="E33" i="2"/>
  <c r="G33" i="2" s="1"/>
  <c r="E31" i="2"/>
  <c r="G31" i="2" s="1"/>
  <c r="F17" i="2"/>
  <c r="H17" i="2" s="1"/>
  <c r="D28" i="2"/>
  <c r="F28" i="2" s="1"/>
  <c r="H28" i="2" s="1"/>
  <c r="F16" i="2"/>
  <c r="H16" i="2" s="1"/>
  <c r="D27" i="2"/>
  <c r="F27" i="2" s="1"/>
  <c r="H27" i="2" s="1"/>
  <c r="F25" i="2"/>
  <c r="H25" i="2" s="1"/>
  <c r="D14" i="2"/>
  <c r="F14" i="2" s="1"/>
  <c r="H14" i="2" s="1"/>
  <c r="E26" i="2"/>
  <c r="G26" i="2" s="1"/>
  <c r="I26" i="2" s="1"/>
  <c r="J141" i="2"/>
  <c r="F99" i="2"/>
  <c r="H99" i="2" s="1"/>
  <c r="G141" i="2"/>
  <c r="E75" i="2"/>
  <c r="G75" i="2" s="1"/>
  <c r="I75" i="2" s="1"/>
  <c r="E74" i="2"/>
  <c r="G74" i="2" s="1"/>
  <c r="I74" i="2" s="1"/>
  <c r="E73" i="2"/>
  <c r="G73" i="2" s="1"/>
  <c r="I73" i="2" s="1"/>
  <c r="E29" i="2"/>
  <c r="G29" i="2" s="1"/>
  <c r="I29" i="2" s="1"/>
  <c r="C118" i="2"/>
  <c r="E118" i="2" s="1"/>
  <c r="G118" i="2" s="1"/>
  <c r="I118" i="2" s="1"/>
  <c r="F52" i="1"/>
  <c r="F54" i="1"/>
  <c r="C123" i="2"/>
  <c r="E123" i="2" s="1"/>
  <c r="G123" i="2" s="1"/>
  <c r="C117" i="2"/>
  <c r="E117" i="2" s="1"/>
  <c r="G117" i="2" s="1"/>
  <c r="I117" i="2" s="1"/>
  <c r="C116" i="2"/>
  <c r="E116" i="2" s="1"/>
  <c r="G116" i="2" s="1"/>
  <c r="I116" i="2" s="1"/>
  <c r="C93" i="2"/>
  <c r="E93" i="2" s="1"/>
  <c r="G93" i="2" s="1"/>
  <c r="F51" i="1"/>
  <c r="F53" i="1"/>
  <c r="C115" i="2"/>
  <c r="E115" i="2" s="1"/>
  <c r="G115" i="2" s="1"/>
  <c r="I115" i="2" s="1"/>
  <c r="C114" i="2"/>
  <c r="E114" i="2" s="1"/>
  <c r="G114" i="2" s="1"/>
  <c r="I114" i="2" s="1"/>
  <c r="I70" i="2"/>
  <c r="C113" i="2"/>
  <c r="E113" i="2" s="1"/>
  <c r="G113" i="2" s="1"/>
  <c r="E69" i="2"/>
  <c r="G69" i="2" s="1"/>
  <c r="I69" i="2" s="1"/>
  <c r="I79" i="2"/>
  <c r="I119" i="2"/>
  <c r="E126" i="2"/>
  <c r="G126" i="2" s="1"/>
  <c r="I121" i="2"/>
  <c r="I122" i="2"/>
  <c r="I120" i="2"/>
  <c r="I71" i="2"/>
  <c r="E67" i="2"/>
  <c r="G67" i="2" s="1"/>
  <c r="I67" i="2" s="1"/>
  <c r="I76" i="2"/>
  <c r="E84" i="2"/>
  <c r="G84" i="2" s="1"/>
  <c r="E65" i="2"/>
  <c r="G65" i="2" s="1"/>
  <c r="I65" i="2" s="1"/>
  <c r="F111" i="2"/>
  <c r="H111" i="2" s="1"/>
  <c r="E111" i="2"/>
  <c r="G111" i="2" s="1"/>
  <c r="I77" i="2"/>
  <c r="E112" i="2"/>
  <c r="G112" i="2" s="1"/>
  <c r="I112" i="2" s="1"/>
  <c r="I72" i="2"/>
  <c r="E68" i="2"/>
  <c r="G68" i="2" s="1"/>
  <c r="E87" i="2"/>
  <c r="G87" i="2" s="1"/>
  <c r="E127" i="2"/>
  <c r="G127" i="2" s="1"/>
  <c r="F110" i="2"/>
  <c r="H110" i="2" s="1"/>
  <c r="E110" i="2"/>
  <c r="G110" i="2" s="1"/>
  <c r="E109" i="2"/>
  <c r="G109" i="2" s="1"/>
  <c r="F109" i="2"/>
  <c r="H109" i="2" s="1"/>
  <c r="E108" i="2"/>
  <c r="G108" i="2" s="1"/>
  <c r="I108" i="2" s="1"/>
  <c r="F68" i="2"/>
  <c r="H68" i="2" s="1"/>
  <c r="F66" i="2"/>
  <c r="H66" i="2" s="1"/>
  <c r="E66" i="2"/>
  <c r="G66" i="2" s="1"/>
  <c r="F107" i="2"/>
  <c r="H107" i="2" s="1"/>
  <c r="F105" i="2"/>
  <c r="H105" i="2" s="1"/>
  <c r="F106" i="2"/>
  <c r="H106" i="2" s="1"/>
  <c r="F100" i="2"/>
  <c r="H100" i="2" s="1"/>
  <c r="F102" i="2"/>
  <c r="H102" i="2" s="1"/>
  <c r="F101" i="2"/>
  <c r="H101" i="2" s="1"/>
  <c r="F98" i="2"/>
  <c r="H98" i="2" s="1"/>
  <c r="E89" i="2"/>
  <c r="G89" i="2" s="1"/>
  <c r="F96" i="2"/>
  <c r="H96" i="2" s="1"/>
  <c r="F132" i="2"/>
  <c r="H132" i="2" s="1"/>
  <c r="E132" i="2"/>
  <c r="G132" i="2" s="1"/>
  <c r="F94" i="2"/>
  <c r="H94" i="2" s="1"/>
  <c r="F93" i="2"/>
  <c r="H93" i="2" s="1"/>
  <c r="H89" i="2"/>
  <c r="F131" i="2"/>
  <c r="H131" i="2" s="1"/>
  <c r="E131" i="2"/>
  <c r="G131" i="2" s="1"/>
  <c r="E88" i="2"/>
  <c r="G88" i="2" s="1"/>
  <c r="F88" i="2"/>
  <c r="H88" i="2" s="1"/>
  <c r="E130" i="2"/>
  <c r="G130" i="2" s="1"/>
  <c r="I130" i="2" s="1"/>
  <c r="F87" i="2"/>
  <c r="H87" i="2" s="1"/>
  <c r="E129" i="2"/>
  <c r="G129" i="2" s="1"/>
  <c r="I129" i="2" s="1"/>
  <c r="E86" i="2"/>
  <c r="G86" i="2" s="1"/>
  <c r="H86" i="2"/>
  <c r="E128" i="2"/>
  <c r="G128" i="2" s="1"/>
  <c r="I128" i="2" s="1"/>
  <c r="E124" i="2"/>
  <c r="G124" i="2" s="1"/>
  <c r="F124" i="2"/>
  <c r="H124" i="2" s="1"/>
  <c r="E85" i="2"/>
  <c r="G85" i="2" s="1"/>
  <c r="F85" i="2"/>
  <c r="H85" i="2" s="1"/>
  <c r="E80" i="2"/>
  <c r="G80" i="2" s="1"/>
  <c r="F80" i="2"/>
  <c r="H80" i="2" s="1"/>
  <c r="F127" i="2"/>
  <c r="H127" i="2" s="1"/>
  <c r="F84" i="2"/>
  <c r="H84" i="2" s="1"/>
  <c r="F126" i="2"/>
  <c r="H126" i="2" s="1"/>
  <c r="H83" i="2"/>
  <c r="E83" i="2"/>
  <c r="G83" i="2" s="1"/>
  <c r="E125" i="2"/>
  <c r="G125" i="2" s="1"/>
  <c r="I125" i="2" s="1"/>
  <c r="E82" i="2"/>
  <c r="G82" i="2" s="1"/>
  <c r="F82" i="2"/>
  <c r="H82" i="2" s="1"/>
  <c r="E81" i="2"/>
  <c r="G81" i="2" s="1"/>
  <c r="F81" i="2"/>
  <c r="H81" i="2" s="1"/>
  <c r="F123" i="2"/>
  <c r="H123" i="2" s="1"/>
  <c r="E21" i="2"/>
  <c r="G21" i="2" s="1"/>
  <c r="I33" i="2"/>
  <c r="E38" i="2"/>
  <c r="G38" i="2" s="1"/>
  <c r="I32" i="2"/>
  <c r="I31" i="2"/>
  <c r="I30" i="2"/>
  <c r="E22" i="2"/>
  <c r="G22" i="2" s="1"/>
  <c r="E23" i="2"/>
  <c r="G23" i="2" s="1"/>
  <c r="E41" i="2"/>
  <c r="G41" i="2" s="1"/>
  <c r="E40" i="2"/>
  <c r="G40" i="2" s="1"/>
  <c r="F40" i="2"/>
  <c r="H40" i="2" s="1"/>
  <c r="I34" i="2"/>
  <c r="E19" i="2"/>
  <c r="G19" i="2" s="1"/>
  <c r="E44" i="2"/>
  <c r="G44" i="2" s="1"/>
  <c r="E20" i="2"/>
  <c r="G20" i="2" s="1"/>
  <c r="E45" i="2"/>
  <c r="G45" i="2" s="1"/>
  <c r="F45" i="2"/>
  <c r="H45" i="2" s="1"/>
  <c r="F44" i="2"/>
  <c r="H44" i="2" s="1"/>
  <c r="E43" i="2"/>
  <c r="G43" i="2" s="1"/>
  <c r="I43" i="2" s="1"/>
  <c r="H42" i="2"/>
  <c r="E42" i="2"/>
  <c r="G42" i="2" s="1"/>
  <c r="F41" i="2"/>
  <c r="H41" i="2" s="1"/>
  <c r="E39" i="2"/>
  <c r="G39" i="2" s="1"/>
  <c r="H39" i="2"/>
  <c r="F38" i="2"/>
  <c r="H38" i="2" s="1"/>
  <c r="E37" i="2"/>
  <c r="G37" i="2" s="1"/>
  <c r="H37" i="2"/>
  <c r="E36" i="2"/>
  <c r="G36" i="2" s="1"/>
  <c r="H36" i="2"/>
  <c r="F10" i="2"/>
  <c r="H10" i="2" s="1"/>
  <c r="F7" i="2"/>
  <c r="H7" i="2" s="1"/>
  <c r="F23" i="2"/>
  <c r="H23" i="2" s="1"/>
  <c r="F22" i="2"/>
  <c r="H22" i="2" s="1"/>
  <c r="F21" i="2"/>
  <c r="H21" i="2" s="1"/>
  <c r="F20" i="2"/>
  <c r="H20" i="2" s="1"/>
  <c r="F19" i="2"/>
  <c r="H19" i="2" s="1"/>
  <c r="E9" i="2"/>
  <c r="G9" i="2" s="1"/>
  <c r="K3" i="2"/>
  <c r="K18" i="2"/>
  <c r="K9" i="2"/>
  <c r="K17" i="2"/>
  <c r="K8" i="2"/>
  <c r="K6" i="2"/>
  <c r="K10" i="2"/>
  <c r="K7" i="2"/>
  <c r="K14" i="2"/>
  <c r="K5" i="2"/>
  <c r="K11" i="2"/>
  <c r="K16" i="2"/>
  <c r="K15" i="2"/>
  <c r="K12" i="2"/>
  <c r="K4" i="2"/>
  <c r="E102" i="2"/>
  <c r="G102" i="2" s="1"/>
  <c r="E101" i="2"/>
  <c r="G101" i="2" s="1"/>
  <c r="E100" i="2"/>
  <c r="G100" i="2" s="1"/>
  <c r="E107" i="2"/>
  <c r="G107" i="2" s="1"/>
  <c r="E99" i="2"/>
  <c r="G99" i="2" s="1"/>
  <c r="E106" i="2"/>
  <c r="G106" i="2" s="1"/>
  <c r="E98" i="2"/>
  <c r="G98" i="2" s="1"/>
  <c r="F97" i="2"/>
  <c r="H97" i="2" s="1"/>
  <c r="E105" i="2"/>
  <c r="G105" i="2" s="1"/>
  <c r="E97" i="2"/>
  <c r="G97" i="2" s="1"/>
  <c r="F104" i="2"/>
  <c r="H104" i="2" s="1"/>
  <c r="E104" i="2"/>
  <c r="G104" i="2" s="1"/>
  <c r="E96" i="2"/>
  <c r="G96" i="2" s="1"/>
  <c r="F103" i="2"/>
  <c r="H103" i="2" s="1"/>
  <c r="E103" i="2"/>
  <c r="G103" i="2" s="1"/>
  <c r="F15" i="2"/>
  <c r="H15" i="2" s="1"/>
  <c r="E15" i="2"/>
  <c r="G15" i="2" s="1"/>
  <c r="F18" i="2"/>
  <c r="H18" i="2" s="1"/>
  <c r="E18" i="2"/>
  <c r="G18" i="2" s="1"/>
  <c r="E11" i="2"/>
  <c r="G11" i="2" s="1"/>
  <c r="F11" i="2"/>
  <c r="H11" i="2" s="1"/>
  <c r="F12" i="2"/>
  <c r="H12" i="2" s="1"/>
  <c r="E12" i="2"/>
  <c r="G12" i="2" s="1"/>
  <c r="E17" i="2"/>
  <c r="G17" i="2" s="1"/>
  <c r="E16" i="2"/>
  <c r="G16" i="2" s="1"/>
  <c r="F8" i="2"/>
  <c r="H8" i="2" s="1"/>
  <c r="E8" i="2"/>
  <c r="G8" i="2" s="1"/>
  <c r="E7" i="2"/>
  <c r="G7" i="2" s="1"/>
  <c r="F6" i="2"/>
  <c r="H6" i="2" s="1"/>
  <c r="E6" i="2"/>
  <c r="G6" i="2" s="1"/>
  <c r="E5" i="2"/>
  <c r="G5" i="2" s="1"/>
  <c r="F5" i="2"/>
  <c r="H5" i="2" s="1"/>
  <c r="E4" i="2"/>
  <c r="G4" i="2" s="1"/>
  <c r="F4" i="2"/>
  <c r="H4" i="2" s="1"/>
  <c r="F3" i="2"/>
  <c r="H3" i="2" s="1"/>
  <c r="E3" i="2"/>
  <c r="G3" i="2" s="1"/>
  <c r="F9" i="2"/>
  <c r="H9" i="2" s="1"/>
  <c r="E10" i="2"/>
  <c r="G10" i="2" s="1"/>
  <c r="F95" i="2"/>
  <c r="H95" i="2" s="1"/>
  <c r="E95" i="2"/>
  <c r="G95" i="2" s="1"/>
  <c r="E94" i="2"/>
  <c r="G94" i="2" s="1"/>
  <c r="E50" i="2"/>
  <c r="G50" i="2" s="1"/>
  <c r="F50" i="2"/>
  <c r="H50" i="2" s="1"/>
  <c r="F61" i="2"/>
  <c r="H61" i="2" s="1"/>
  <c r="E61" i="2"/>
  <c r="G61" i="2" s="1"/>
  <c r="F63" i="2"/>
  <c r="H63" i="2" s="1"/>
  <c r="E63" i="2"/>
  <c r="G63" i="2" s="1"/>
  <c r="F58" i="2"/>
  <c r="H58" i="2" s="1"/>
  <c r="E58" i="2"/>
  <c r="G58" i="2" s="1"/>
  <c r="F53" i="2"/>
  <c r="H53" i="2" s="1"/>
  <c r="E53" i="2"/>
  <c r="G53" i="2" s="1"/>
  <c r="F57" i="2"/>
  <c r="H57" i="2" s="1"/>
  <c r="E57" i="2"/>
  <c r="G57" i="2" s="1"/>
  <c r="E51" i="2"/>
  <c r="G51" i="2" s="1"/>
  <c r="F51" i="2"/>
  <c r="H51" i="2" s="1"/>
  <c r="F62" i="2"/>
  <c r="H62" i="2" s="1"/>
  <c r="E62" i="2"/>
  <c r="G62" i="2" s="1"/>
  <c r="E59" i="2"/>
  <c r="G59" i="2" s="1"/>
  <c r="F59" i="2"/>
  <c r="H59" i="2" s="1"/>
  <c r="F56" i="2"/>
  <c r="H56" i="2" s="1"/>
  <c r="E56" i="2"/>
  <c r="G56" i="2" s="1"/>
  <c r="F64" i="2"/>
  <c r="H64" i="2" s="1"/>
  <c r="E64" i="2"/>
  <c r="G64" i="2" s="1"/>
  <c r="F60" i="2"/>
  <c r="H60" i="2" s="1"/>
  <c r="E60" i="2"/>
  <c r="G60" i="2" s="1"/>
  <c r="F55" i="2"/>
  <c r="H55" i="2" s="1"/>
  <c r="E55" i="2"/>
  <c r="G55" i="2" s="1"/>
  <c r="E52" i="2"/>
  <c r="G52" i="2" s="1"/>
  <c r="F52" i="2"/>
  <c r="H52" i="2" s="1"/>
  <c r="I99" i="2" l="1"/>
  <c r="E28" i="2"/>
  <c r="G28" i="2" s="1"/>
  <c r="I28" i="2" s="1"/>
  <c r="I17" i="2"/>
  <c r="F141" i="2"/>
  <c r="E27" i="2"/>
  <c r="G27" i="2" s="1"/>
  <c r="I27" i="2" s="1"/>
  <c r="D141" i="2"/>
  <c r="E25" i="2"/>
  <c r="G25" i="2" s="1"/>
  <c r="I25" i="2" s="1"/>
  <c r="E14" i="2"/>
  <c r="G14" i="2" s="1"/>
  <c r="C140" i="2" s="1"/>
  <c r="I126" i="2"/>
  <c r="I111" i="2"/>
  <c r="I66" i="2"/>
  <c r="D140" i="2"/>
  <c r="D142" i="2"/>
  <c r="D139" i="2"/>
  <c r="C142" i="2"/>
  <c r="I113" i="2"/>
  <c r="K141" i="2" s="1"/>
  <c r="I141" i="2"/>
  <c r="C139" i="2"/>
  <c r="I142" i="2"/>
  <c r="H141" i="2"/>
  <c r="F142" i="2"/>
  <c r="J140" i="2"/>
  <c r="I140" i="2"/>
  <c r="J139" i="2"/>
  <c r="I139" i="2"/>
  <c r="J142" i="2"/>
  <c r="G142" i="2"/>
  <c r="F140" i="2"/>
  <c r="I84" i="2"/>
  <c r="G140" i="2"/>
  <c r="I107" i="2"/>
  <c r="I105" i="2"/>
  <c r="I127" i="2"/>
  <c r="I109" i="2"/>
  <c r="I68" i="2"/>
  <c r="I110" i="2"/>
  <c r="I132" i="2"/>
  <c r="I89" i="2"/>
  <c r="I131" i="2"/>
  <c r="I88" i="2"/>
  <c r="I87" i="2"/>
  <c r="I86" i="2"/>
  <c r="I124" i="2"/>
  <c r="I85" i="2"/>
  <c r="I80" i="2"/>
  <c r="I83" i="2"/>
  <c r="I82" i="2"/>
  <c r="I81" i="2"/>
  <c r="I123" i="2"/>
  <c r="I38" i="2"/>
  <c r="I40" i="2"/>
  <c r="I19" i="2"/>
  <c r="I23" i="2"/>
  <c r="I45" i="2"/>
  <c r="I44" i="2"/>
  <c r="I42" i="2"/>
  <c r="I41" i="2"/>
  <c r="I39" i="2"/>
  <c r="I37" i="2"/>
  <c r="I36" i="2"/>
  <c r="I22" i="2"/>
  <c r="I21" i="2"/>
  <c r="I20" i="2"/>
  <c r="I57" i="2"/>
  <c r="K61" i="2"/>
  <c r="J104" i="2"/>
  <c r="K104" i="2" s="1"/>
  <c r="K62" i="2"/>
  <c r="J105" i="2"/>
  <c r="K105" i="2" s="1"/>
  <c r="K54" i="2"/>
  <c r="J97" i="2"/>
  <c r="K97" i="2" s="1"/>
  <c r="K63" i="2"/>
  <c r="J106" i="2"/>
  <c r="K106" i="2" s="1"/>
  <c r="J101" i="2"/>
  <c r="K101" i="2" s="1"/>
  <c r="K58" i="2"/>
  <c r="J100" i="2"/>
  <c r="K100" i="2" s="1"/>
  <c r="K57" i="2"/>
  <c r="K53" i="2"/>
  <c r="J96" i="2"/>
  <c r="K96" i="2" s="1"/>
  <c r="K64" i="2"/>
  <c r="J107" i="2"/>
  <c r="K107" i="2" s="1"/>
  <c r="K55" i="2"/>
  <c r="J98" i="2"/>
  <c r="K98" i="2" s="1"/>
  <c r="K56" i="2"/>
  <c r="J99" i="2"/>
  <c r="K99" i="2" s="1"/>
  <c r="K51" i="2"/>
  <c r="J94" i="2"/>
  <c r="K94" i="2" s="1"/>
  <c r="K59" i="2"/>
  <c r="J102" i="2"/>
  <c r="K102" i="2" s="1"/>
  <c r="K52" i="2"/>
  <c r="J95" i="2"/>
  <c r="K95" i="2" s="1"/>
  <c r="J93" i="2"/>
  <c r="K93" i="2" s="1"/>
  <c r="K50" i="2"/>
  <c r="K60" i="2"/>
  <c r="J103" i="2"/>
  <c r="K103" i="2" s="1"/>
  <c r="I106" i="2"/>
  <c r="I61" i="2"/>
  <c r="I64" i="2"/>
  <c r="I98" i="2"/>
  <c r="I100" i="2"/>
  <c r="I103" i="2"/>
  <c r="I97" i="2"/>
  <c r="I104" i="2"/>
  <c r="I94" i="2"/>
  <c r="I62" i="2"/>
  <c r="I58" i="2"/>
  <c r="I60" i="2"/>
  <c r="I56" i="2"/>
  <c r="I53" i="2"/>
  <c r="I93" i="2"/>
  <c r="I50" i="2"/>
  <c r="I11" i="2"/>
  <c r="I8" i="2"/>
  <c r="I6" i="2"/>
  <c r="I5" i="2"/>
  <c r="I4" i="2"/>
  <c r="I3" i="2"/>
  <c r="I16" i="2"/>
  <c r="I7" i="2"/>
  <c r="I18" i="2"/>
  <c r="I15" i="2"/>
  <c r="I96" i="2"/>
  <c r="I101" i="2"/>
  <c r="I95" i="2"/>
  <c r="I52" i="2"/>
  <c r="I59" i="2"/>
  <c r="I55" i="2"/>
  <c r="I102" i="2"/>
  <c r="I51" i="2"/>
  <c r="I63" i="2"/>
  <c r="I10" i="2"/>
  <c r="I9" i="2"/>
  <c r="I12" i="2"/>
  <c r="D54" i="2"/>
  <c r="E54" i="2" s="1"/>
  <c r="E141" i="2" l="1"/>
  <c r="C141" i="2"/>
  <c r="I14" i="2"/>
  <c r="E140" i="2" s="1"/>
  <c r="E142" i="2"/>
  <c r="E139" i="2"/>
  <c r="K142" i="2"/>
  <c r="K139" i="2"/>
  <c r="K140" i="2"/>
  <c r="H140" i="2"/>
  <c r="H142" i="2"/>
  <c r="F54" i="2"/>
  <c r="H54" i="2" s="1"/>
  <c r="G139" i="2" s="1"/>
  <c r="G54" i="2"/>
  <c r="F139" i="2" s="1"/>
  <c r="I54" i="2" l="1"/>
  <c r="H139" i="2" s="1"/>
</calcChain>
</file>

<file path=xl/sharedStrings.xml><?xml version="1.0" encoding="utf-8"?>
<sst xmlns="http://schemas.openxmlformats.org/spreadsheetml/2006/main" count="2478" uniqueCount="335">
  <si>
    <t>File</t>
  </si>
  <si>
    <t>Evaluation</t>
  </si>
  <si>
    <t>Metrics</t>
  </si>
  <si>
    <t>OOPS Results</t>
  </si>
  <si>
    <t>Ontology Reusability</t>
  </si>
  <si>
    <t>Consistent (Pellet Reasoner)</t>
  </si>
  <si>
    <t>Syntactical errors</t>
  </si>
  <si>
    <t>Opened by Protege</t>
  </si>
  <si>
    <t>Axiom</t>
  </si>
  <si>
    <t>Classes</t>
  </si>
  <si>
    <t>Object Properties</t>
  </si>
  <si>
    <t>Data Properties</t>
  </si>
  <si>
    <t>SubClassOf</t>
  </si>
  <si>
    <t>Obj. Prop. Domain</t>
  </si>
  <si>
    <t>Obj. Prop. Range</t>
  </si>
  <si>
    <t>Data Prop. Domain</t>
  </si>
  <si>
    <t>Data Prop. Range</t>
  </si>
  <si>
    <t>Iterations</t>
  </si>
  <si>
    <t>Proposed ontology (Human)</t>
  </si>
  <si>
    <t>LLM-generated vs Human-generated (Classes)</t>
  </si>
  <si>
    <t>Number of Classes</t>
  </si>
  <si>
    <t>True Positives</t>
  </si>
  <si>
    <t>False Positives</t>
  </si>
  <si>
    <t>False Negatives</t>
  </si>
  <si>
    <t>PRECISION</t>
  </si>
  <si>
    <t>RECALL</t>
  </si>
  <si>
    <t>F-1 SCORE</t>
  </si>
  <si>
    <t># of well-formed CQs</t>
  </si>
  <si>
    <t>CQs (%)</t>
  </si>
  <si>
    <t>LLM-generated vs Human-generated (Object Properties)</t>
  </si>
  <si>
    <t>Number of Obj. properties</t>
  </si>
  <si>
    <t>True Positive</t>
  </si>
  <si>
    <t>False negatives</t>
  </si>
  <si>
    <t>LLM-generated vs Human-generated (Properties)</t>
  </si>
  <si>
    <t>LLM-generated ontology</t>
  </si>
  <si>
    <t>Competency Questions</t>
  </si>
  <si>
    <t>CQ1</t>
  </si>
  <si>
    <t>CQ2</t>
  </si>
  <si>
    <t>CQ3</t>
  </si>
  <si>
    <t>CQ4</t>
  </si>
  <si>
    <t>CQ5</t>
  </si>
  <si>
    <t>CQ6</t>
  </si>
  <si>
    <t>CQ7</t>
  </si>
  <si>
    <t>CQ8</t>
  </si>
  <si>
    <t>CQ9</t>
  </si>
  <si>
    <t>CQ10</t>
  </si>
  <si>
    <t>CQ11</t>
  </si>
  <si>
    <t>CQ12</t>
  </si>
  <si>
    <t>CQ13</t>
  </si>
  <si>
    <t>CQ14</t>
  </si>
  <si>
    <t>CQ15</t>
  </si>
  <si>
    <t>CQ16</t>
  </si>
  <si>
    <t>CQ17</t>
  </si>
  <si>
    <t>CQ18</t>
  </si>
  <si>
    <t>LLM</t>
  </si>
  <si>
    <t>Human</t>
  </si>
  <si>
    <t>Impact</t>
  </si>
  <si>
    <t>Incident</t>
  </si>
  <si>
    <t>Humidity</t>
  </si>
  <si>
    <t>Mission</t>
  </si>
  <si>
    <t>Location</t>
  </si>
  <si>
    <t>SatelliteData</t>
  </si>
  <si>
    <t>Satellite</t>
  </si>
  <si>
    <t>SensorData</t>
  </si>
  <si>
    <t>Sensor</t>
  </si>
  <si>
    <t>SocialMediaData</t>
  </si>
  <si>
    <t>WeatherCondition</t>
  </si>
  <si>
    <t>WeatherConditionParameter</t>
  </si>
  <si>
    <t>Temperature</t>
  </si>
  <si>
    <t>VulnerableObject</t>
  </si>
  <si>
    <t>HighlyVulnerableObject</t>
  </si>
  <si>
    <t>WeatherForecast</t>
  </si>
  <si>
    <t>WindSpeed</t>
  </si>
  <si>
    <t>WildfireIncident</t>
  </si>
  <si>
    <t>Fire</t>
  </si>
  <si>
    <t>Total</t>
  </si>
  <si>
    <t>hasImpact</t>
  </si>
  <si>
    <t>hasLocation</t>
  </si>
  <si>
    <t>hasMission</t>
  </si>
  <si>
    <t>hasHumidity</t>
  </si>
  <si>
    <t>hasWeatherCondition</t>
  </si>
  <si>
    <t>hasWeatherConditionParameter</t>
  </si>
  <si>
    <t>hasWeatherForecast</t>
  </si>
  <si>
    <t>hasSatelliteData</t>
  </si>
  <si>
    <t>hasSensorData</t>
  </si>
  <si>
    <t>hasTemperature</t>
  </si>
  <si>
    <t>involvesVulnerableObject</t>
  </si>
  <si>
    <t>hasAffected</t>
  </si>
  <si>
    <t>hasWindSpeed</t>
  </si>
  <si>
    <t>hasForecast</t>
  </si>
  <si>
    <t>hasVulnerableObject</t>
  </si>
  <si>
    <t>classificationType</t>
  </si>
  <si>
    <t>hasClassification</t>
  </si>
  <si>
    <t>creationDate</t>
  </si>
  <si>
    <t>hasObservationDateTime</t>
  </si>
  <si>
    <t>hasCreationDate</t>
  </si>
  <si>
    <t>forecast</t>
  </si>
  <si>
    <t>hasMissionStatus</t>
  </si>
  <si>
    <t>urgency</t>
  </si>
  <si>
    <t>priority</t>
  </si>
  <si>
    <t>hasPriority</t>
  </si>
  <si>
    <t>hasMissionPriority</t>
  </si>
  <si>
    <t>hasUrgency</t>
  </si>
  <si>
    <t>hasStatus</t>
  </si>
  <si>
    <t>humidity</t>
  </si>
  <si>
    <t>temperature</t>
  </si>
  <si>
    <t>windSpeed</t>
  </si>
  <si>
    <t>vulnerableObject</t>
  </si>
  <si>
    <t>Best Model</t>
  </si>
  <si>
    <t>Ontology-gpt-4o-0.0-1000-20-10-v1</t>
  </si>
  <si>
    <t>Qualitative Characteristics</t>
  </si>
  <si>
    <t>Score</t>
  </si>
  <si>
    <t>Individuals</t>
  </si>
  <si>
    <t>Time</t>
  </si>
  <si>
    <t>0,43 sec</t>
  </si>
  <si>
    <t>Human Involvement</t>
  </si>
  <si>
    <t>Fully automated, no human intervention required</t>
  </si>
  <si>
    <t>Coverage</t>
  </si>
  <si>
    <t>Moderatecoverage, some important concepts missing</t>
  </si>
  <si>
    <t>Expressiveness</t>
  </si>
  <si>
    <t>Moderate use of OWL features</t>
  </si>
  <si>
    <t>Reuse of existing ontologies</t>
  </si>
  <si>
    <t>No reuse of existing ontologies</t>
  </si>
  <si>
    <t>Answer to CQs</t>
  </si>
  <si>
    <t>Equivalent</t>
  </si>
  <si>
    <t>FireIncident</t>
  </si>
  <si>
    <t>hasIncidentLocation</t>
  </si>
  <si>
    <t>Total Properties</t>
  </si>
  <si>
    <t>No</t>
  </si>
  <si>
    <t>Yes</t>
  </si>
  <si>
    <t>MediaURIs</t>
  </si>
  <si>
    <t>Wildfire</t>
  </si>
  <si>
    <t>hasSource</t>
  </si>
  <si>
    <t>hasIncidentPriority</t>
  </si>
  <si>
    <t>hasObservationSource</t>
  </si>
  <si>
    <t>hasClassificationType</t>
  </si>
  <si>
    <t>status</t>
  </si>
  <si>
    <t>hasIncidentSeverity</t>
  </si>
  <si>
    <t>hasIncidentImpact</t>
  </si>
  <si>
    <t>producesMediaData</t>
  </si>
  <si>
    <t>producesSatelliteData</t>
  </si>
  <si>
    <t>producesSensorData</t>
  </si>
  <si>
    <t>missionLocation</t>
  </si>
  <si>
    <t>Other axioms</t>
  </si>
  <si>
    <t>Evacuation</t>
  </si>
  <si>
    <t>EvacuationMission</t>
  </si>
  <si>
    <t>Minor</t>
  </si>
  <si>
    <t>HiglyVulnerableObject</t>
  </si>
  <si>
    <t>SocialMediaPost</t>
  </si>
  <si>
    <t>Number of Properties</t>
  </si>
  <si>
    <t>hasVulnerableObjects</t>
  </si>
  <si>
    <t>involvedPeopleLocation</t>
  </si>
  <si>
    <t>hasStakeholderLocation</t>
  </si>
  <si>
    <t>source</t>
  </si>
  <si>
    <t>incidentLocation</t>
  </si>
  <si>
    <t>involvedVulnerableObjects</t>
  </si>
  <si>
    <t>incidentUrgency</t>
  </si>
  <si>
    <t>incidentPriority</t>
  </si>
  <si>
    <t>hasAffeted</t>
  </si>
  <si>
    <t>hasIncidentUrgency</t>
  </si>
  <si>
    <t>dataSource</t>
  </si>
  <si>
    <t>hasDatasource</t>
  </si>
  <si>
    <t>hasSocialMediaPost</t>
  </si>
  <si>
    <t>takesPlaceAt</t>
  </si>
  <si>
    <t>involvedObject</t>
  </si>
  <si>
    <t>occurredAt</t>
  </si>
  <si>
    <t>hasInvolvedPeopleLocation</t>
  </si>
  <si>
    <t>Summary</t>
  </si>
  <si>
    <t>Properties</t>
  </si>
  <si>
    <t>Method</t>
  </si>
  <si>
    <t>gpt-4o-0.5-750-mmr-4-DOCS_OWL_REACT-1</t>
  </si>
  <si>
    <t>gpt-4o-0.5-750-mmr-4-DOCS_OWL_REACT-2</t>
  </si>
  <si>
    <t>gpt-4o-0.5-750-mmr-4-DOCS_OWL_REACT-3</t>
  </si>
  <si>
    <t>gpt-4o-0.5-750-mmr-4-DOCS_OWL_REACT-4</t>
  </si>
  <si>
    <t>gpt-4o-0.5-750-mmr-4-DOCS_OWL_REACT-5</t>
  </si>
  <si>
    <t>gpt-4o-0.5-750-mmr-4-DOCS_OWL_REACT-6</t>
  </si>
  <si>
    <t>gpt-4o-0.5-750-mmr-4-DOCS_OWL_REACT-7</t>
  </si>
  <si>
    <t>gpt-4o-0.5-750-mmr-4-DOCS_OWL_REACT-8</t>
  </si>
  <si>
    <t>gpt-4o-0.5-750-mmr-4-DOCS_OWL_REACT-9</t>
  </si>
  <si>
    <t>gpt-4o-0.5-750-mmr-4-DOCS_OWL_REACT-10</t>
  </si>
  <si>
    <t>gpt-4o-0.5-750-mmr-4-SAR_REACT-1</t>
  </si>
  <si>
    <t>gpt-4o-0.5-750-mmr-4-SAR_REACT-2</t>
  </si>
  <si>
    <t>gpt-4o-0.5-750-mmr-4-SAR_REACT-3</t>
  </si>
  <si>
    <t>gpt-4o-0.5-750-mmr-4-SAR_REACT-4</t>
  </si>
  <si>
    <t>gpt-4o-0.5-750-mmr-4-SAR_REACT-5</t>
  </si>
  <si>
    <t>gpt-4o-0.5-750-mmr-4-SAR_REACT-6</t>
  </si>
  <si>
    <t>gpt-4o-0.5-750-mmr-4-SAR_REACT-7</t>
  </si>
  <si>
    <t>gpt-4o-0.5-750-mmr-4-SAR_REACT-8</t>
  </si>
  <si>
    <t>gpt-4o-0.5-750-mmr-4-SAR_REACT-9</t>
  </si>
  <si>
    <t>gpt-4o-0.5-750-mmr-4-SAR_REACT-10</t>
  </si>
  <si>
    <t>gpt-4o-0.5-750-mmr-4-REACT-1</t>
  </si>
  <si>
    <t>gpt-4o-0.5-750-mmr-4-REACT-2</t>
  </si>
  <si>
    <t>gpt-4o-0.5-750-mmr-4-REACT-3</t>
  </si>
  <si>
    <t>gpt-4o-0.5-750-mmr-4-REACT-4</t>
  </si>
  <si>
    <t>gpt-4o-0.5-750-mmr-4-REACT-5</t>
  </si>
  <si>
    <t>gpt-4o-0.5-750-mmr-4-REACT-6</t>
  </si>
  <si>
    <t>gpt-4o-0.5-750-mmr-4-REACT-7</t>
  </si>
  <si>
    <t>gpt-4o-0.5-750-mmr-4-REACT-8</t>
  </si>
  <si>
    <t>gpt-4o-0.5-750-mmr-4-REACT-9</t>
  </si>
  <si>
    <t>gpt-4o-0.5-750-mmr-4-REACT-10</t>
  </si>
  <si>
    <t>gpt-4o-0.5-750-mmr-4-BARE_LLM-1</t>
  </si>
  <si>
    <t>gpt-4o-0.5-750-mmr-4-BARE_LLM-2</t>
  </si>
  <si>
    <t>gpt-4o-0.5-750-mmr-4-BARE_LLM-3</t>
  </si>
  <si>
    <t>gpt-4o-0.5-750-mmr-4-BARE_LLM-4</t>
  </si>
  <si>
    <t>gpt-4o-0.5-750-mmr-4-BARE_LLM-5</t>
  </si>
  <si>
    <t>gpt-4o-0.5-750-mmr-4-BARE_LLM-6</t>
  </si>
  <si>
    <t>gpt-4o-0.5-750-mmr-4-BARE_LLM-7</t>
  </si>
  <si>
    <t>gpt-4o-0.5-750-mmr-4-BARE_LLM-8</t>
  </si>
  <si>
    <t>gpt-4o-0.5-750-mmr-4-BARE_LLM-9</t>
  </si>
  <si>
    <t>gpt-4o-0.5-750-mmr-4-BARE_LLM-10</t>
  </si>
  <si>
    <t>gpt-4o-0.5-750-mmr-4-DOCS_OWL_REACT</t>
  </si>
  <si>
    <t>gpt-4o-0.5-750-mmr-4-REACT</t>
  </si>
  <si>
    <t>gpt-4o-0.5-750-mmr-4-SAR_REACT</t>
  </si>
  <si>
    <t>gpt-4o-0.5-750-mmr-4-BARE_LLM</t>
  </si>
  <si>
    <t>Disjoint</t>
  </si>
  <si>
    <t>Animal</t>
  </si>
  <si>
    <t>Building</t>
  </si>
  <si>
    <t>Vehicle</t>
  </si>
  <si>
    <t>Infrastructure</t>
  </si>
  <si>
    <t>Person</t>
  </si>
  <si>
    <t>BuildingFire</t>
  </si>
  <si>
    <t>UrbanFire</t>
  </si>
  <si>
    <t>ForestFire</t>
  </si>
  <si>
    <t>BurntArea</t>
  </si>
  <si>
    <t>EvacuationService</t>
  </si>
  <si>
    <t>FireBreak</t>
  </si>
  <si>
    <t>GrassFire</t>
  </si>
  <si>
    <t>Firefighter</t>
  </si>
  <si>
    <t>MedicalService</t>
  </si>
  <si>
    <t>Volunteer</t>
  </si>
  <si>
    <t>TrainedVolunteer</t>
  </si>
  <si>
    <t>PhysicalEnvironment</t>
  </si>
  <si>
    <t>FireBreakMission</t>
  </si>
  <si>
    <t>LandFire</t>
  </si>
  <si>
    <t>FireTruck</t>
  </si>
  <si>
    <t>mission</t>
  </si>
  <si>
    <t>ForestEngine</t>
  </si>
  <si>
    <t>FireCause</t>
  </si>
  <si>
    <t>Anomaly</t>
  </si>
  <si>
    <t>MedicalTeams</t>
  </si>
  <si>
    <t>EmergencyServices</t>
  </si>
  <si>
    <t>WeatherConditions</t>
  </si>
  <si>
    <t>Police</t>
  </si>
  <si>
    <t>Missions</t>
  </si>
  <si>
    <t>Firefighters</t>
  </si>
  <si>
    <t>FireTrucks</t>
  </si>
  <si>
    <t>Stakeholders</t>
  </si>
  <si>
    <t>PolicyMakers</t>
  </si>
  <si>
    <t>FireFightingVehicle</t>
  </si>
  <si>
    <t>ServicePersonnel</t>
  </si>
  <si>
    <t>Individual</t>
  </si>
  <si>
    <t>VolunteerFirefighter</t>
  </si>
  <si>
    <t>FireOfficer</t>
  </si>
  <si>
    <t>MunicipalityStaff</t>
  </si>
  <si>
    <t>CivilProtection</t>
  </si>
  <si>
    <t>Stakeholder</t>
  </si>
  <si>
    <t>Citizen</t>
  </si>
  <si>
    <t>'Satellite Data'</t>
  </si>
  <si>
    <t>'Weather Condition'</t>
  </si>
  <si>
    <t>'Social Media Data'</t>
  </si>
  <si>
    <t>'Sensor Data'</t>
  </si>
  <si>
    <t>'Weather Forecast'</t>
  </si>
  <si>
    <t>'Wildfire Incident'</t>
  </si>
  <si>
    <t>'Wind Speed'</t>
  </si>
  <si>
    <t>Responder</t>
  </si>
  <si>
    <t>FireFighter</t>
  </si>
  <si>
    <t>AffectedArea</t>
  </si>
  <si>
    <t>Forest</t>
  </si>
  <si>
    <t>Grassland</t>
  </si>
  <si>
    <t>Landfire</t>
  </si>
  <si>
    <t>Aircraft</t>
  </si>
  <si>
    <t>ForestTruck</t>
  </si>
  <si>
    <t>PermanentFireOfficer</t>
  </si>
  <si>
    <t>WalkingDepartment</t>
  </si>
  <si>
    <t>Department</t>
  </si>
  <si>
    <t>Firetruck</t>
  </si>
  <si>
    <t>Foresttruck</t>
  </si>
  <si>
    <t>FirstResponder</t>
  </si>
  <si>
    <t>Environment</t>
  </si>
  <si>
    <t>Forests</t>
  </si>
  <si>
    <t>'Social Media'</t>
  </si>
  <si>
    <t>Satellites</t>
  </si>
  <si>
    <t>Buildings</t>
  </si>
  <si>
    <t>Grasslands</t>
  </si>
  <si>
    <t>Animals</t>
  </si>
  <si>
    <t>Sensors</t>
  </si>
  <si>
    <t>'Weather Conditions'</t>
  </si>
  <si>
    <t>CauseOfFire</t>
  </si>
  <si>
    <t>AreaBurnt</t>
  </si>
  <si>
    <t>VolunteerFirefighters</t>
  </si>
  <si>
    <t>FireOfficers</t>
  </si>
  <si>
    <t>Firetrucks</t>
  </si>
  <si>
    <t>TraineVolunteer</t>
  </si>
  <si>
    <t>Civilrotection</t>
  </si>
  <si>
    <t>SocialMediaInput</t>
  </si>
  <si>
    <t>FirefightingVehicle</t>
  </si>
  <si>
    <t>'First Responder Input'</t>
  </si>
  <si>
    <t>MediaItem</t>
  </si>
  <si>
    <t>FirstResponderInput</t>
  </si>
  <si>
    <t>FirstResponderReport</t>
  </si>
  <si>
    <t>Report</t>
  </si>
  <si>
    <t>ObservationData</t>
  </si>
  <si>
    <t>Observation</t>
  </si>
  <si>
    <t>'Vulnerable Object'</t>
  </si>
  <si>
    <t>EvacuationSupport</t>
  </si>
  <si>
    <t>People</t>
  </si>
  <si>
    <t>'Evacuation Support'</t>
  </si>
  <si>
    <t>'Fire Incident'</t>
  </si>
  <si>
    <t>ResponderInput</t>
  </si>
  <si>
    <t>BARE_LLM Summary</t>
  </si>
  <si>
    <t>ReAct</t>
  </si>
  <si>
    <t>SAR_ReAct</t>
  </si>
  <si>
    <t>SAR_OWL_ReAct</t>
  </si>
  <si>
    <t>producesIncidentData</t>
  </si>
  <si>
    <t>hasSocialMediaData</t>
  </si>
  <si>
    <t>forecastMeasurement</t>
  </si>
  <si>
    <t>hasMissionLocation</t>
  </si>
  <si>
    <t>hasObservationDate</t>
  </si>
  <si>
    <t>'has Location'</t>
  </si>
  <si>
    <t>'has Vulnerable Object'</t>
  </si>
  <si>
    <t>'involved People Location'</t>
  </si>
  <si>
    <t>'has Priority'</t>
  </si>
  <si>
    <t>'has Urgency'</t>
  </si>
  <si>
    <t>'has Data Source'</t>
  </si>
  <si>
    <t>'has Humidity'</t>
  </si>
  <si>
    <t>'has Temperature'</t>
  </si>
  <si>
    <t>'has Weather Forecast'</t>
  </si>
  <si>
    <t>'has Wind Speed'</t>
  </si>
  <si>
    <t>hasDataSource</t>
  </si>
  <si>
    <t>location</t>
  </si>
  <si>
    <t>vulnerableObjects</t>
  </si>
  <si>
    <t>timestamp</t>
  </si>
  <si>
    <t>hasObservationDatetime</t>
  </si>
  <si>
    <t>hasSeverity</t>
  </si>
  <si>
    <t>hasPeopleLocation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</si>
</sst>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i/>
      <u/>
      <sz val="12"/>
      <color rgb="FF000000"/>
      <name val="Aptos"/>
    </font>
    <font>
      <b/>
      <sz val="11"/>
      <color theme="1"/>
      <name val="Calibri"/>
      <family val="2"/>
      <charset val="161"/>
    </font>
    <font>
      <b/>
      <sz val="11"/>
      <name val="Calibri"/>
      <family val="2"/>
      <charset val="161"/>
    </font>
    <font>
      <sz val="11"/>
      <color theme="1"/>
      <name val="Calibri"/>
      <family val="2"/>
      <charset val="161"/>
    </font>
    <font>
      <sz val="8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0" borderId="10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12" xfId="0" applyFont="1" applyBorder="1"/>
    <xf numFmtId="0" fontId="7" fillId="0" borderId="12" xfId="0" applyFont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/>
    <xf numFmtId="0" fontId="6" fillId="0" borderId="10" xfId="0" applyFont="1" applyBorder="1"/>
    <xf numFmtId="0" fontId="7" fillId="0" borderId="10" xfId="0" applyFont="1" applyBorder="1" applyAlignment="1">
      <alignment horizontal="left"/>
    </xf>
    <xf numFmtId="0" fontId="6" fillId="0" borderId="10" xfId="0" quotePrefix="1" applyFont="1" applyBorder="1"/>
    <xf numFmtId="0" fontId="6" fillId="0" borderId="12" xfId="0" applyFont="1" applyBorder="1"/>
    <xf numFmtId="0" fontId="6" fillId="0" borderId="7" xfId="0" applyFont="1" applyBorder="1"/>
    <xf numFmtId="0" fontId="7" fillId="0" borderId="14" xfId="0" applyFont="1" applyBorder="1"/>
    <xf numFmtId="0" fontId="7" fillId="0" borderId="14" xfId="0" applyFont="1" applyBorder="1" applyAlignment="1">
      <alignment horizontal="left"/>
    </xf>
    <xf numFmtId="0" fontId="7" fillId="0" borderId="0" xfId="0" applyFont="1"/>
    <xf numFmtId="0" fontId="4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/>
    </xf>
    <xf numFmtId="0" fontId="7" fillId="0" borderId="15" xfId="0" applyFont="1" applyBorder="1"/>
    <xf numFmtId="0" fontId="7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0" fillId="7" borderId="0" xfId="0" applyFill="1"/>
    <xf numFmtId="1" fontId="6" fillId="8" borderId="10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2" fontId="6" fillId="8" borderId="16" xfId="0" applyNumberFormat="1" applyFont="1" applyFill="1" applyBorder="1" applyAlignment="1">
      <alignment horizontal="center" vertical="center"/>
    </xf>
    <xf numFmtId="1" fontId="6" fillId="8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0" fontId="6" fillId="8" borderId="15" xfId="0" applyFont="1" applyFill="1" applyBorder="1" applyAlignment="1">
      <alignment horizontal="center"/>
    </xf>
    <xf numFmtId="2" fontId="6" fillId="8" borderId="15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 vertical="center"/>
    </xf>
    <xf numFmtId="0" fontId="6" fillId="0" borderId="11" xfId="0" applyFont="1" applyBorder="1"/>
    <xf numFmtId="0" fontId="6" fillId="0" borderId="15" xfId="0" applyFont="1" applyBorder="1"/>
    <xf numFmtId="0" fontId="6" fillId="0" borderId="14" xfId="0" applyFont="1" applyBorder="1"/>
    <xf numFmtId="0" fontId="7" fillId="0" borderId="11" xfId="0" applyFont="1" applyBorder="1" applyAlignment="1">
      <alignment horizontal="left"/>
    </xf>
    <xf numFmtId="0" fontId="6" fillId="0" borderId="16" xfId="0" applyFont="1" applyBorder="1"/>
    <xf numFmtId="0" fontId="7" fillId="0" borderId="11" xfId="0" applyFont="1" applyBorder="1"/>
    <xf numFmtId="0" fontId="9" fillId="0" borderId="10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10" xfId="0" applyFont="1" applyBorder="1"/>
    <xf numFmtId="0" fontId="6" fillId="0" borderId="18" xfId="0" applyFont="1" applyBorder="1"/>
    <xf numFmtId="0" fontId="7" fillId="0" borderId="19" xfId="0" applyFont="1" applyBorder="1" applyAlignment="1">
      <alignment horizontal="left"/>
    </xf>
    <xf numFmtId="0" fontId="0" fillId="0" borderId="20" xfId="0" applyBorder="1"/>
    <xf numFmtId="0" fontId="7" fillId="0" borderId="19" xfId="0" applyFont="1" applyBorder="1"/>
    <xf numFmtId="0" fontId="7" fillId="0" borderId="16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7" fillId="0" borderId="16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/>
    <xf numFmtId="0" fontId="11" fillId="0" borderId="11" xfId="0" applyFont="1" applyBorder="1"/>
    <xf numFmtId="0" fontId="6" fillId="0" borderId="9" xfId="0" applyFont="1" applyBorder="1"/>
    <xf numFmtId="0" fontId="6" fillId="0" borderId="10" xfId="0" applyFont="1" applyBorder="1" applyAlignment="1">
      <alignment wrapText="1"/>
    </xf>
    <xf numFmtId="0" fontId="6" fillId="9" borderId="16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/>
    </xf>
    <xf numFmtId="0" fontId="11" fillId="9" borderId="16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wrapText="1"/>
    </xf>
    <xf numFmtId="0" fontId="0" fillId="9" borderId="16" xfId="0" applyFill="1" applyBorder="1"/>
    <xf numFmtId="0" fontId="6" fillId="9" borderId="16" xfId="0" applyFont="1" applyFill="1" applyBorder="1" applyAlignment="1">
      <alignment horizontal="center" wrapText="1"/>
    </xf>
    <xf numFmtId="0" fontId="6" fillId="10" borderId="16" xfId="0" applyFont="1" applyFill="1" applyBorder="1" applyAlignment="1">
      <alignment horizontal="left" vertical="center"/>
    </xf>
    <xf numFmtId="0" fontId="6" fillId="10" borderId="16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/>
    </xf>
    <xf numFmtId="0" fontId="11" fillId="1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wrapText="1"/>
    </xf>
    <xf numFmtId="0" fontId="6" fillId="11" borderId="16" xfId="0" applyFont="1" applyFill="1" applyBorder="1" applyAlignment="1">
      <alignment horizontal="left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wrapText="1"/>
    </xf>
    <xf numFmtId="0" fontId="0" fillId="11" borderId="16" xfId="0" applyFill="1" applyBorder="1"/>
    <xf numFmtId="0" fontId="6" fillId="12" borderId="16" xfId="0" applyFont="1" applyFill="1" applyBorder="1" applyAlignment="1">
      <alignment horizontal="left" vertical="center"/>
    </xf>
    <xf numFmtId="0" fontId="0" fillId="12" borderId="16" xfId="0" applyFill="1" applyBorder="1"/>
    <xf numFmtId="0" fontId="6" fillId="12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0" fontId="6" fillId="11" borderId="20" xfId="0" applyFont="1" applyFill="1" applyBorder="1" applyAlignment="1">
      <alignment horizontal="left" vertical="center"/>
    </xf>
    <xf numFmtId="0" fontId="6" fillId="12" borderId="20" xfId="0" applyFont="1" applyFill="1" applyBorder="1" applyAlignment="1">
      <alignment horizontal="left" vertical="center"/>
    </xf>
    <xf numFmtId="0" fontId="6" fillId="13" borderId="9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2" fontId="6" fillId="13" borderId="10" xfId="0" applyNumberFormat="1" applyFont="1" applyFill="1" applyBorder="1" applyAlignment="1">
      <alignment horizontal="center" vertical="center"/>
    </xf>
    <xf numFmtId="2" fontId="6" fillId="13" borderId="11" xfId="0" applyNumberFormat="1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/>
    </xf>
    <xf numFmtId="2" fontId="6" fillId="10" borderId="9" xfId="0" applyNumberFormat="1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2" fontId="6" fillId="10" borderId="10" xfId="0" applyNumberFormat="1" applyFont="1" applyFill="1" applyBorder="1" applyAlignment="1">
      <alignment horizontal="center" vertical="center"/>
    </xf>
    <xf numFmtId="2" fontId="6" fillId="10" borderId="11" xfId="0" applyNumberFormat="1" applyFont="1" applyFill="1" applyBorder="1" applyAlignment="1">
      <alignment horizontal="center" vertical="center"/>
    </xf>
    <xf numFmtId="1" fontId="6" fillId="10" borderId="10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3" borderId="10" xfId="0" applyNumberFormat="1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2" fontId="6" fillId="14" borderId="10" xfId="0" applyNumberFormat="1" applyFont="1" applyFill="1" applyBorder="1" applyAlignment="1">
      <alignment horizontal="center" vertical="center"/>
    </xf>
    <xf numFmtId="2" fontId="6" fillId="14" borderId="11" xfId="0" applyNumberFormat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/>
    </xf>
    <xf numFmtId="2" fontId="6" fillId="9" borderId="9" xfId="0" applyNumberFormat="1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1" fontId="6" fillId="9" borderId="15" xfId="0" applyNumberFormat="1" applyFont="1" applyFill="1" applyBorder="1" applyAlignment="1">
      <alignment horizontal="center" vertical="center"/>
    </xf>
    <xf numFmtId="2" fontId="6" fillId="9" borderId="13" xfId="0" applyNumberFormat="1" applyFont="1" applyFill="1" applyBorder="1" applyAlignment="1">
      <alignment horizontal="center"/>
    </xf>
    <xf numFmtId="1" fontId="6" fillId="9" borderId="16" xfId="0" applyNumberFormat="1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/>
    </xf>
    <xf numFmtId="0" fontId="6" fillId="15" borderId="15" xfId="0" applyFont="1" applyFill="1" applyBorder="1" applyAlignment="1">
      <alignment horizontal="center"/>
    </xf>
    <xf numFmtId="2" fontId="6" fillId="11" borderId="15" xfId="0" applyNumberFormat="1" applyFont="1" applyFill="1" applyBorder="1" applyAlignment="1">
      <alignment horizontal="center" vertical="center"/>
    </xf>
    <xf numFmtId="2" fontId="6" fillId="11" borderId="18" xfId="0" applyNumberFormat="1" applyFont="1" applyFill="1" applyBorder="1" applyAlignment="1">
      <alignment horizontal="center" vertical="center"/>
    </xf>
    <xf numFmtId="1" fontId="6" fillId="11" borderId="16" xfId="0" applyNumberFormat="1" applyFont="1" applyFill="1" applyBorder="1" applyAlignment="1">
      <alignment horizontal="center" vertical="center"/>
    </xf>
    <xf numFmtId="2" fontId="6" fillId="11" borderId="13" xfId="0" applyNumberFormat="1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6" borderId="15" xfId="0" applyFont="1" applyFill="1" applyBorder="1" applyAlignment="1">
      <alignment horizontal="center"/>
    </xf>
    <xf numFmtId="2" fontId="6" fillId="12" borderId="15" xfId="0" applyNumberFormat="1" applyFont="1" applyFill="1" applyBorder="1" applyAlignment="1">
      <alignment horizontal="center" vertical="center"/>
    </xf>
    <xf numFmtId="2" fontId="6" fillId="12" borderId="18" xfId="0" applyNumberFormat="1" applyFont="1" applyFill="1" applyBorder="1" applyAlignment="1">
      <alignment horizontal="center" vertical="center"/>
    </xf>
    <xf numFmtId="1" fontId="6" fillId="12" borderId="16" xfId="0" applyNumberFormat="1" applyFont="1" applyFill="1" applyBorder="1" applyAlignment="1">
      <alignment horizontal="center" vertical="center"/>
    </xf>
    <xf numFmtId="2" fontId="6" fillId="12" borderId="13" xfId="0" applyNumberFormat="1" applyFont="1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1" xfId="0" applyFill="1" applyBorder="1"/>
    <xf numFmtId="2" fontId="6" fillId="12" borderId="16" xfId="0" applyNumberFormat="1" applyFont="1" applyFill="1" applyBorder="1" applyAlignment="1">
      <alignment horizontal="center" vertical="center"/>
    </xf>
    <xf numFmtId="2" fontId="6" fillId="12" borderId="16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1" xfId="0" applyBorder="1"/>
    <xf numFmtId="0" fontId="6" fillId="0" borderId="19" xfId="0" applyFont="1" applyBorder="1"/>
    <xf numFmtId="0" fontId="0" fillId="0" borderId="25" xfId="0" applyBorder="1"/>
    <xf numFmtId="0" fontId="0" fillId="0" borderId="21" xfId="0" applyBorder="1" applyAlignment="1">
      <alignment horizont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/>
    </xf>
    <xf numFmtId="0" fontId="9" fillId="0" borderId="12" xfId="0" applyFont="1" applyBorder="1"/>
    <xf numFmtId="0" fontId="3" fillId="0" borderId="0" xfId="0" applyFont="1"/>
    <xf numFmtId="0" fontId="11" fillId="0" borderId="10" xfId="0" applyFont="1" applyBorder="1" applyAlignment="1">
      <alignment horizontal="left"/>
    </xf>
    <xf numFmtId="0" fontId="2" fillId="0" borderId="0" xfId="0" applyFont="1"/>
    <xf numFmtId="0" fontId="11" fillId="10" borderId="16" xfId="0" applyFont="1" applyFill="1" applyBorder="1" applyAlignment="1">
      <alignment wrapText="1"/>
    </xf>
    <xf numFmtId="0" fontId="2" fillId="0" borderId="16" xfId="0" applyFont="1" applyBorder="1"/>
    <xf numFmtId="0" fontId="11" fillId="0" borderId="14" xfId="0" applyFont="1" applyBorder="1"/>
    <xf numFmtId="0" fontId="11" fillId="0" borderId="16" xfId="0" applyFont="1" applyBorder="1"/>
    <xf numFmtId="0" fontId="6" fillId="6" borderId="1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20" xfId="0" applyFont="1" applyBorder="1"/>
    <xf numFmtId="0" fontId="7" fillId="0" borderId="20" xfId="0" applyFont="1" applyBorder="1" applyAlignment="1">
      <alignment horizontal="left"/>
    </xf>
    <xf numFmtId="0" fontId="6" fillId="0" borderId="17" xfId="0" applyFont="1" applyBorder="1"/>
    <xf numFmtId="0" fontId="13" fillId="0" borderId="10" xfId="0" applyFont="1" applyBorder="1"/>
    <xf numFmtId="2" fontId="0" fillId="10" borderId="16" xfId="0" applyNumberForma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2" fontId="0" fillId="12" borderId="16" xfId="0" applyNumberFormat="1" applyFill="1" applyBorder="1" applyAlignment="1">
      <alignment horizontal="center"/>
    </xf>
    <xf numFmtId="0" fontId="7" fillId="0" borderId="25" xfId="0" applyFont="1" applyBorder="1"/>
    <xf numFmtId="2" fontId="0" fillId="11" borderId="16" xfId="0" applyNumberFormat="1" applyFill="1" applyBorder="1" applyAlignment="1">
      <alignment horizontal="center"/>
    </xf>
    <xf numFmtId="0" fontId="0" fillId="12" borderId="16" xfId="0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/>
    </xf>
    <xf numFmtId="2" fontId="6" fillId="12" borderId="21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2" fontId="0" fillId="17" borderId="16" xfId="0" applyNumberFormat="1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11" fillId="0" borderId="6" xfId="0" applyFont="1" applyBorder="1"/>
    <xf numFmtId="0" fontId="13" fillId="0" borderId="9" xfId="0" applyFont="1" applyBorder="1"/>
    <xf numFmtId="0" fontId="13" fillId="0" borderId="15" xfId="0" applyFont="1" applyBorder="1"/>
    <xf numFmtId="0" fontId="13" fillId="0" borderId="16" xfId="0" applyFont="1" applyBorder="1"/>
    <xf numFmtId="0" fontId="0" fillId="0" borderId="24" xfId="0" applyBorder="1"/>
    <xf numFmtId="0" fontId="0" fillId="0" borderId="27" xfId="0" applyBorder="1"/>
    <xf numFmtId="0" fontId="7" fillId="0" borderId="25" xfId="0" applyFont="1" applyBorder="1" applyAlignment="1">
      <alignment horizontal="left"/>
    </xf>
    <xf numFmtId="0" fontId="0" fillId="12" borderId="6" xfId="0" applyFill="1" applyBorder="1"/>
    <xf numFmtId="2" fontId="6" fillId="12" borderId="6" xfId="0" applyNumberFormat="1" applyFont="1" applyFill="1" applyBorder="1" applyAlignment="1">
      <alignment horizontal="center"/>
    </xf>
    <xf numFmtId="0" fontId="6" fillId="12" borderId="24" xfId="0" applyFont="1" applyFill="1" applyBorder="1" applyAlignment="1">
      <alignment horizontal="left" vertical="center"/>
    </xf>
    <xf numFmtId="0" fontId="6" fillId="16" borderId="21" xfId="0" applyFont="1" applyFill="1" applyBorder="1" applyAlignment="1">
      <alignment horizontal="center"/>
    </xf>
    <xf numFmtId="0" fontId="16" fillId="12" borderId="16" xfId="0" applyFont="1" applyFill="1" applyBorder="1" applyAlignment="1">
      <alignment horizontal="left" vertical="center"/>
    </xf>
    <xf numFmtId="0" fontId="17" fillId="12" borderId="16" xfId="0" applyFont="1" applyFill="1" applyBorder="1" applyAlignment="1">
      <alignment horizontal="center"/>
    </xf>
    <xf numFmtId="2" fontId="17" fillId="12" borderId="16" xfId="0" applyNumberFormat="1" applyFont="1" applyFill="1" applyBorder="1" applyAlignment="1">
      <alignment horizontal="center"/>
    </xf>
    <xf numFmtId="2" fontId="6" fillId="11" borderId="16" xfId="0" applyNumberFormat="1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left" vertical="center"/>
    </xf>
    <xf numFmtId="0" fontId="16" fillId="11" borderId="16" xfId="0" applyFont="1" applyFill="1" applyBorder="1" applyAlignment="1">
      <alignment horizontal="center" vertical="center"/>
    </xf>
    <xf numFmtId="2" fontId="16" fillId="11" borderId="16" xfId="0" applyNumberFormat="1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left" vertical="center"/>
    </xf>
    <xf numFmtId="0" fontId="16" fillId="9" borderId="16" xfId="0" applyFont="1" applyFill="1" applyBorder="1" applyAlignment="1">
      <alignment horizontal="center" vertical="center"/>
    </xf>
    <xf numFmtId="2" fontId="16" fillId="9" borderId="16" xfId="0" applyNumberFormat="1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left" vertical="center"/>
    </xf>
    <xf numFmtId="0" fontId="16" fillId="10" borderId="16" xfId="0" applyFont="1" applyFill="1" applyBorder="1" applyAlignment="1">
      <alignment horizontal="center"/>
    </xf>
    <xf numFmtId="2" fontId="16" fillId="10" borderId="16" xfId="0" applyNumberFormat="1" applyFont="1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2" fontId="6" fillId="11" borderId="21" xfId="0" applyNumberFormat="1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1" fillId="0" borderId="16" xfId="0" applyFont="1" applyBorder="1"/>
    <xf numFmtId="2" fontId="6" fillId="11" borderId="16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4" fillId="3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4" fillId="0" borderId="19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14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9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5" fillId="0" borderId="14" xfId="0" applyFont="1" applyBorder="1"/>
    <xf numFmtId="0" fontId="8" fillId="0" borderId="0" xfId="0" applyFont="1" applyAlignment="1">
      <alignment horizontal="center"/>
    </xf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Number of Classes  vs Number of well-formed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Number of Classes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Metrics!$C$3:$C$18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44</c:v>
                </c:pt>
                <c:pt idx="4">
                  <c:v>16</c:v>
                </c:pt>
                <c:pt idx="5">
                  <c:v>22</c:v>
                </c:pt>
                <c:pt idx="6">
                  <c:v>23</c:v>
                </c:pt>
                <c:pt idx="7">
                  <c:v>9</c:v>
                </c:pt>
                <c:pt idx="8">
                  <c:v>16</c:v>
                </c:pt>
                <c:pt idx="9">
                  <c:v>39</c:v>
                </c:pt>
                <c:pt idx="10">
                  <c:v>21.6</c:v>
                </c:pt>
                <c:pt idx="11">
                  <c:v>14</c:v>
                </c:pt>
                <c:pt idx="12">
                  <c:v>65</c:v>
                </c:pt>
                <c:pt idx="13">
                  <c:v>48</c:v>
                </c:pt>
                <c:pt idx="14">
                  <c:v>29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3-4E05-ABC6-4C2769724623}"/>
            </c:ext>
          </c:extLst>
        </c:ser>
        <c:ser>
          <c:idx val="1"/>
          <c:order val="1"/>
          <c:tx>
            <c:v># of well-formed CQs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Metrics!$J$3:$J$18</c:f>
              <c:numCache>
                <c:formatCode>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3-4E05-ABC6-4C276972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63997"/>
        <c:axId val="2124901856"/>
      </c:lineChart>
      <c:catAx>
        <c:axId val="99866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2124901856"/>
        <c:crosses val="autoZero"/>
        <c:auto val="1"/>
        <c:lblAlgn val="ctr"/>
        <c:lblOffset val="100"/>
        <c:noMultiLvlLbl val="1"/>
      </c:catAx>
      <c:valAx>
        <c:axId val="2124901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99866399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Object Properties vs CQs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Metrics!$C$50:$C$64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6</c:v>
                </c:pt>
                <c:pt idx="9">
                  <c:v>18</c:v>
                </c:pt>
                <c:pt idx="10">
                  <c:v>13</c:v>
                </c:pt>
                <c:pt idx="11">
                  <c:v>12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3-4227-858A-334F05A792C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Metrics!$J$50:$J$64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3-4227-858A-334F05A7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04387"/>
        <c:axId val="1145141902"/>
      </c:lineChart>
      <c:catAx>
        <c:axId val="2017204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1145141902"/>
        <c:crosses val="autoZero"/>
        <c:auto val="1"/>
        <c:lblAlgn val="ctr"/>
        <c:lblOffset val="100"/>
        <c:noMultiLvlLbl val="1"/>
      </c:catAx>
      <c:valAx>
        <c:axId val="1145141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l-GR"/>
          </a:p>
        </c:txPr>
        <c:crossAx val="201720438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l-G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properties vs # of well-formed CQs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494336095312031E-2"/>
          <c:y val="0.1877346340936008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Metrics!$C$92</c:f>
              <c:strCache>
                <c:ptCount val="1"/>
                <c:pt idx="0">
                  <c:v>Number of Properties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Metrics!$C$93:$C$107</c:f>
              <c:numCache>
                <c:formatCode>General</c:formatCode>
                <c:ptCount val="15"/>
                <c:pt idx="0">
                  <c:v>15</c:v>
                </c:pt>
                <c:pt idx="1">
                  <c:v>19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15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16</c:v>
                </c:pt>
                <c:pt idx="11">
                  <c:v>15</c:v>
                </c:pt>
                <c:pt idx="12">
                  <c:v>37</c:v>
                </c:pt>
                <c:pt idx="13">
                  <c:v>28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E-4B03-A0EA-25748601D56A}"/>
            </c:ext>
          </c:extLst>
        </c:ser>
        <c:ser>
          <c:idx val="1"/>
          <c:order val="1"/>
          <c:tx>
            <c:strRef>
              <c:f>Metrics!$J$92</c:f>
              <c:strCache>
                <c:ptCount val="1"/>
                <c:pt idx="0">
                  <c:v># of well-formed CQs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Metrics!$J$93:$J$107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E-4B03-A0EA-25748601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98863"/>
        <c:axId val="875312783"/>
      </c:lineChart>
      <c:catAx>
        <c:axId val="8752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5312783"/>
        <c:crosses val="autoZero"/>
        <c:auto val="1"/>
        <c:lblAlgn val="ctr"/>
        <c:lblOffset val="100"/>
        <c:noMultiLvlLbl val="0"/>
      </c:catAx>
      <c:valAx>
        <c:axId val="8753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52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1</xdr:row>
      <xdr:rowOff>28575</xdr:rowOff>
    </xdr:from>
    <xdr:ext cx="5019675" cy="2876550"/>
    <xdr:graphicFrame macro="">
      <xdr:nvGraphicFramePr>
        <xdr:cNvPr id="1840376504" name="Chart 1">
          <a:extLst>
            <a:ext uri="{FF2B5EF4-FFF2-40B4-BE49-F238E27FC236}">
              <a16:creationId xmlns:a16="http://schemas.microsoft.com/office/drawing/2014/main" id="{00000000-0008-0000-0100-0000B8EAB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380999</xdr:colOff>
      <xdr:row>47</xdr:row>
      <xdr:rowOff>0</xdr:rowOff>
    </xdr:from>
    <xdr:ext cx="5000625" cy="2743200"/>
    <xdr:graphicFrame macro="">
      <xdr:nvGraphicFramePr>
        <xdr:cNvPr id="1632579476" name="Chart 2">
          <a:extLst>
            <a:ext uri="{FF2B5EF4-FFF2-40B4-BE49-F238E27FC236}">
              <a16:creationId xmlns:a16="http://schemas.microsoft.com/office/drawing/2014/main" id="{00000000-0008-0000-0100-0000942F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28574</xdr:colOff>
      <xdr:row>90</xdr:row>
      <xdr:rowOff>157161</xdr:rowOff>
    </xdr:from>
    <xdr:to>
      <xdr:col>16</xdr:col>
      <xdr:colOff>104774</xdr:colOff>
      <xdr:row>105</xdr:row>
      <xdr:rowOff>190499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B2BC658-F935-F729-C4C9-1B3775384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3"/>
  <sheetViews>
    <sheetView tabSelected="1" zoomScale="80" zoomScaleNormal="80" workbookViewId="0">
      <selection activeCell="S6" sqref="S6"/>
    </sheetView>
  </sheetViews>
  <sheetFormatPr defaultColWidth="14.42578125" defaultRowHeight="15" customHeight="1" x14ac:dyDescent="0.25"/>
  <cols>
    <col min="1" max="1" width="43.42578125" bestFit="1" customWidth="1"/>
    <col min="2" max="2" width="11.5703125" customWidth="1"/>
    <col min="3" max="3" width="15" customWidth="1"/>
    <col min="4" max="4" width="17.42578125" customWidth="1"/>
    <col min="5" max="5" width="12.28515625" customWidth="1"/>
    <col min="6" max="6" width="11.42578125" customWidth="1"/>
    <col min="7" max="7" width="9.85546875" customWidth="1"/>
    <col min="8" max="8" width="11.42578125" customWidth="1"/>
    <col min="9" max="10" width="11" customWidth="1"/>
    <col min="11" max="11" width="11.28515625" customWidth="1"/>
    <col min="12" max="14" width="11.7109375" customWidth="1"/>
    <col min="15" max="16" width="13.85546875" customWidth="1"/>
    <col min="17" max="17" width="12.42578125" customWidth="1"/>
    <col min="18" max="18" width="12.5703125" customWidth="1"/>
    <col min="19" max="19" width="11.42578125" customWidth="1"/>
    <col min="20" max="20" width="40.42578125" customWidth="1"/>
    <col min="21" max="26" width="8.7109375" customWidth="1"/>
  </cols>
  <sheetData>
    <row r="2" spans="1:25" ht="15.75" x14ac:dyDescent="0.25">
      <c r="A2" s="222" t="s">
        <v>0</v>
      </c>
      <c r="B2" s="224" t="s">
        <v>1</v>
      </c>
      <c r="C2" s="225"/>
      <c r="D2" s="225"/>
      <c r="E2" s="226"/>
      <c r="F2" s="1"/>
      <c r="G2" s="227" t="s">
        <v>2</v>
      </c>
      <c r="H2" s="227"/>
      <c r="I2" s="227"/>
      <c r="J2" s="227"/>
      <c r="K2" s="227"/>
      <c r="L2" s="227"/>
      <c r="M2" s="228"/>
      <c r="N2" s="227"/>
      <c r="O2" s="227"/>
      <c r="P2" s="227"/>
      <c r="Q2" s="227"/>
      <c r="R2" s="227"/>
      <c r="S2" s="227"/>
      <c r="T2" s="227"/>
    </row>
    <row r="3" spans="1:25" ht="47.25" x14ac:dyDescent="0.25">
      <c r="A3" s="223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82" t="s">
        <v>127</v>
      </c>
      <c r="L3" s="3" t="s">
        <v>12</v>
      </c>
      <c r="M3" s="33" t="s">
        <v>124</v>
      </c>
      <c r="N3" s="33" t="s">
        <v>214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82" t="s">
        <v>143</v>
      </c>
    </row>
    <row r="4" spans="1:25" ht="22.5" customHeight="1" x14ac:dyDescent="0.25">
      <c r="A4" s="8" t="s">
        <v>18</v>
      </c>
      <c r="B4" s="6"/>
      <c r="C4" s="6"/>
      <c r="D4" s="7"/>
      <c r="E4" s="7"/>
      <c r="F4" s="8"/>
      <c r="G4" s="8">
        <v>536</v>
      </c>
      <c r="H4" s="8">
        <v>80</v>
      </c>
      <c r="I4" s="8">
        <v>60</v>
      </c>
      <c r="J4" s="8">
        <v>42</v>
      </c>
      <c r="K4" s="8">
        <f>SUM(I4:J4)</f>
        <v>102</v>
      </c>
      <c r="L4" s="8">
        <v>47</v>
      </c>
      <c r="M4" s="8">
        <v>0</v>
      </c>
      <c r="N4" s="8">
        <v>0</v>
      </c>
      <c r="O4" s="8">
        <v>65</v>
      </c>
      <c r="P4" s="8">
        <v>61</v>
      </c>
      <c r="Q4" s="8">
        <v>63</v>
      </c>
      <c r="R4" s="8">
        <v>41</v>
      </c>
    </row>
    <row r="5" spans="1:25" x14ac:dyDescent="0.25">
      <c r="A5" s="96" t="s">
        <v>170</v>
      </c>
      <c r="B5" s="97"/>
      <c r="C5" s="100" t="s">
        <v>129</v>
      </c>
      <c r="D5" s="99" t="s">
        <v>129</v>
      </c>
      <c r="E5" s="99" t="s">
        <v>128</v>
      </c>
      <c r="F5" s="100" t="s">
        <v>129</v>
      </c>
      <c r="G5" s="98">
        <v>118</v>
      </c>
      <c r="H5" s="98">
        <v>15</v>
      </c>
      <c r="I5" s="98">
        <v>7</v>
      </c>
      <c r="J5" s="98">
        <v>8</v>
      </c>
      <c r="K5" s="98">
        <f>I5+J5</f>
        <v>15</v>
      </c>
      <c r="L5" s="98">
        <v>1</v>
      </c>
      <c r="M5" s="98">
        <v>0</v>
      </c>
      <c r="N5" s="98">
        <v>1</v>
      </c>
      <c r="O5" s="98">
        <v>8</v>
      </c>
      <c r="P5" s="98">
        <v>8</v>
      </c>
      <c r="Q5" s="98">
        <v>10</v>
      </c>
      <c r="R5" s="98">
        <v>8</v>
      </c>
      <c r="S5" s="98"/>
      <c r="T5" s="101"/>
      <c r="U5" s="8"/>
      <c r="V5" s="8"/>
      <c r="W5" s="8"/>
      <c r="X5" s="8"/>
      <c r="Y5" s="8"/>
    </row>
    <row r="6" spans="1:25" x14ac:dyDescent="0.25">
      <c r="A6" s="96" t="s">
        <v>171</v>
      </c>
      <c r="B6" s="98"/>
      <c r="C6" s="100" t="s">
        <v>128</v>
      </c>
      <c r="D6" s="100" t="s">
        <v>129</v>
      </c>
      <c r="E6" s="100" t="s">
        <v>128</v>
      </c>
      <c r="F6" s="100" t="s">
        <v>129</v>
      </c>
      <c r="G6" s="98">
        <v>57</v>
      </c>
      <c r="H6" s="98">
        <v>16</v>
      </c>
      <c r="I6" s="98">
        <v>5</v>
      </c>
      <c r="J6" s="98">
        <v>14</v>
      </c>
      <c r="K6" s="98">
        <f t="shared" ref="K6:K44" si="0">I6+J6</f>
        <v>19</v>
      </c>
      <c r="L6" s="98">
        <v>19</v>
      </c>
      <c r="M6" s="98">
        <v>2</v>
      </c>
      <c r="N6" s="98">
        <v>2</v>
      </c>
      <c r="O6" s="98">
        <v>0</v>
      </c>
      <c r="P6" s="98">
        <v>0</v>
      </c>
      <c r="Q6" s="98">
        <v>0</v>
      </c>
      <c r="R6" s="98">
        <v>0</v>
      </c>
      <c r="S6" s="98"/>
      <c r="T6" s="168"/>
    </row>
    <row r="7" spans="1:25" s="7" customFormat="1" x14ac:dyDescent="0.25">
      <c r="A7" s="96" t="s">
        <v>172</v>
      </c>
      <c r="B7" s="97"/>
      <c r="C7" s="99" t="s">
        <v>129</v>
      </c>
      <c r="D7" s="99" t="s">
        <v>129</v>
      </c>
      <c r="E7" s="99" t="s">
        <v>128</v>
      </c>
      <c r="F7" s="100" t="s">
        <v>129</v>
      </c>
      <c r="G7" s="97">
        <v>52</v>
      </c>
      <c r="H7" s="97">
        <v>16</v>
      </c>
      <c r="I7" s="97">
        <v>5</v>
      </c>
      <c r="J7" s="97">
        <v>6</v>
      </c>
      <c r="K7" s="98">
        <f t="shared" si="0"/>
        <v>11</v>
      </c>
      <c r="L7" s="97">
        <v>3</v>
      </c>
      <c r="M7" s="97">
        <v>0</v>
      </c>
      <c r="N7" s="97">
        <v>0</v>
      </c>
      <c r="O7" s="97">
        <v>5</v>
      </c>
      <c r="P7" s="97">
        <v>5</v>
      </c>
      <c r="Q7" s="97">
        <v>6</v>
      </c>
      <c r="R7" s="97">
        <v>6</v>
      </c>
      <c r="S7" s="97"/>
      <c r="T7" s="97"/>
    </row>
    <row r="8" spans="1:25" s="7" customFormat="1" x14ac:dyDescent="0.25">
      <c r="A8" s="96" t="s">
        <v>173</v>
      </c>
      <c r="B8" s="97"/>
      <c r="C8" s="99" t="s">
        <v>129</v>
      </c>
      <c r="D8" s="99" t="s">
        <v>129</v>
      </c>
      <c r="E8" s="99" t="s">
        <v>128</v>
      </c>
      <c r="F8" s="100" t="s">
        <v>129</v>
      </c>
      <c r="G8" s="97">
        <v>51</v>
      </c>
      <c r="H8" s="97">
        <v>44</v>
      </c>
      <c r="I8" s="97">
        <v>6</v>
      </c>
      <c r="J8" s="97">
        <v>9</v>
      </c>
      <c r="K8" s="98">
        <f t="shared" si="0"/>
        <v>15</v>
      </c>
      <c r="L8" s="97">
        <v>10</v>
      </c>
      <c r="M8" s="97">
        <v>0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/>
      <c r="T8" s="97"/>
    </row>
    <row r="9" spans="1:25" x14ac:dyDescent="0.25">
      <c r="A9" s="96" t="s">
        <v>174</v>
      </c>
      <c r="B9" s="97"/>
      <c r="C9" s="100" t="s">
        <v>128</v>
      </c>
      <c r="D9" s="99" t="s">
        <v>129</v>
      </c>
      <c r="E9" s="99" t="s">
        <v>128</v>
      </c>
      <c r="F9" s="100" t="s">
        <v>129</v>
      </c>
      <c r="G9" s="98">
        <v>97</v>
      </c>
      <c r="H9" s="98">
        <v>16</v>
      </c>
      <c r="I9" s="98">
        <v>8</v>
      </c>
      <c r="J9" s="98">
        <v>15</v>
      </c>
      <c r="K9" s="98">
        <f t="shared" si="0"/>
        <v>23</v>
      </c>
      <c r="L9" s="98">
        <v>3</v>
      </c>
      <c r="M9" s="98">
        <v>0</v>
      </c>
      <c r="N9" s="98">
        <v>0</v>
      </c>
      <c r="O9" s="98">
        <v>10</v>
      </c>
      <c r="P9" s="98">
        <v>11</v>
      </c>
      <c r="Q9" s="98">
        <v>19</v>
      </c>
      <c r="R9" s="98">
        <v>15</v>
      </c>
      <c r="S9" s="98"/>
      <c r="T9" s="101"/>
      <c r="U9" s="8"/>
      <c r="V9" s="8"/>
      <c r="W9" s="8"/>
      <c r="X9" s="8"/>
      <c r="Y9" s="8"/>
    </row>
    <row r="10" spans="1:25" x14ac:dyDescent="0.25">
      <c r="A10" s="96" t="s">
        <v>175</v>
      </c>
      <c r="B10" s="97"/>
      <c r="C10" s="100" t="s">
        <v>129</v>
      </c>
      <c r="D10" s="99" t="s">
        <v>129</v>
      </c>
      <c r="E10" s="99" t="s">
        <v>128</v>
      </c>
      <c r="F10" s="100" t="s">
        <v>129</v>
      </c>
      <c r="G10" s="98">
        <v>92</v>
      </c>
      <c r="H10" s="98">
        <v>22</v>
      </c>
      <c r="I10" s="98">
        <v>10</v>
      </c>
      <c r="J10" s="98">
        <v>8</v>
      </c>
      <c r="K10" s="98">
        <f t="shared" si="0"/>
        <v>18</v>
      </c>
      <c r="L10" s="98">
        <v>17</v>
      </c>
      <c r="M10" s="98">
        <v>0</v>
      </c>
      <c r="N10" s="98">
        <v>0</v>
      </c>
      <c r="O10" s="98">
        <v>10</v>
      </c>
      <c r="P10" s="98">
        <v>10</v>
      </c>
      <c r="Q10" s="98">
        <v>8</v>
      </c>
      <c r="R10" s="98">
        <v>8</v>
      </c>
      <c r="S10" s="98"/>
      <c r="T10" s="168"/>
      <c r="U10" s="8"/>
      <c r="V10" s="8"/>
      <c r="W10" s="8"/>
      <c r="X10" s="8"/>
      <c r="Y10" s="8"/>
    </row>
    <row r="11" spans="1:25" x14ac:dyDescent="0.25">
      <c r="A11" s="96" t="s">
        <v>176</v>
      </c>
      <c r="B11" s="98"/>
      <c r="C11" s="98" t="s">
        <v>128</v>
      </c>
      <c r="D11" s="97" t="s">
        <v>129</v>
      </c>
      <c r="E11" s="97" t="s">
        <v>128</v>
      </c>
      <c r="F11" s="97" t="s">
        <v>129</v>
      </c>
      <c r="G11" s="97">
        <v>68</v>
      </c>
      <c r="H11" s="97">
        <v>23</v>
      </c>
      <c r="I11" s="97">
        <v>10</v>
      </c>
      <c r="J11" s="97">
        <v>5</v>
      </c>
      <c r="K11" s="97">
        <f t="shared" si="0"/>
        <v>15</v>
      </c>
      <c r="L11" s="97">
        <v>0</v>
      </c>
      <c r="M11" s="97">
        <v>0</v>
      </c>
      <c r="N11" s="97">
        <v>0</v>
      </c>
      <c r="O11" s="97">
        <v>10</v>
      </c>
      <c r="P11" s="97">
        <v>10</v>
      </c>
      <c r="Q11" s="97">
        <v>5</v>
      </c>
      <c r="R11" s="97">
        <v>5</v>
      </c>
      <c r="S11" s="98"/>
      <c r="T11" s="101"/>
      <c r="U11" s="8"/>
      <c r="V11" s="8"/>
      <c r="W11" s="8"/>
      <c r="X11" s="8"/>
      <c r="Y11" s="8"/>
    </row>
    <row r="12" spans="1:25" ht="14.25" customHeight="1" x14ac:dyDescent="0.25">
      <c r="A12" s="96" t="s">
        <v>177</v>
      </c>
      <c r="B12" s="98"/>
      <c r="C12" s="100" t="s">
        <v>128</v>
      </c>
      <c r="D12" s="99" t="s">
        <v>129</v>
      </c>
      <c r="E12" s="99" t="s">
        <v>128</v>
      </c>
      <c r="F12" s="100" t="s">
        <v>129</v>
      </c>
      <c r="G12" s="98">
        <v>52</v>
      </c>
      <c r="H12" s="98">
        <v>9</v>
      </c>
      <c r="I12" s="98">
        <v>13</v>
      </c>
      <c r="J12" s="98">
        <v>10</v>
      </c>
      <c r="K12" s="98">
        <f t="shared" si="0"/>
        <v>23</v>
      </c>
      <c r="L12" s="98">
        <v>20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/>
      <c r="T12" s="101"/>
      <c r="U12" s="8"/>
      <c r="V12" s="8"/>
      <c r="W12" s="8"/>
      <c r="X12" s="8"/>
      <c r="Y12" s="8"/>
    </row>
    <row r="13" spans="1:25" ht="14.25" customHeight="1" x14ac:dyDescent="0.25">
      <c r="A13" s="96" t="s">
        <v>178</v>
      </c>
      <c r="B13" s="98"/>
      <c r="C13" s="100" t="s">
        <v>128</v>
      </c>
      <c r="D13" s="99" t="s">
        <v>129</v>
      </c>
      <c r="E13" s="99" t="s">
        <v>128</v>
      </c>
      <c r="F13" s="100" t="s">
        <v>129</v>
      </c>
      <c r="G13" s="98">
        <v>109</v>
      </c>
      <c r="H13" s="98">
        <v>16</v>
      </c>
      <c r="I13" s="98">
        <v>6</v>
      </c>
      <c r="J13" s="98">
        <v>18</v>
      </c>
      <c r="K13" s="98">
        <f t="shared" si="0"/>
        <v>24</v>
      </c>
      <c r="L13" s="98">
        <v>7</v>
      </c>
      <c r="M13" s="98">
        <v>0</v>
      </c>
      <c r="N13" s="98">
        <v>0</v>
      </c>
      <c r="O13" s="98">
        <v>6</v>
      </c>
      <c r="P13" s="98">
        <v>2</v>
      </c>
      <c r="Q13" s="98">
        <v>14</v>
      </c>
      <c r="R13" s="98">
        <v>18</v>
      </c>
      <c r="S13" s="98"/>
      <c r="T13" s="101"/>
      <c r="U13" s="8"/>
      <c r="V13" s="8"/>
      <c r="W13" s="8"/>
      <c r="X13" s="8"/>
      <c r="Y13" s="8"/>
    </row>
    <row r="14" spans="1:25" x14ac:dyDescent="0.25">
      <c r="A14" s="96" t="s">
        <v>179</v>
      </c>
      <c r="B14" s="97"/>
      <c r="C14" s="100" t="s">
        <v>128</v>
      </c>
      <c r="D14" s="99" t="s">
        <v>129</v>
      </c>
      <c r="E14" s="99" t="s">
        <v>128</v>
      </c>
      <c r="F14" s="100" t="s">
        <v>129</v>
      </c>
      <c r="G14" s="97">
        <v>111</v>
      </c>
      <c r="H14" s="97">
        <v>39</v>
      </c>
      <c r="I14" s="97">
        <v>18</v>
      </c>
      <c r="J14" s="97">
        <v>6</v>
      </c>
      <c r="K14" s="98">
        <f t="shared" si="0"/>
        <v>24</v>
      </c>
      <c r="L14" s="97">
        <v>0</v>
      </c>
      <c r="M14" s="97">
        <v>0</v>
      </c>
      <c r="N14" s="97">
        <v>0</v>
      </c>
      <c r="O14" s="97">
        <v>21</v>
      </c>
      <c r="P14" s="97">
        <v>18</v>
      </c>
      <c r="Q14" s="97">
        <v>4</v>
      </c>
      <c r="R14" s="97">
        <v>3</v>
      </c>
      <c r="S14" s="98"/>
      <c r="T14" s="101"/>
    </row>
    <row r="15" spans="1:25" x14ac:dyDescent="0.25">
      <c r="A15" s="88" t="s">
        <v>180</v>
      </c>
      <c r="B15" s="89"/>
      <c r="C15" s="90" t="s">
        <v>128</v>
      </c>
      <c r="D15" s="89" t="s">
        <v>129</v>
      </c>
      <c r="E15" s="91" t="s">
        <v>128</v>
      </c>
      <c r="F15" s="92" t="s">
        <v>129</v>
      </c>
      <c r="G15" s="89">
        <v>116</v>
      </c>
      <c r="H15" s="89">
        <v>14</v>
      </c>
      <c r="I15" s="89">
        <v>13</v>
      </c>
      <c r="J15" s="89">
        <v>3</v>
      </c>
      <c r="K15" s="90">
        <f t="shared" si="0"/>
        <v>16</v>
      </c>
      <c r="L15" s="89">
        <v>0</v>
      </c>
      <c r="M15" s="89">
        <v>0</v>
      </c>
      <c r="N15" s="89">
        <v>0</v>
      </c>
      <c r="O15" s="89">
        <v>15</v>
      </c>
      <c r="P15" s="89">
        <v>13</v>
      </c>
      <c r="Q15" s="89">
        <v>1</v>
      </c>
      <c r="R15" s="89">
        <v>3</v>
      </c>
      <c r="S15" s="90"/>
      <c r="T15" s="93"/>
    </row>
    <row r="16" spans="1:25" x14ac:dyDescent="0.25">
      <c r="A16" s="88" t="s">
        <v>181</v>
      </c>
      <c r="B16" s="94"/>
      <c r="C16" s="90" t="s">
        <v>128</v>
      </c>
      <c r="D16" s="89" t="s">
        <v>129</v>
      </c>
      <c r="E16" s="91" t="s">
        <v>128</v>
      </c>
      <c r="F16" s="92" t="s">
        <v>129</v>
      </c>
      <c r="G16" s="89">
        <v>156</v>
      </c>
      <c r="H16" s="89">
        <v>65</v>
      </c>
      <c r="I16" s="89">
        <v>12</v>
      </c>
      <c r="J16" s="89">
        <v>3</v>
      </c>
      <c r="K16" s="90">
        <f t="shared" si="0"/>
        <v>15</v>
      </c>
      <c r="L16" s="89">
        <v>38</v>
      </c>
      <c r="M16" s="89">
        <v>0</v>
      </c>
      <c r="N16" s="89">
        <v>0</v>
      </c>
      <c r="O16" s="89">
        <v>16</v>
      </c>
      <c r="P16" s="89">
        <v>12</v>
      </c>
      <c r="Q16" s="89">
        <v>7</v>
      </c>
      <c r="R16" s="89">
        <v>3</v>
      </c>
      <c r="S16" s="90"/>
      <c r="T16" s="93"/>
    </row>
    <row r="17" spans="1:20" x14ac:dyDescent="0.25">
      <c r="A17" s="88" t="s">
        <v>182</v>
      </c>
      <c r="B17" s="94"/>
      <c r="C17" s="90" t="s">
        <v>128</v>
      </c>
      <c r="D17" s="89" t="s">
        <v>129</v>
      </c>
      <c r="E17" s="91" t="s">
        <v>128</v>
      </c>
      <c r="F17" s="92" t="s">
        <v>129</v>
      </c>
      <c r="G17" s="89">
        <v>160</v>
      </c>
      <c r="H17" s="89">
        <v>48</v>
      </c>
      <c r="I17" s="89">
        <v>36</v>
      </c>
      <c r="J17" s="89">
        <v>1</v>
      </c>
      <c r="K17" s="90">
        <f t="shared" si="0"/>
        <v>37</v>
      </c>
      <c r="L17" s="89">
        <v>0</v>
      </c>
      <c r="M17" s="89">
        <v>0</v>
      </c>
      <c r="N17" s="89">
        <v>0</v>
      </c>
      <c r="O17" s="89">
        <v>36</v>
      </c>
      <c r="P17" s="89">
        <v>37</v>
      </c>
      <c r="Q17" s="89">
        <v>1</v>
      </c>
      <c r="R17" s="89">
        <v>1</v>
      </c>
      <c r="S17" s="90"/>
      <c r="T17" s="93"/>
    </row>
    <row r="18" spans="1:20" x14ac:dyDescent="0.25">
      <c r="A18" s="88" t="s">
        <v>183</v>
      </c>
      <c r="B18" s="94"/>
      <c r="C18" s="90" t="s">
        <v>128</v>
      </c>
      <c r="D18" s="89" t="s">
        <v>129</v>
      </c>
      <c r="E18" s="91" t="s">
        <v>128</v>
      </c>
      <c r="F18" s="92" t="s">
        <v>129</v>
      </c>
      <c r="G18" s="89">
        <v>137</v>
      </c>
      <c r="H18" s="89">
        <v>29</v>
      </c>
      <c r="I18" s="89">
        <v>15</v>
      </c>
      <c r="J18" s="89">
        <v>13</v>
      </c>
      <c r="K18" s="90">
        <f t="shared" si="0"/>
        <v>28</v>
      </c>
      <c r="L18" s="89">
        <v>12</v>
      </c>
      <c r="M18" s="89">
        <v>0</v>
      </c>
      <c r="N18" s="89">
        <v>0</v>
      </c>
      <c r="O18" s="89">
        <v>17</v>
      </c>
      <c r="P18" s="89">
        <v>18</v>
      </c>
      <c r="Q18" s="89">
        <v>13</v>
      </c>
      <c r="R18" s="89">
        <v>13</v>
      </c>
      <c r="S18" s="90"/>
      <c r="T18" s="93"/>
    </row>
    <row r="19" spans="1:20" x14ac:dyDescent="0.25">
      <c r="A19" s="88" t="s">
        <v>184</v>
      </c>
      <c r="B19" s="90"/>
      <c r="C19" s="90" t="s">
        <v>128</v>
      </c>
      <c r="D19" s="90" t="s">
        <v>129</v>
      </c>
      <c r="E19" s="91" t="s">
        <v>128</v>
      </c>
      <c r="F19" s="92" t="s">
        <v>129</v>
      </c>
      <c r="G19" s="90">
        <v>149</v>
      </c>
      <c r="H19" s="90">
        <v>22</v>
      </c>
      <c r="I19" s="90">
        <v>14</v>
      </c>
      <c r="J19" s="90">
        <v>7</v>
      </c>
      <c r="K19" s="90">
        <f t="shared" si="0"/>
        <v>21</v>
      </c>
      <c r="L19" s="90">
        <v>13</v>
      </c>
      <c r="M19" s="90">
        <v>0</v>
      </c>
      <c r="N19" s="90">
        <v>0</v>
      </c>
      <c r="O19" s="90">
        <v>14</v>
      </c>
      <c r="P19" s="90">
        <v>7</v>
      </c>
      <c r="Q19" s="90">
        <v>0</v>
      </c>
      <c r="R19" s="90">
        <v>7</v>
      </c>
      <c r="S19" s="90"/>
      <c r="T19" s="95"/>
    </row>
    <row r="20" spans="1:20" x14ac:dyDescent="0.25">
      <c r="A20" s="88" t="s">
        <v>185</v>
      </c>
      <c r="B20" s="90"/>
      <c r="C20" s="90" t="s">
        <v>128</v>
      </c>
      <c r="D20" s="90" t="s">
        <v>129</v>
      </c>
      <c r="E20" s="90" t="s">
        <v>128</v>
      </c>
      <c r="F20" s="90" t="s">
        <v>129</v>
      </c>
      <c r="G20" s="90">
        <v>155</v>
      </c>
      <c r="H20" s="90">
        <v>61</v>
      </c>
      <c r="I20" s="90">
        <v>6</v>
      </c>
      <c r="J20" s="90">
        <v>11</v>
      </c>
      <c r="K20" s="90">
        <f>I20+J20</f>
        <v>17</v>
      </c>
      <c r="L20" s="90">
        <v>48</v>
      </c>
      <c r="M20" s="90">
        <v>0</v>
      </c>
      <c r="N20" s="90">
        <v>0</v>
      </c>
      <c r="O20" s="90">
        <v>6</v>
      </c>
      <c r="P20" s="90">
        <v>5</v>
      </c>
      <c r="Q20" s="90">
        <v>10</v>
      </c>
      <c r="R20" s="90">
        <v>11</v>
      </c>
      <c r="S20" s="90"/>
      <c r="T20" s="93"/>
    </row>
    <row r="21" spans="1:20" x14ac:dyDescent="0.25">
      <c r="A21" s="88" t="s">
        <v>186</v>
      </c>
      <c r="B21" s="90"/>
      <c r="C21" s="90" t="s">
        <v>128</v>
      </c>
      <c r="D21" s="90" t="s">
        <v>129</v>
      </c>
      <c r="E21" s="90" t="s">
        <v>128</v>
      </c>
      <c r="F21" s="90" t="s">
        <v>129</v>
      </c>
      <c r="G21" s="90">
        <v>196</v>
      </c>
      <c r="H21" s="90">
        <v>47</v>
      </c>
      <c r="I21" s="90">
        <v>42</v>
      </c>
      <c r="J21" s="90">
        <v>4</v>
      </c>
      <c r="K21" s="90">
        <f t="shared" si="0"/>
        <v>46</v>
      </c>
      <c r="L21" s="90">
        <v>11</v>
      </c>
      <c r="M21" s="90">
        <v>0</v>
      </c>
      <c r="N21" s="90">
        <v>0</v>
      </c>
      <c r="O21" s="90">
        <v>42</v>
      </c>
      <c r="P21" s="90">
        <v>42</v>
      </c>
      <c r="Q21" s="90">
        <v>7</v>
      </c>
      <c r="R21" s="90">
        <v>4</v>
      </c>
      <c r="S21" s="90"/>
      <c r="T21" s="93"/>
    </row>
    <row r="22" spans="1:20" x14ac:dyDescent="0.25">
      <c r="A22" s="88" t="s">
        <v>187</v>
      </c>
      <c r="B22" s="90"/>
      <c r="C22" s="90" t="s">
        <v>128</v>
      </c>
      <c r="D22" s="90" t="s">
        <v>129</v>
      </c>
      <c r="E22" s="90" t="s">
        <v>128</v>
      </c>
      <c r="F22" s="90" t="s">
        <v>129</v>
      </c>
      <c r="G22" s="90">
        <v>96</v>
      </c>
      <c r="H22" s="90">
        <v>18</v>
      </c>
      <c r="I22" s="90">
        <v>18</v>
      </c>
      <c r="J22" s="90">
        <v>11</v>
      </c>
      <c r="K22" s="90">
        <f t="shared" si="0"/>
        <v>29</v>
      </c>
      <c r="L22" s="90">
        <v>0</v>
      </c>
      <c r="M22" s="90">
        <v>0</v>
      </c>
      <c r="N22" s="90">
        <v>0</v>
      </c>
      <c r="O22" s="90">
        <v>18</v>
      </c>
      <c r="P22" s="90">
        <v>15</v>
      </c>
      <c r="Q22" s="90">
        <v>8</v>
      </c>
      <c r="R22" s="90">
        <v>11</v>
      </c>
      <c r="S22" s="90"/>
      <c r="T22" s="93"/>
    </row>
    <row r="23" spans="1:20" x14ac:dyDescent="0.25">
      <c r="A23" s="88" t="s">
        <v>188</v>
      </c>
      <c r="B23" s="90"/>
      <c r="C23" s="90" t="s">
        <v>128</v>
      </c>
      <c r="D23" s="90" t="s">
        <v>129</v>
      </c>
      <c r="E23" s="90" t="s">
        <v>128</v>
      </c>
      <c r="F23" s="90" t="s">
        <v>129</v>
      </c>
      <c r="G23" s="90">
        <v>162</v>
      </c>
      <c r="H23" s="90">
        <v>14</v>
      </c>
      <c r="I23" s="90">
        <v>14</v>
      </c>
      <c r="J23" s="90">
        <v>10</v>
      </c>
      <c r="K23" s="90">
        <f t="shared" si="0"/>
        <v>24</v>
      </c>
      <c r="L23" s="90">
        <v>0</v>
      </c>
      <c r="M23" s="90">
        <v>0</v>
      </c>
      <c r="N23" s="90">
        <v>0</v>
      </c>
      <c r="O23" s="90">
        <v>15</v>
      </c>
      <c r="P23" s="90">
        <v>14</v>
      </c>
      <c r="Q23" s="90">
        <v>11</v>
      </c>
      <c r="R23" s="90">
        <v>9</v>
      </c>
      <c r="S23" s="90"/>
      <c r="T23" s="93"/>
    </row>
    <row r="24" spans="1:20" ht="15.75" customHeight="1" x14ac:dyDescent="0.25">
      <c r="A24" s="88" t="s">
        <v>189</v>
      </c>
      <c r="B24" s="90"/>
      <c r="C24" s="90" t="s">
        <v>128</v>
      </c>
      <c r="D24" s="90" t="s">
        <v>129</v>
      </c>
      <c r="E24" s="90" t="s">
        <v>128</v>
      </c>
      <c r="F24" s="90" t="s">
        <v>129</v>
      </c>
      <c r="G24" s="90">
        <v>135</v>
      </c>
      <c r="H24" s="90">
        <v>30</v>
      </c>
      <c r="I24" s="90">
        <v>13</v>
      </c>
      <c r="J24" s="90">
        <v>22</v>
      </c>
      <c r="K24" s="90">
        <f t="shared" si="0"/>
        <v>35</v>
      </c>
      <c r="L24" s="90">
        <v>0</v>
      </c>
      <c r="M24" s="90">
        <v>0</v>
      </c>
      <c r="N24" s="90">
        <v>0</v>
      </c>
      <c r="O24" s="90">
        <v>13</v>
      </c>
      <c r="P24" s="90">
        <v>13</v>
      </c>
      <c r="Q24" s="90">
        <v>22</v>
      </c>
      <c r="R24" s="90">
        <v>22</v>
      </c>
      <c r="S24" s="90"/>
      <c r="T24" s="93"/>
    </row>
    <row r="25" spans="1:20" ht="15.75" customHeight="1" x14ac:dyDescent="0.25">
      <c r="A25" s="110" t="s">
        <v>190</v>
      </c>
      <c r="B25" s="103"/>
      <c r="C25" s="103" t="s">
        <v>128</v>
      </c>
      <c r="D25" s="103" t="s">
        <v>129</v>
      </c>
      <c r="E25" s="103" t="s">
        <v>128</v>
      </c>
      <c r="F25" s="103" t="s">
        <v>129</v>
      </c>
      <c r="G25" s="103">
        <v>100</v>
      </c>
      <c r="H25" s="103">
        <v>19</v>
      </c>
      <c r="I25" s="103">
        <v>11</v>
      </c>
      <c r="J25" s="103">
        <v>13</v>
      </c>
      <c r="K25" s="103">
        <f t="shared" si="0"/>
        <v>24</v>
      </c>
      <c r="L25" s="103">
        <v>10</v>
      </c>
      <c r="M25" s="103">
        <v>0</v>
      </c>
      <c r="N25" s="103">
        <v>0</v>
      </c>
      <c r="O25" s="103">
        <v>14</v>
      </c>
      <c r="P25" s="103">
        <v>9</v>
      </c>
      <c r="Q25" s="103">
        <v>13</v>
      </c>
      <c r="R25" s="103">
        <v>13</v>
      </c>
      <c r="S25" s="103"/>
      <c r="T25" s="104"/>
    </row>
    <row r="26" spans="1:20" ht="15.75" customHeight="1" x14ac:dyDescent="0.25">
      <c r="A26" s="110" t="s">
        <v>191</v>
      </c>
      <c r="B26" s="103"/>
      <c r="C26" s="103" t="s">
        <v>128</v>
      </c>
      <c r="D26" s="103" t="s">
        <v>129</v>
      </c>
      <c r="E26" s="103" t="s">
        <v>128</v>
      </c>
      <c r="F26" s="103" t="s">
        <v>129</v>
      </c>
      <c r="G26" s="103">
        <v>53</v>
      </c>
      <c r="H26" s="103">
        <v>8</v>
      </c>
      <c r="I26" s="103">
        <v>5</v>
      </c>
      <c r="J26" s="103">
        <v>10</v>
      </c>
      <c r="K26" s="103">
        <f t="shared" si="0"/>
        <v>15</v>
      </c>
      <c r="L26" s="103">
        <v>0</v>
      </c>
      <c r="M26" s="103">
        <v>0</v>
      </c>
      <c r="N26" s="103">
        <v>0</v>
      </c>
      <c r="O26" s="103">
        <v>5</v>
      </c>
      <c r="P26" s="103">
        <v>5</v>
      </c>
      <c r="Q26" s="103">
        <v>10</v>
      </c>
      <c r="R26" s="103">
        <v>10</v>
      </c>
      <c r="S26" s="103"/>
      <c r="T26" s="104"/>
    </row>
    <row r="27" spans="1:20" ht="15.75" customHeight="1" x14ac:dyDescent="0.25">
      <c r="A27" s="110" t="s">
        <v>192</v>
      </c>
      <c r="B27" s="103"/>
      <c r="C27" s="103" t="s">
        <v>128</v>
      </c>
      <c r="D27" s="103" t="s">
        <v>129</v>
      </c>
      <c r="E27" s="103" t="s">
        <v>128</v>
      </c>
      <c r="F27" s="103" t="s">
        <v>129</v>
      </c>
      <c r="G27" s="103">
        <v>132</v>
      </c>
      <c r="H27" s="103">
        <v>14</v>
      </c>
      <c r="I27" s="103">
        <v>12</v>
      </c>
      <c r="J27" s="103">
        <v>6</v>
      </c>
      <c r="K27" s="103">
        <f t="shared" si="0"/>
        <v>18</v>
      </c>
      <c r="L27" s="103">
        <v>0</v>
      </c>
      <c r="M27" s="103">
        <v>0</v>
      </c>
      <c r="N27" s="103">
        <v>0</v>
      </c>
      <c r="O27" s="103">
        <v>12</v>
      </c>
      <c r="P27" s="103">
        <v>12</v>
      </c>
      <c r="Q27" s="103">
        <v>6</v>
      </c>
      <c r="R27" s="103">
        <v>6</v>
      </c>
      <c r="S27" s="103"/>
      <c r="T27" s="104"/>
    </row>
    <row r="28" spans="1:20" ht="15.75" customHeight="1" x14ac:dyDescent="0.25">
      <c r="A28" s="110" t="s">
        <v>193</v>
      </c>
      <c r="B28" s="103"/>
      <c r="C28" s="103" t="s">
        <v>128</v>
      </c>
      <c r="D28" s="103" t="s">
        <v>129</v>
      </c>
      <c r="E28" s="103" t="s">
        <v>128</v>
      </c>
      <c r="F28" s="103" t="s">
        <v>129</v>
      </c>
      <c r="G28" s="103">
        <v>102</v>
      </c>
      <c r="H28" s="103">
        <v>7</v>
      </c>
      <c r="I28" s="103">
        <v>3</v>
      </c>
      <c r="J28" s="103">
        <v>12</v>
      </c>
      <c r="K28" s="103">
        <f t="shared" si="0"/>
        <v>15</v>
      </c>
      <c r="L28" s="103">
        <v>0</v>
      </c>
      <c r="M28" s="103">
        <v>0</v>
      </c>
      <c r="N28" s="103">
        <v>0</v>
      </c>
      <c r="O28" s="103">
        <v>5</v>
      </c>
      <c r="P28" s="103">
        <v>3</v>
      </c>
      <c r="Q28" s="103">
        <v>15</v>
      </c>
      <c r="R28" s="103">
        <v>12</v>
      </c>
      <c r="S28" s="103"/>
      <c r="T28" s="104"/>
    </row>
    <row r="29" spans="1:20" ht="15.75" customHeight="1" x14ac:dyDescent="0.25">
      <c r="A29" s="110" t="s">
        <v>194</v>
      </c>
      <c r="B29" s="103"/>
      <c r="C29" s="103" t="s">
        <v>128</v>
      </c>
      <c r="D29" s="103" t="s">
        <v>129</v>
      </c>
      <c r="E29" s="103" t="s">
        <v>128</v>
      </c>
      <c r="F29" s="103" t="s">
        <v>129</v>
      </c>
      <c r="G29" s="103">
        <v>57</v>
      </c>
      <c r="H29" s="103">
        <v>11</v>
      </c>
      <c r="I29" s="103">
        <v>1</v>
      </c>
      <c r="J29" s="103">
        <v>19</v>
      </c>
      <c r="K29" s="103">
        <f t="shared" si="0"/>
        <v>20</v>
      </c>
      <c r="L29" s="103">
        <v>6</v>
      </c>
      <c r="M29" s="103">
        <v>0</v>
      </c>
      <c r="N29" s="103">
        <v>0</v>
      </c>
      <c r="O29" s="103">
        <v>1</v>
      </c>
      <c r="P29" s="103">
        <v>1</v>
      </c>
      <c r="Q29" s="103">
        <v>19</v>
      </c>
      <c r="R29" s="103">
        <v>19</v>
      </c>
      <c r="S29" s="103"/>
      <c r="T29" s="104"/>
    </row>
    <row r="30" spans="1:20" ht="15.75" customHeight="1" x14ac:dyDescent="0.25">
      <c r="A30" s="110" t="s">
        <v>195</v>
      </c>
      <c r="B30" s="103"/>
      <c r="C30" s="103" t="s">
        <v>128</v>
      </c>
      <c r="D30" s="103" t="s">
        <v>129</v>
      </c>
      <c r="E30" s="103" t="s">
        <v>128</v>
      </c>
      <c r="F30" s="103" t="s">
        <v>129</v>
      </c>
      <c r="G30" s="103">
        <v>84</v>
      </c>
      <c r="H30" s="103">
        <v>19</v>
      </c>
      <c r="I30" s="103">
        <v>7</v>
      </c>
      <c r="J30" s="103">
        <v>12</v>
      </c>
      <c r="K30" s="103">
        <f t="shared" si="0"/>
        <v>19</v>
      </c>
      <c r="L30" s="103">
        <v>9</v>
      </c>
      <c r="M30" s="103">
        <v>0</v>
      </c>
      <c r="N30" s="103">
        <v>0</v>
      </c>
      <c r="O30" s="103">
        <v>7</v>
      </c>
      <c r="P30" s="103">
        <v>7</v>
      </c>
      <c r="Q30" s="103">
        <v>12</v>
      </c>
      <c r="R30" s="103">
        <v>12</v>
      </c>
      <c r="S30" s="103"/>
      <c r="T30" s="104"/>
    </row>
    <row r="31" spans="1:20" ht="15.75" customHeight="1" x14ac:dyDescent="0.25">
      <c r="A31" s="110" t="s">
        <v>196</v>
      </c>
      <c r="B31" s="103"/>
      <c r="C31" s="103" t="s">
        <v>128</v>
      </c>
      <c r="D31" s="103" t="s">
        <v>129</v>
      </c>
      <c r="E31" s="103" t="s">
        <v>128</v>
      </c>
      <c r="F31" s="103" t="s">
        <v>129</v>
      </c>
      <c r="G31" s="103">
        <v>120</v>
      </c>
      <c r="H31" s="103">
        <v>18</v>
      </c>
      <c r="I31" s="103">
        <v>20</v>
      </c>
      <c r="J31" s="103">
        <v>10</v>
      </c>
      <c r="K31" s="103">
        <f t="shared" si="0"/>
        <v>30</v>
      </c>
      <c r="L31" s="103">
        <v>3</v>
      </c>
      <c r="M31" s="103">
        <v>0</v>
      </c>
      <c r="N31" s="103">
        <v>0</v>
      </c>
      <c r="O31" s="103">
        <v>24</v>
      </c>
      <c r="P31" s="103">
        <v>20</v>
      </c>
      <c r="Q31" s="103">
        <v>16</v>
      </c>
      <c r="R31" s="103">
        <v>10</v>
      </c>
      <c r="S31" s="103"/>
      <c r="T31" s="104"/>
    </row>
    <row r="32" spans="1:20" ht="15.75" customHeight="1" x14ac:dyDescent="0.25">
      <c r="A32" s="110" t="s">
        <v>197</v>
      </c>
      <c r="B32" s="105"/>
      <c r="C32" s="190" t="s">
        <v>128</v>
      </c>
      <c r="D32" s="190" t="s">
        <v>129</v>
      </c>
      <c r="E32" s="190" t="s">
        <v>128</v>
      </c>
      <c r="F32" s="190" t="s">
        <v>129</v>
      </c>
      <c r="G32" s="190">
        <v>101</v>
      </c>
      <c r="H32" s="190">
        <v>24</v>
      </c>
      <c r="I32" s="190">
        <v>6</v>
      </c>
      <c r="J32" s="190">
        <v>14</v>
      </c>
      <c r="K32" s="103">
        <f t="shared" si="0"/>
        <v>20</v>
      </c>
      <c r="L32" s="190">
        <v>18</v>
      </c>
      <c r="M32" s="190">
        <v>0</v>
      </c>
      <c r="N32" s="190">
        <v>0</v>
      </c>
      <c r="O32" s="190">
        <v>8</v>
      </c>
      <c r="P32" s="190">
        <v>5</v>
      </c>
      <c r="Q32" s="190">
        <v>13</v>
      </c>
      <c r="R32" s="190">
        <v>14</v>
      </c>
      <c r="S32" s="105"/>
      <c r="T32" s="105"/>
    </row>
    <row r="33" spans="1:20" ht="15.75" customHeight="1" x14ac:dyDescent="0.25">
      <c r="A33" s="110" t="s">
        <v>198</v>
      </c>
      <c r="B33" s="105"/>
      <c r="C33" s="190" t="s">
        <v>128</v>
      </c>
      <c r="D33" s="190" t="s">
        <v>129</v>
      </c>
      <c r="E33" s="190" t="s">
        <v>128</v>
      </c>
      <c r="F33" s="190" t="s">
        <v>129</v>
      </c>
      <c r="G33" s="190">
        <v>158</v>
      </c>
      <c r="H33" s="190">
        <v>25</v>
      </c>
      <c r="I33" s="190">
        <v>13</v>
      </c>
      <c r="J33" s="190">
        <v>3</v>
      </c>
      <c r="K33" s="103">
        <f t="shared" si="0"/>
        <v>16</v>
      </c>
      <c r="L33" s="190">
        <v>15</v>
      </c>
      <c r="M33" s="190">
        <v>0</v>
      </c>
      <c r="N33" s="190">
        <v>0</v>
      </c>
      <c r="O33" s="190">
        <v>13</v>
      </c>
      <c r="P33" s="190">
        <v>13</v>
      </c>
      <c r="Q33" s="190">
        <v>3</v>
      </c>
      <c r="R33" s="190">
        <v>3</v>
      </c>
      <c r="S33" s="105"/>
      <c r="T33" s="105"/>
    </row>
    <row r="34" spans="1:20" ht="15.75" customHeight="1" x14ac:dyDescent="0.25">
      <c r="A34" s="110" t="s">
        <v>199</v>
      </c>
      <c r="B34" s="105"/>
      <c r="C34" s="190" t="s">
        <v>128</v>
      </c>
      <c r="D34" s="190" t="s">
        <v>129</v>
      </c>
      <c r="E34" s="190" t="s">
        <v>128</v>
      </c>
      <c r="F34" s="190" t="s">
        <v>129</v>
      </c>
      <c r="G34" s="190">
        <v>69</v>
      </c>
      <c r="H34" s="190">
        <v>15</v>
      </c>
      <c r="I34" s="190">
        <v>5</v>
      </c>
      <c r="J34" s="190">
        <v>12</v>
      </c>
      <c r="K34" s="103">
        <f t="shared" si="0"/>
        <v>17</v>
      </c>
      <c r="L34" s="190">
        <v>3</v>
      </c>
      <c r="M34" s="190">
        <v>0</v>
      </c>
      <c r="N34" s="190">
        <v>0</v>
      </c>
      <c r="O34" s="190">
        <v>5</v>
      </c>
      <c r="P34" s="190">
        <v>5</v>
      </c>
      <c r="Q34" s="190">
        <v>12</v>
      </c>
      <c r="R34" s="190">
        <v>12</v>
      </c>
      <c r="S34" s="105"/>
      <c r="T34" s="105"/>
    </row>
    <row r="35" spans="1:20" ht="15.75" customHeight="1" x14ac:dyDescent="0.25">
      <c r="A35" s="111" t="s">
        <v>200</v>
      </c>
      <c r="B35" s="107"/>
      <c r="C35" s="109" t="s">
        <v>128</v>
      </c>
      <c r="D35" s="190" t="s">
        <v>129</v>
      </c>
      <c r="E35" s="109" t="s">
        <v>128</v>
      </c>
      <c r="F35" s="109" t="s">
        <v>129</v>
      </c>
      <c r="G35" s="109">
        <v>54</v>
      </c>
      <c r="H35" s="109">
        <v>14</v>
      </c>
      <c r="I35" s="109">
        <v>5</v>
      </c>
      <c r="J35" s="109">
        <v>8</v>
      </c>
      <c r="K35" s="108">
        <f t="shared" si="0"/>
        <v>13</v>
      </c>
      <c r="L35" s="109">
        <v>7</v>
      </c>
      <c r="M35" s="109">
        <v>0</v>
      </c>
      <c r="N35" s="109">
        <v>0</v>
      </c>
      <c r="O35" s="109">
        <v>0</v>
      </c>
      <c r="P35" s="109">
        <v>0</v>
      </c>
      <c r="Q35" s="109">
        <v>0</v>
      </c>
      <c r="R35" s="109">
        <v>0</v>
      </c>
      <c r="S35" s="107"/>
      <c r="T35" s="107"/>
    </row>
    <row r="36" spans="1:20" ht="15.75" customHeight="1" x14ac:dyDescent="0.25">
      <c r="A36" s="111" t="s">
        <v>201</v>
      </c>
      <c r="B36" s="107"/>
      <c r="C36" s="109" t="s">
        <v>128</v>
      </c>
      <c r="D36" s="190" t="s">
        <v>129</v>
      </c>
      <c r="E36" s="109" t="s">
        <v>128</v>
      </c>
      <c r="F36" s="109" t="s">
        <v>129</v>
      </c>
      <c r="G36" s="109">
        <v>84</v>
      </c>
      <c r="H36" s="109">
        <v>17</v>
      </c>
      <c r="I36" s="109">
        <v>19</v>
      </c>
      <c r="J36" s="109">
        <v>6</v>
      </c>
      <c r="K36" s="108">
        <f t="shared" si="0"/>
        <v>25</v>
      </c>
      <c r="L36" s="109">
        <v>0</v>
      </c>
      <c r="M36" s="109">
        <v>0</v>
      </c>
      <c r="N36" s="109">
        <v>0</v>
      </c>
      <c r="O36" s="109">
        <v>29</v>
      </c>
      <c r="P36" s="109">
        <v>13</v>
      </c>
      <c r="Q36" s="109">
        <v>0</v>
      </c>
      <c r="R36" s="109">
        <v>6</v>
      </c>
      <c r="S36" s="107"/>
      <c r="T36" s="107"/>
    </row>
    <row r="37" spans="1:20" ht="15.75" customHeight="1" x14ac:dyDescent="0.25">
      <c r="A37" s="111" t="s">
        <v>202</v>
      </c>
      <c r="B37" s="107"/>
      <c r="C37" s="109" t="s">
        <v>128</v>
      </c>
      <c r="D37" s="190" t="s">
        <v>129</v>
      </c>
      <c r="E37" s="109" t="s">
        <v>146</v>
      </c>
      <c r="F37" s="109" t="s">
        <v>129</v>
      </c>
      <c r="G37" s="109">
        <v>58</v>
      </c>
      <c r="H37" s="109">
        <v>13</v>
      </c>
      <c r="I37" s="109">
        <v>9</v>
      </c>
      <c r="J37" s="109">
        <v>6</v>
      </c>
      <c r="K37" s="108">
        <f t="shared" si="0"/>
        <v>15</v>
      </c>
      <c r="L37" s="109">
        <v>0</v>
      </c>
      <c r="M37" s="109">
        <v>0</v>
      </c>
      <c r="N37" s="109">
        <v>0</v>
      </c>
      <c r="O37" s="109">
        <v>9</v>
      </c>
      <c r="P37" s="109">
        <v>9</v>
      </c>
      <c r="Q37" s="109">
        <v>6</v>
      </c>
      <c r="R37" s="109">
        <v>6</v>
      </c>
      <c r="S37" s="107"/>
      <c r="T37" s="107"/>
    </row>
    <row r="38" spans="1:20" ht="15.75" customHeight="1" x14ac:dyDescent="0.25">
      <c r="A38" s="111" t="s">
        <v>203</v>
      </c>
      <c r="B38" s="107"/>
      <c r="C38" s="109" t="s">
        <v>128</v>
      </c>
      <c r="D38" s="190" t="s">
        <v>129</v>
      </c>
      <c r="E38" s="109" t="s">
        <v>128</v>
      </c>
      <c r="F38" s="109" t="s">
        <v>129</v>
      </c>
      <c r="G38" s="109">
        <v>115</v>
      </c>
      <c r="H38" s="109">
        <v>17</v>
      </c>
      <c r="I38" s="109">
        <v>16</v>
      </c>
      <c r="J38" s="109">
        <v>12</v>
      </c>
      <c r="K38" s="108">
        <f t="shared" si="0"/>
        <v>28</v>
      </c>
      <c r="L38" s="109">
        <v>3</v>
      </c>
      <c r="M38" s="109">
        <v>0</v>
      </c>
      <c r="N38" s="109">
        <v>0</v>
      </c>
      <c r="O38" s="109">
        <v>18</v>
      </c>
      <c r="P38" s="109">
        <v>18</v>
      </c>
      <c r="Q38" s="109">
        <v>19</v>
      </c>
      <c r="R38" s="109">
        <v>12</v>
      </c>
      <c r="S38" s="107"/>
      <c r="T38" s="107"/>
    </row>
    <row r="39" spans="1:20" ht="15.75" customHeight="1" x14ac:dyDescent="0.25">
      <c r="A39" s="111" t="s">
        <v>204</v>
      </c>
      <c r="B39" s="107"/>
      <c r="C39" s="109" t="s">
        <v>128</v>
      </c>
      <c r="D39" s="190" t="s">
        <v>129</v>
      </c>
      <c r="E39" s="109" t="s">
        <v>128</v>
      </c>
      <c r="F39" s="109" t="s">
        <v>129</v>
      </c>
      <c r="G39" s="109">
        <v>64</v>
      </c>
      <c r="H39" s="109">
        <v>18</v>
      </c>
      <c r="I39" s="109">
        <v>8</v>
      </c>
      <c r="J39" s="109">
        <v>8</v>
      </c>
      <c r="K39" s="108">
        <f t="shared" si="0"/>
        <v>16</v>
      </c>
      <c r="L39" s="109">
        <v>0</v>
      </c>
      <c r="M39" s="109">
        <v>0</v>
      </c>
      <c r="N39" s="109">
        <v>0</v>
      </c>
      <c r="O39" s="109">
        <v>9</v>
      </c>
      <c r="P39" s="109">
        <v>7</v>
      </c>
      <c r="Q39" s="109">
        <v>7</v>
      </c>
      <c r="R39" s="109">
        <v>8</v>
      </c>
      <c r="S39" s="107"/>
      <c r="T39" s="107"/>
    </row>
    <row r="40" spans="1:20" ht="15.75" customHeight="1" x14ac:dyDescent="0.25">
      <c r="A40" s="111" t="s">
        <v>205</v>
      </c>
      <c r="B40" s="107"/>
      <c r="C40" s="109" t="s">
        <v>128</v>
      </c>
      <c r="D40" s="190" t="s">
        <v>129</v>
      </c>
      <c r="E40" s="109" t="s">
        <v>128</v>
      </c>
      <c r="F40" s="109" t="s">
        <v>129</v>
      </c>
      <c r="G40" s="109">
        <v>56</v>
      </c>
      <c r="H40" s="109">
        <v>14</v>
      </c>
      <c r="I40" s="109">
        <v>13</v>
      </c>
      <c r="J40" s="109">
        <v>7</v>
      </c>
      <c r="K40" s="108">
        <f t="shared" si="0"/>
        <v>20</v>
      </c>
      <c r="L40" s="109">
        <v>0</v>
      </c>
      <c r="M40" s="109">
        <v>0</v>
      </c>
      <c r="N40" s="109">
        <v>0</v>
      </c>
      <c r="O40" s="109">
        <v>13</v>
      </c>
      <c r="P40" s="109">
        <v>13</v>
      </c>
      <c r="Q40" s="109">
        <v>9</v>
      </c>
      <c r="R40" s="109">
        <v>7</v>
      </c>
      <c r="S40" s="107"/>
      <c r="T40" s="107"/>
    </row>
    <row r="41" spans="1:20" ht="15.75" customHeight="1" x14ac:dyDescent="0.25">
      <c r="A41" s="111" t="s">
        <v>206</v>
      </c>
      <c r="B41" s="107"/>
      <c r="C41" s="109" t="s">
        <v>128</v>
      </c>
      <c r="D41" s="190" t="s">
        <v>129</v>
      </c>
      <c r="E41" s="109" t="s">
        <v>128</v>
      </c>
      <c r="F41" s="109" t="s">
        <v>129</v>
      </c>
      <c r="G41" s="109">
        <v>74</v>
      </c>
      <c r="H41" s="109">
        <v>11</v>
      </c>
      <c r="I41" s="109">
        <v>10</v>
      </c>
      <c r="J41" s="109">
        <v>9</v>
      </c>
      <c r="K41" s="108">
        <f t="shared" si="0"/>
        <v>19</v>
      </c>
      <c r="L41" s="109">
        <v>0</v>
      </c>
      <c r="M41" s="109">
        <v>0</v>
      </c>
      <c r="N41" s="109">
        <v>0</v>
      </c>
      <c r="O41" s="109">
        <v>14</v>
      </c>
      <c r="P41" s="109">
        <v>10</v>
      </c>
      <c r="Q41" s="109">
        <v>11</v>
      </c>
      <c r="R41" s="109">
        <v>9</v>
      </c>
      <c r="S41" s="107"/>
      <c r="T41" s="107"/>
    </row>
    <row r="42" spans="1:20" ht="15.75" customHeight="1" x14ac:dyDescent="0.25">
      <c r="A42" s="111" t="s">
        <v>207</v>
      </c>
      <c r="B42" s="107"/>
      <c r="C42" s="109" t="s">
        <v>128</v>
      </c>
      <c r="D42" s="190" t="s">
        <v>129</v>
      </c>
      <c r="E42" s="109" t="s">
        <v>128</v>
      </c>
      <c r="F42" s="109" t="s">
        <v>129</v>
      </c>
      <c r="G42" s="109">
        <v>84</v>
      </c>
      <c r="H42" s="109">
        <v>17</v>
      </c>
      <c r="I42" s="109">
        <v>8</v>
      </c>
      <c r="J42" s="109">
        <v>12</v>
      </c>
      <c r="K42" s="108">
        <f t="shared" si="0"/>
        <v>20</v>
      </c>
      <c r="L42" s="109">
        <v>6</v>
      </c>
      <c r="M42" s="109">
        <v>0</v>
      </c>
      <c r="N42" s="109">
        <v>0</v>
      </c>
      <c r="O42" s="109">
        <v>9</v>
      </c>
      <c r="P42" s="109">
        <v>8</v>
      </c>
      <c r="Q42" s="109">
        <v>12</v>
      </c>
      <c r="R42" s="109">
        <v>12</v>
      </c>
      <c r="S42" s="107"/>
      <c r="T42" s="107"/>
    </row>
    <row r="43" spans="1:20" ht="15.75" customHeight="1" x14ac:dyDescent="0.25">
      <c r="A43" s="111" t="s">
        <v>208</v>
      </c>
      <c r="B43" s="107"/>
      <c r="C43" s="109" t="s">
        <v>128</v>
      </c>
      <c r="D43" s="190" t="s">
        <v>129</v>
      </c>
      <c r="E43" s="109" t="s">
        <v>128</v>
      </c>
      <c r="F43" s="109" t="s">
        <v>129</v>
      </c>
      <c r="G43" s="109">
        <v>74</v>
      </c>
      <c r="H43" s="109">
        <v>8</v>
      </c>
      <c r="I43" s="109">
        <v>4</v>
      </c>
      <c r="J43" s="109">
        <v>16</v>
      </c>
      <c r="K43" s="108">
        <f t="shared" si="0"/>
        <v>20</v>
      </c>
      <c r="L43" s="109">
        <v>0</v>
      </c>
      <c r="M43" s="109">
        <v>0</v>
      </c>
      <c r="N43" s="109">
        <v>0</v>
      </c>
      <c r="O43" s="109">
        <v>8</v>
      </c>
      <c r="P43" s="109">
        <v>3</v>
      </c>
      <c r="Q43" s="109">
        <v>20</v>
      </c>
      <c r="R43" s="109">
        <v>16</v>
      </c>
      <c r="S43" s="107"/>
      <c r="T43" s="107"/>
    </row>
    <row r="44" spans="1:20" ht="15.75" customHeight="1" x14ac:dyDescent="0.25">
      <c r="A44" s="111" t="s">
        <v>209</v>
      </c>
      <c r="B44" s="107"/>
      <c r="C44" s="109" t="s">
        <v>128</v>
      </c>
      <c r="D44" s="190" t="s">
        <v>129</v>
      </c>
      <c r="E44" s="109" t="s">
        <v>128</v>
      </c>
      <c r="F44" s="109" t="s">
        <v>129</v>
      </c>
      <c r="G44" s="109">
        <v>63</v>
      </c>
      <c r="H44" s="109">
        <v>11</v>
      </c>
      <c r="I44" s="109">
        <v>7</v>
      </c>
      <c r="J44" s="109">
        <v>10</v>
      </c>
      <c r="K44" s="108">
        <f t="shared" si="0"/>
        <v>17</v>
      </c>
      <c r="L44" s="109">
        <v>0</v>
      </c>
      <c r="M44" s="109">
        <v>0</v>
      </c>
      <c r="N44" s="109">
        <v>0</v>
      </c>
      <c r="O44" s="109">
        <v>9</v>
      </c>
      <c r="P44" s="109">
        <v>7</v>
      </c>
      <c r="Q44" s="109">
        <v>10</v>
      </c>
      <c r="R44" s="109">
        <v>10</v>
      </c>
      <c r="S44" s="107"/>
      <c r="T44" s="107"/>
    </row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spans="1:13" ht="15.75" customHeight="1" x14ac:dyDescent="0.25"/>
    <row r="50" spans="1:13" ht="55.5" customHeight="1" x14ac:dyDescent="0.25">
      <c r="A50" s="51"/>
      <c r="B50" s="187" t="s">
        <v>8</v>
      </c>
      <c r="C50" s="187" t="s">
        <v>9</v>
      </c>
      <c r="D50" s="188" t="s">
        <v>10</v>
      </c>
      <c r="E50" s="188" t="s">
        <v>11</v>
      </c>
      <c r="F50" s="188" t="s">
        <v>127</v>
      </c>
      <c r="G50" s="188" t="s">
        <v>12</v>
      </c>
      <c r="H50" s="188" t="s">
        <v>124</v>
      </c>
      <c r="I50" s="188" t="s">
        <v>13</v>
      </c>
      <c r="J50" s="188" t="s">
        <v>14</v>
      </c>
      <c r="K50" s="188" t="s">
        <v>15</v>
      </c>
      <c r="L50" s="188" t="s">
        <v>16</v>
      </c>
      <c r="M50" s="82"/>
    </row>
    <row r="51" spans="1:13" ht="15.75" customHeight="1" x14ac:dyDescent="0.25">
      <c r="A51" s="96" t="s">
        <v>210</v>
      </c>
      <c r="B51" s="77">
        <f t="shared" ref="B51:G51" si="1">AVERAGE(G5:G14)</f>
        <v>80.7</v>
      </c>
      <c r="C51" s="83">
        <f t="shared" si="1"/>
        <v>21.6</v>
      </c>
      <c r="D51" s="77">
        <f t="shared" si="1"/>
        <v>8.8000000000000007</v>
      </c>
      <c r="E51" s="77">
        <f t="shared" si="1"/>
        <v>9.9</v>
      </c>
      <c r="F51" s="77">
        <f t="shared" si="1"/>
        <v>18.7</v>
      </c>
      <c r="G51" s="83">
        <f t="shared" si="1"/>
        <v>8</v>
      </c>
      <c r="H51" s="83">
        <f>AVERAGE(N5:N14)</f>
        <v>0.3</v>
      </c>
      <c r="I51" s="77">
        <f>AVERAGE(O5:O14)</f>
        <v>7</v>
      </c>
      <c r="J51" s="77">
        <f>AVERAGE(P5:P14)</f>
        <v>6.4</v>
      </c>
      <c r="K51" s="77">
        <f>AVERAGE(Q5:Q14)</f>
        <v>6.6</v>
      </c>
      <c r="L51" s="77">
        <f>AVERAGE(R5:R14)</f>
        <v>6.3</v>
      </c>
      <c r="M51" s="84"/>
    </row>
    <row r="52" spans="1:13" ht="15.75" customHeight="1" x14ac:dyDescent="0.25">
      <c r="A52" s="88" t="s">
        <v>212</v>
      </c>
      <c r="B52" s="191">
        <f t="shared" ref="B52:G52" si="2">AVERAGE(G15:G24)</f>
        <v>146.19999999999999</v>
      </c>
      <c r="C52" s="191">
        <f t="shared" si="2"/>
        <v>34.799999999999997</v>
      </c>
      <c r="D52" s="191">
        <f t="shared" si="2"/>
        <v>18.3</v>
      </c>
      <c r="E52" s="77">
        <f t="shared" si="2"/>
        <v>8.5</v>
      </c>
      <c r="F52" s="191">
        <f t="shared" si="2"/>
        <v>26.8</v>
      </c>
      <c r="G52" s="191">
        <f t="shared" si="2"/>
        <v>12.2</v>
      </c>
      <c r="H52" s="77">
        <f>AVERAGE(N15:N24)</f>
        <v>0</v>
      </c>
      <c r="I52" s="191">
        <f>AVERAGE(O15:O24)</f>
        <v>19.2</v>
      </c>
      <c r="J52" s="191">
        <f>AVERAGE(P15:P24)</f>
        <v>17.600000000000001</v>
      </c>
      <c r="K52" s="77">
        <f>AVERAGE(Q15:Q24)</f>
        <v>8</v>
      </c>
      <c r="L52" s="77">
        <f>AVERAGE(R15:R24)</f>
        <v>8.4</v>
      </c>
      <c r="M52" s="84"/>
    </row>
    <row r="53" spans="1:13" ht="15.75" customHeight="1" x14ac:dyDescent="0.25">
      <c r="A53" s="102" t="s">
        <v>211</v>
      </c>
      <c r="B53" s="77">
        <f t="shared" ref="B53:G53" si="3">AVERAGE(G25:G30)</f>
        <v>88</v>
      </c>
      <c r="C53" s="77">
        <f t="shared" si="3"/>
        <v>13</v>
      </c>
      <c r="D53" s="77">
        <f t="shared" si="3"/>
        <v>6.5</v>
      </c>
      <c r="E53" s="77">
        <f t="shared" si="3"/>
        <v>12</v>
      </c>
      <c r="F53" s="77">
        <f t="shared" si="3"/>
        <v>18.5</v>
      </c>
      <c r="G53" s="77">
        <f t="shared" si="3"/>
        <v>4.166666666666667</v>
      </c>
      <c r="H53" s="77">
        <f>AVERAGE(N25:N30)</f>
        <v>0</v>
      </c>
      <c r="I53" s="77">
        <f>AVERAGE(O25:O30)</f>
        <v>7.333333333333333</v>
      </c>
      <c r="J53" s="77">
        <f>AVERAGE(P25:P30)</f>
        <v>6.166666666666667</v>
      </c>
      <c r="K53" s="191">
        <f>AVERAGE(Q25:Q30)</f>
        <v>12.5</v>
      </c>
      <c r="L53" s="191">
        <f>AVERAGE(R25:R30)</f>
        <v>12</v>
      </c>
      <c r="M53" s="84"/>
    </row>
    <row r="54" spans="1:13" ht="15.75" customHeight="1" x14ac:dyDescent="0.25">
      <c r="A54" s="106" t="s">
        <v>213</v>
      </c>
      <c r="B54" s="77">
        <f t="shared" ref="B54:G54" si="4">AVERAGE(G35:G44)</f>
        <v>72.599999999999994</v>
      </c>
      <c r="C54" s="77">
        <f t="shared" si="4"/>
        <v>14</v>
      </c>
      <c r="D54" s="77">
        <f t="shared" si="4"/>
        <v>9.9</v>
      </c>
      <c r="E54" s="191">
        <f t="shared" si="4"/>
        <v>9.4</v>
      </c>
      <c r="F54" s="77">
        <f t="shared" si="4"/>
        <v>19.3</v>
      </c>
      <c r="G54" s="77">
        <f t="shared" si="4"/>
        <v>1.6</v>
      </c>
      <c r="H54" s="77">
        <f>AVERAGE(N35:N44)</f>
        <v>0</v>
      </c>
      <c r="I54" s="77">
        <f>AVERAGE(O35:O44)</f>
        <v>11.8</v>
      </c>
      <c r="J54" s="77">
        <f>AVERAGE(P35:P44)</f>
        <v>8.8000000000000007</v>
      </c>
      <c r="K54" s="77">
        <f>AVERAGE(Q35:Q44)</f>
        <v>9.4</v>
      </c>
      <c r="L54" s="77">
        <f>AVERAGE(R35:R44)</f>
        <v>8.6</v>
      </c>
      <c r="M54" s="84"/>
    </row>
    <row r="55" spans="1:13" ht="15.75" customHeight="1" x14ac:dyDescent="0.25"/>
    <row r="56" spans="1:13" ht="15.75" customHeight="1" x14ac:dyDescent="0.25"/>
    <row r="57" spans="1:13" ht="15.75" customHeight="1" x14ac:dyDescent="0.25"/>
    <row r="58" spans="1:13" ht="15.75" customHeight="1" x14ac:dyDescent="0.25"/>
    <row r="59" spans="1:13" ht="15.75" customHeight="1" x14ac:dyDescent="0.25"/>
    <row r="60" spans="1:13" ht="15.75" customHeight="1" x14ac:dyDescent="0.25"/>
    <row r="61" spans="1:13" ht="15.75" customHeight="1" x14ac:dyDescent="0.25"/>
    <row r="62" spans="1:13" ht="15.75" customHeight="1" x14ac:dyDescent="0.25"/>
    <row r="63" spans="1:13" ht="15.75" customHeight="1" x14ac:dyDescent="0.25"/>
    <row r="64" spans="1:1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3">
    <mergeCell ref="A2:A3"/>
    <mergeCell ref="B2:E2"/>
    <mergeCell ref="G2:T2"/>
  </mergeCells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3"/>
  <sheetViews>
    <sheetView workbookViewId="0">
      <selection activeCell="D118" sqref="D118"/>
    </sheetView>
  </sheetViews>
  <sheetFormatPr defaultColWidth="14.42578125" defaultRowHeight="15" customHeight="1" x14ac:dyDescent="0.25"/>
  <cols>
    <col min="1" max="1" width="11.42578125" customWidth="1"/>
    <col min="2" max="2" width="41.28515625" bestFit="1" customWidth="1"/>
    <col min="3" max="3" width="24.85546875" customWidth="1"/>
    <col min="4" max="4" width="16.7109375" bestFit="1" customWidth="1"/>
    <col min="5" max="5" width="14.140625" customWidth="1"/>
    <col min="6" max="6" width="20" bestFit="1" customWidth="1"/>
    <col min="7" max="9" width="13.28515625" customWidth="1"/>
    <col min="10" max="10" width="20" customWidth="1"/>
    <col min="11" max="11" width="15.5703125" customWidth="1"/>
    <col min="12" max="12" width="17.28515625" customWidth="1"/>
    <col min="13" max="13" width="13.140625" customWidth="1"/>
    <col min="14" max="14" width="13.5703125" customWidth="1"/>
    <col min="16" max="26" width="11.42578125" customWidth="1"/>
  </cols>
  <sheetData>
    <row r="1" spans="1:11" ht="15.75" x14ac:dyDescent="0.25">
      <c r="B1" s="229" t="s">
        <v>19</v>
      </c>
      <c r="C1" s="230"/>
      <c r="D1" s="230"/>
      <c r="E1" s="230"/>
      <c r="F1" s="230"/>
      <c r="G1" s="230"/>
      <c r="H1" s="230"/>
      <c r="I1" s="230"/>
      <c r="J1" s="230"/>
      <c r="K1" s="231"/>
    </row>
    <row r="2" spans="1:11" x14ac:dyDescent="0.25">
      <c r="B2" s="35"/>
      <c r="C2" s="36" t="s">
        <v>20</v>
      </c>
      <c r="D2" s="10" t="s">
        <v>21</v>
      </c>
      <c r="E2" s="10" t="s">
        <v>22</v>
      </c>
      <c r="F2" s="10" t="s">
        <v>23</v>
      </c>
      <c r="G2" s="11" t="s">
        <v>24</v>
      </c>
      <c r="H2" s="11" t="s">
        <v>25</v>
      </c>
      <c r="I2" s="12" t="s">
        <v>26</v>
      </c>
      <c r="J2" s="10" t="s">
        <v>27</v>
      </c>
      <c r="K2" s="13" t="s">
        <v>28</v>
      </c>
    </row>
    <row r="3" spans="1:11" x14ac:dyDescent="0.25">
      <c r="B3" s="96" t="s">
        <v>170</v>
      </c>
      <c r="C3" s="98">
        <f>General!H5</f>
        <v>15</v>
      </c>
      <c r="D3" s="112">
        <f>'Class Matches'!$B$27</f>
        <v>11</v>
      </c>
      <c r="E3" s="113">
        <f>C3-D3</f>
        <v>4</v>
      </c>
      <c r="F3" s="113">
        <f>80 - D3</f>
        <v>69</v>
      </c>
      <c r="G3" s="114">
        <f t="shared" ref="G3:G45" si="0">((D3)/(D3+E3))</f>
        <v>0.73333333333333328</v>
      </c>
      <c r="H3" s="114">
        <f t="shared" ref="H3:H45" si="1">((D3)/(D3+F3))</f>
        <v>0.13750000000000001</v>
      </c>
      <c r="I3" s="115">
        <f t="shared" ref="I3:I45" si="2">((2*(G3*H3))/(G3+H3))</f>
        <v>0.23157894736842105</v>
      </c>
      <c r="J3" s="116"/>
      <c r="K3" s="117">
        <f xml:space="preserve"> J3/18</f>
        <v>0</v>
      </c>
    </row>
    <row r="4" spans="1:11" x14ac:dyDescent="0.25">
      <c r="B4" s="96" t="s">
        <v>171</v>
      </c>
      <c r="C4" s="98">
        <f>General!H6</f>
        <v>16</v>
      </c>
      <c r="D4" s="118">
        <f>'Class Matches'!$D$27</f>
        <v>10</v>
      </c>
      <c r="E4" s="113">
        <f t="shared" ref="E4:E45" si="3">C4-D4</f>
        <v>6</v>
      </c>
      <c r="F4" s="113">
        <f t="shared" ref="F4:F45" si="4">80 - D4</f>
        <v>70</v>
      </c>
      <c r="G4" s="119">
        <f t="shared" si="0"/>
        <v>0.625</v>
      </c>
      <c r="H4" s="119">
        <f t="shared" si="1"/>
        <v>0.125</v>
      </c>
      <c r="I4" s="120">
        <f t="shared" si="2"/>
        <v>0.20833333333333334</v>
      </c>
      <c r="J4" s="121"/>
      <c r="K4" s="117">
        <f t="shared" ref="K4:K45" si="5" xml:space="preserve"> J4/18</f>
        <v>0</v>
      </c>
    </row>
    <row r="5" spans="1:11" s="14" customFormat="1" x14ac:dyDescent="0.25">
      <c r="A5" s="34"/>
      <c r="B5" s="96" t="s">
        <v>172</v>
      </c>
      <c r="C5" s="98">
        <f>General!H7</f>
        <v>16</v>
      </c>
      <c r="D5" s="98">
        <f>'Class Matches'!$F$27</f>
        <v>10</v>
      </c>
      <c r="E5" s="98">
        <f t="shared" si="3"/>
        <v>6</v>
      </c>
      <c r="F5" s="98">
        <f t="shared" si="4"/>
        <v>70</v>
      </c>
      <c r="G5" s="122">
        <f t="shared" si="0"/>
        <v>0.625</v>
      </c>
      <c r="H5" s="98">
        <f t="shared" si="1"/>
        <v>0.125</v>
      </c>
      <c r="I5" s="122">
        <f t="shared" si="2"/>
        <v>0.20833333333333334</v>
      </c>
      <c r="J5" s="98"/>
      <c r="K5" s="98">
        <f t="shared" si="5"/>
        <v>0</v>
      </c>
    </row>
    <row r="6" spans="1:11" s="14" customFormat="1" x14ac:dyDescent="0.25">
      <c r="A6" s="34"/>
      <c r="B6" s="96" t="s">
        <v>173</v>
      </c>
      <c r="C6" s="97">
        <f>General!H8</f>
        <v>44</v>
      </c>
      <c r="D6" s="112">
        <f>'Class Matches'!$H$27</f>
        <v>22</v>
      </c>
      <c r="E6" s="113">
        <f t="shared" si="3"/>
        <v>22</v>
      </c>
      <c r="F6" s="113">
        <f t="shared" si="4"/>
        <v>58</v>
      </c>
      <c r="G6" s="123">
        <f t="shared" si="0"/>
        <v>0.5</v>
      </c>
      <c r="H6" s="123">
        <f t="shared" si="1"/>
        <v>0.27500000000000002</v>
      </c>
      <c r="I6" s="123">
        <f t="shared" si="2"/>
        <v>0.35483870967741937</v>
      </c>
      <c r="J6" s="113"/>
      <c r="K6" s="117">
        <f t="shared" si="5"/>
        <v>0</v>
      </c>
    </row>
    <row r="7" spans="1:11" x14ac:dyDescent="0.25">
      <c r="B7" s="96" t="s">
        <v>174</v>
      </c>
      <c r="C7" s="98">
        <f>General!H9</f>
        <v>16</v>
      </c>
      <c r="D7" s="118">
        <f>'Class Matches'!$J$27</f>
        <v>11</v>
      </c>
      <c r="E7" s="113">
        <f t="shared" si="3"/>
        <v>5</v>
      </c>
      <c r="F7" s="113">
        <f t="shared" si="4"/>
        <v>69</v>
      </c>
      <c r="G7" s="114">
        <f t="shared" si="0"/>
        <v>0.6875</v>
      </c>
      <c r="H7" s="114">
        <f t="shared" si="1"/>
        <v>0.13750000000000001</v>
      </c>
      <c r="I7" s="115">
        <f t="shared" si="2"/>
        <v>0.22916666666666671</v>
      </c>
      <c r="J7" s="116"/>
      <c r="K7" s="117">
        <f t="shared" si="5"/>
        <v>0</v>
      </c>
    </row>
    <row r="8" spans="1:11" x14ac:dyDescent="0.25">
      <c r="B8" s="96" t="s">
        <v>175</v>
      </c>
      <c r="C8" s="98">
        <f>General!H10</f>
        <v>22</v>
      </c>
      <c r="D8" s="118">
        <f>'Class Matches'!$L$27</f>
        <v>16</v>
      </c>
      <c r="E8" s="113">
        <f t="shared" si="3"/>
        <v>6</v>
      </c>
      <c r="F8" s="113">
        <f t="shared" si="4"/>
        <v>64</v>
      </c>
      <c r="G8" s="114">
        <f t="shared" si="0"/>
        <v>0.72727272727272729</v>
      </c>
      <c r="H8" s="114">
        <f t="shared" si="1"/>
        <v>0.2</v>
      </c>
      <c r="I8" s="115">
        <f t="shared" si="2"/>
        <v>0.31372549019607848</v>
      </c>
      <c r="J8" s="116"/>
      <c r="K8" s="117">
        <f t="shared" si="5"/>
        <v>0</v>
      </c>
    </row>
    <row r="9" spans="1:11" x14ac:dyDescent="0.25">
      <c r="B9" s="96" t="s">
        <v>176</v>
      </c>
      <c r="C9" s="98">
        <f>General!H11</f>
        <v>23</v>
      </c>
      <c r="D9" s="118">
        <f>'Class Matches'!$N$27</f>
        <v>13</v>
      </c>
      <c r="E9" s="113">
        <f t="shared" si="3"/>
        <v>10</v>
      </c>
      <c r="F9" s="113">
        <f t="shared" si="4"/>
        <v>67</v>
      </c>
      <c r="G9" s="114">
        <f t="shared" si="0"/>
        <v>0.56521739130434778</v>
      </c>
      <c r="H9" s="114">
        <f t="shared" si="1"/>
        <v>0.16250000000000001</v>
      </c>
      <c r="I9" s="115">
        <f t="shared" si="2"/>
        <v>0.25242718446601942</v>
      </c>
      <c r="J9" s="116"/>
      <c r="K9" s="117">
        <f t="shared" si="5"/>
        <v>0</v>
      </c>
    </row>
    <row r="10" spans="1:11" x14ac:dyDescent="0.25">
      <c r="B10" s="96" t="s">
        <v>177</v>
      </c>
      <c r="C10" s="98">
        <f>General!H12</f>
        <v>9</v>
      </c>
      <c r="D10" s="118">
        <f>'Class Matches'!$P$27</f>
        <v>6</v>
      </c>
      <c r="E10" s="113">
        <f t="shared" si="3"/>
        <v>3</v>
      </c>
      <c r="F10" s="113">
        <f t="shared" si="4"/>
        <v>74</v>
      </c>
      <c r="G10" s="114">
        <f t="shared" si="0"/>
        <v>0.66666666666666663</v>
      </c>
      <c r="H10" s="114">
        <f t="shared" si="1"/>
        <v>7.4999999999999997E-2</v>
      </c>
      <c r="I10" s="115">
        <f t="shared" si="2"/>
        <v>0.1348314606741573</v>
      </c>
      <c r="J10" s="116"/>
      <c r="K10" s="117">
        <f t="shared" si="5"/>
        <v>0</v>
      </c>
    </row>
    <row r="11" spans="1:11" x14ac:dyDescent="0.25">
      <c r="B11" s="96" t="s">
        <v>178</v>
      </c>
      <c r="C11" s="98">
        <f>General!H13</f>
        <v>16</v>
      </c>
      <c r="D11" s="118">
        <f>'Class Matches'!$R$27</f>
        <v>13</v>
      </c>
      <c r="E11" s="113">
        <f t="shared" si="3"/>
        <v>3</v>
      </c>
      <c r="F11" s="113">
        <f t="shared" si="4"/>
        <v>67</v>
      </c>
      <c r="G11" s="114">
        <f t="shared" si="0"/>
        <v>0.8125</v>
      </c>
      <c r="H11" s="114">
        <f t="shared" si="1"/>
        <v>0.16250000000000001</v>
      </c>
      <c r="I11" s="115">
        <f t="shared" si="2"/>
        <v>0.27083333333333337</v>
      </c>
      <c r="J11" s="116"/>
      <c r="K11" s="117">
        <f t="shared" si="5"/>
        <v>0</v>
      </c>
    </row>
    <row r="12" spans="1:11" x14ac:dyDescent="0.25">
      <c r="B12" s="96" t="s">
        <v>179</v>
      </c>
      <c r="C12" s="97">
        <f>General!H14</f>
        <v>39</v>
      </c>
      <c r="D12" s="118">
        <f>'Class Matches'!$T$27</f>
        <v>22</v>
      </c>
      <c r="E12" s="113">
        <f t="shared" si="3"/>
        <v>17</v>
      </c>
      <c r="F12" s="113">
        <f t="shared" si="4"/>
        <v>58</v>
      </c>
      <c r="G12" s="114">
        <f t="shared" si="0"/>
        <v>0.5641025641025641</v>
      </c>
      <c r="H12" s="114">
        <f t="shared" si="1"/>
        <v>0.27500000000000002</v>
      </c>
      <c r="I12" s="115">
        <f t="shared" si="2"/>
        <v>0.36974789915966388</v>
      </c>
      <c r="J12" s="116"/>
      <c r="K12" s="117">
        <f t="shared" si="5"/>
        <v>0</v>
      </c>
    </row>
    <row r="13" spans="1:11" ht="15.75" x14ac:dyDescent="0.25">
      <c r="B13" s="213" t="s">
        <v>312</v>
      </c>
      <c r="C13" s="214">
        <f t="shared" ref="C13:I13" si="6">AVERAGE(C3:C12)</f>
        <v>21.6</v>
      </c>
      <c r="D13" s="214">
        <f t="shared" si="6"/>
        <v>13.4</v>
      </c>
      <c r="E13" s="214">
        <f t="shared" si="6"/>
        <v>8.1999999999999993</v>
      </c>
      <c r="F13" s="214">
        <f t="shared" si="6"/>
        <v>66.599999999999994</v>
      </c>
      <c r="G13" s="215">
        <f t="shared" si="6"/>
        <v>0.65065926826796394</v>
      </c>
      <c r="H13" s="215">
        <f t="shared" si="6"/>
        <v>0.16750000000000004</v>
      </c>
      <c r="I13" s="215">
        <f t="shared" si="6"/>
        <v>0.25738163582084261</v>
      </c>
      <c r="J13" s="116"/>
      <c r="K13" s="117"/>
    </row>
    <row r="14" spans="1:11" x14ac:dyDescent="0.25">
      <c r="B14" s="88" t="s">
        <v>180</v>
      </c>
      <c r="C14" s="89">
        <f>General!H15</f>
        <v>14</v>
      </c>
      <c r="D14" s="124">
        <f>'Class Matches'!$B$60</f>
        <v>13</v>
      </c>
      <c r="E14" s="125">
        <f t="shared" si="3"/>
        <v>1</v>
      </c>
      <c r="F14" s="125">
        <f t="shared" si="4"/>
        <v>67</v>
      </c>
      <c r="G14" s="126">
        <f t="shared" si="0"/>
        <v>0.9285714285714286</v>
      </c>
      <c r="H14" s="126">
        <f t="shared" si="1"/>
        <v>0.16250000000000001</v>
      </c>
      <c r="I14" s="127">
        <f t="shared" si="2"/>
        <v>0.27659574468085107</v>
      </c>
      <c r="J14" s="128"/>
      <c r="K14" s="129">
        <f t="shared" si="5"/>
        <v>0</v>
      </c>
    </row>
    <row r="15" spans="1:11" x14ac:dyDescent="0.25">
      <c r="B15" s="88" t="s">
        <v>181</v>
      </c>
      <c r="C15" s="89">
        <f>General!H16</f>
        <v>65</v>
      </c>
      <c r="D15" s="124">
        <f>'Class Matches'!$D$60</f>
        <v>28</v>
      </c>
      <c r="E15" s="125">
        <f t="shared" si="3"/>
        <v>37</v>
      </c>
      <c r="F15" s="125">
        <f t="shared" si="4"/>
        <v>52</v>
      </c>
      <c r="G15" s="126">
        <f t="shared" si="0"/>
        <v>0.43076923076923079</v>
      </c>
      <c r="H15" s="126">
        <f t="shared" si="1"/>
        <v>0.35</v>
      </c>
      <c r="I15" s="127">
        <f t="shared" si="2"/>
        <v>0.38620689655172413</v>
      </c>
      <c r="J15" s="128"/>
      <c r="K15" s="129">
        <f t="shared" si="5"/>
        <v>0</v>
      </c>
    </row>
    <row r="16" spans="1:11" x14ac:dyDescent="0.25">
      <c r="B16" s="88" t="s">
        <v>182</v>
      </c>
      <c r="C16" s="89">
        <f>General!H17</f>
        <v>48</v>
      </c>
      <c r="D16" s="124">
        <f>'Class Matches'!$F$60</f>
        <v>22</v>
      </c>
      <c r="E16" s="125">
        <f t="shared" si="3"/>
        <v>26</v>
      </c>
      <c r="F16" s="125">
        <f t="shared" si="4"/>
        <v>58</v>
      </c>
      <c r="G16" s="126">
        <f t="shared" si="0"/>
        <v>0.45833333333333331</v>
      </c>
      <c r="H16" s="126">
        <f t="shared" si="1"/>
        <v>0.27500000000000002</v>
      </c>
      <c r="I16" s="127">
        <f t="shared" si="2"/>
        <v>0.34374999999999994</v>
      </c>
      <c r="J16" s="128"/>
      <c r="K16" s="129">
        <f t="shared" si="5"/>
        <v>0</v>
      </c>
    </row>
    <row r="17" spans="2:11" x14ac:dyDescent="0.25">
      <c r="B17" s="88" t="s">
        <v>183</v>
      </c>
      <c r="C17" s="89">
        <f>General!H18</f>
        <v>29</v>
      </c>
      <c r="D17" s="124">
        <f>'Class Matches'!$H$60</f>
        <v>15</v>
      </c>
      <c r="E17" s="125">
        <f t="shared" si="3"/>
        <v>14</v>
      </c>
      <c r="F17" s="125">
        <f t="shared" si="4"/>
        <v>65</v>
      </c>
      <c r="G17" s="126">
        <f t="shared" si="0"/>
        <v>0.51724137931034486</v>
      </c>
      <c r="H17" s="126">
        <f t="shared" si="1"/>
        <v>0.1875</v>
      </c>
      <c r="I17" s="127">
        <f t="shared" si="2"/>
        <v>0.27522935779816515</v>
      </c>
      <c r="J17" s="128"/>
      <c r="K17" s="129">
        <f t="shared" si="5"/>
        <v>0</v>
      </c>
    </row>
    <row r="18" spans="2:11" x14ac:dyDescent="0.25">
      <c r="B18" s="88" t="s">
        <v>184</v>
      </c>
      <c r="C18" s="130">
        <f>General!H19</f>
        <v>22</v>
      </c>
      <c r="D18" s="131">
        <f>'Class Matches'!$J$60</f>
        <v>17</v>
      </c>
      <c r="E18" s="132">
        <f t="shared" si="3"/>
        <v>5</v>
      </c>
      <c r="F18" s="132">
        <f t="shared" si="4"/>
        <v>63</v>
      </c>
      <c r="G18" s="133">
        <f t="shared" si="0"/>
        <v>0.77272727272727271</v>
      </c>
      <c r="H18" s="133">
        <f t="shared" si="1"/>
        <v>0.21249999999999999</v>
      </c>
      <c r="I18" s="134">
        <f t="shared" si="2"/>
        <v>0.33333333333333331</v>
      </c>
      <c r="J18" s="135"/>
      <c r="K18" s="136">
        <f t="shared" si="5"/>
        <v>0</v>
      </c>
    </row>
    <row r="19" spans="2:11" x14ac:dyDescent="0.25">
      <c r="B19" s="88" t="s">
        <v>185</v>
      </c>
      <c r="C19" s="90">
        <f>General!H20</f>
        <v>61</v>
      </c>
      <c r="D19" s="89">
        <f>'Class Matches'!$L$60</f>
        <v>25</v>
      </c>
      <c r="E19" s="132">
        <f t="shared" si="3"/>
        <v>36</v>
      </c>
      <c r="F19" s="132">
        <f t="shared" si="4"/>
        <v>55</v>
      </c>
      <c r="G19" s="133">
        <f t="shared" si="0"/>
        <v>0.4098360655737705</v>
      </c>
      <c r="H19" s="133">
        <f t="shared" si="1"/>
        <v>0.3125</v>
      </c>
      <c r="I19" s="134">
        <f t="shared" si="2"/>
        <v>0.35460992907801425</v>
      </c>
      <c r="J19" s="137"/>
      <c r="K19" s="136">
        <f t="shared" si="5"/>
        <v>0</v>
      </c>
    </row>
    <row r="20" spans="2:11" x14ac:dyDescent="0.25">
      <c r="B20" s="88" t="s">
        <v>186</v>
      </c>
      <c r="C20" s="90">
        <f>General!H21</f>
        <v>47</v>
      </c>
      <c r="D20" s="89">
        <f>'Class Matches'!$N$60</f>
        <v>20</v>
      </c>
      <c r="E20" s="132">
        <f t="shared" si="3"/>
        <v>27</v>
      </c>
      <c r="F20" s="132">
        <f t="shared" si="4"/>
        <v>60</v>
      </c>
      <c r="G20" s="133">
        <f t="shared" si="0"/>
        <v>0.42553191489361702</v>
      </c>
      <c r="H20" s="133">
        <f t="shared" si="1"/>
        <v>0.25</v>
      </c>
      <c r="I20" s="134">
        <f t="shared" si="2"/>
        <v>0.31496062992125989</v>
      </c>
      <c r="J20" s="137"/>
      <c r="K20" s="136">
        <f t="shared" si="5"/>
        <v>0</v>
      </c>
    </row>
    <row r="21" spans="2:11" x14ac:dyDescent="0.25">
      <c r="B21" s="88" t="s">
        <v>187</v>
      </c>
      <c r="C21" s="90">
        <f>General!H22</f>
        <v>18</v>
      </c>
      <c r="D21" s="89">
        <f>'Class Matches'!$P$60</f>
        <v>12</v>
      </c>
      <c r="E21" s="132">
        <f t="shared" si="3"/>
        <v>6</v>
      </c>
      <c r="F21" s="132">
        <f t="shared" si="4"/>
        <v>68</v>
      </c>
      <c r="G21" s="133">
        <f t="shared" si="0"/>
        <v>0.66666666666666663</v>
      </c>
      <c r="H21" s="133">
        <f t="shared" si="1"/>
        <v>0.15</v>
      </c>
      <c r="I21" s="134">
        <f t="shared" si="2"/>
        <v>0.24489795918367346</v>
      </c>
      <c r="J21" s="137"/>
      <c r="K21" s="136">
        <f t="shared" si="5"/>
        <v>0</v>
      </c>
    </row>
    <row r="22" spans="2:11" x14ac:dyDescent="0.25">
      <c r="B22" s="88" t="s">
        <v>188</v>
      </c>
      <c r="C22" s="90">
        <f>General!H23</f>
        <v>14</v>
      </c>
      <c r="D22" s="89">
        <f>'Class Matches'!$R$60</f>
        <v>12</v>
      </c>
      <c r="E22" s="132">
        <f t="shared" si="3"/>
        <v>2</v>
      </c>
      <c r="F22" s="132">
        <f t="shared" si="4"/>
        <v>68</v>
      </c>
      <c r="G22" s="133">
        <f t="shared" si="0"/>
        <v>0.8571428571428571</v>
      </c>
      <c r="H22" s="133">
        <f t="shared" si="1"/>
        <v>0.15</v>
      </c>
      <c r="I22" s="134">
        <f t="shared" si="2"/>
        <v>0.25531914893617019</v>
      </c>
      <c r="J22" s="137"/>
      <c r="K22" s="136">
        <f t="shared" si="5"/>
        <v>0</v>
      </c>
    </row>
    <row r="23" spans="2:11" x14ac:dyDescent="0.25">
      <c r="B23" s="88" t="s">
        <v>189</v>
      </c>
      <c r="C23" s="90">
        <f>General!H24</f>
        <v>30</v>
      </c>
      <c r="D23" s="89">
        <f>'Class Matches'!$T$60</f>
        <v>15</v>
      </c>
      <c r="E23" s="132">
        <f t="shared" si="3"/>
        <v>15</v>
      </c>
      <c r="F23" s="132">
        <f t="shared" si="4"/>
        <v>65</v>
      </c>
      <c r="G23" s="133">
        <f t="shared" si="0"/>
        <v>0.5</v>
      </c>
      <c r="H23" s="133">
        <f t="shared" si="1"/>
        <v>0.1875</v>
      </c>
      <c r="I23" s="134">
        <f t="shared" si="2"/>
        <v>0.27272727272727271</v>
      </c>
      <c r="J23" s="137"/>
      <c r="K23" s="136">
        <f t="shared" si="5"/>
        <v>0</v>
      </c>
    </row>
    <row r="24" spans="2:11" ht="15.75" x14ac:dyDescent="0.25">
      <c r="B24" s="210" t="s">
        <v>311</v>
      </c>
      <c r="C24" s="211">
        <f t="shared" ref="C24:I24" si="7">AVERAGE(C14:C23)</f>
        <v>34.799999999999997</v>
      </c>
      <c r="D24" s="211">
        <f t="shared" si="7"/>
        <v>17.899999999999999</v>
      </c>
      <c r="E24" s="211">
        <f t="shared" si="7"/>
        <v>16.899999999999999</v>
      </c>
      <c r="F24" s="211">
        <f t="shared" si="7"/>
        <v>62.1</v>
      </c>
      <c r="G24" s="212">
        <f t="shared" si="7"/>
        <v>0.5966820148988522</v>
      </c>
      <c r="H24" s="212">
        <f t="shared" si="7"/>
        <v>0.22374999999999998</v>
      </c>
      <c r="I24" s="212">
        <f t="shared" si="7"/>
        <v>0.30576302722104637</v>
      </c>
      <c r="J24" s="137"/>
      <c r="K24" s="136"/>
    </row>
    <row r="25" spans="2:11" x14ac:dyDescent="0.25">
      <c r="B25" s="110" t="s">
        <v>190</v>
      </c>
      <c r="C25" s="103">
        <f>General!H25</f>
        <v>19</v>
      </c>
      <c r="D25" s="138">
        <f>'Class Matches'!$B$82</f>
        <v>13</v>
      </c>
      <c r="E25" s="132">
        <f t="shared" si="3"/>
        <v>6</v>
      </c>
      <c r="F25" s="139">
        <f t="shared" si="4"/>
        <v>67</v>
      </c>
      <c r="G25" s="140">
        <f t="shared" si="0"/>
        <v>0.68421052631578949</v>
      </c>
      <c r="H25" s="140">
        <f t="shared" si="1"/>
        <v>0.16250000000000001</v>
      </c>
      <c r="I25" s="141">
        <f t="shared" si="2"/>
        <v>0.26262626262626265</v>
      </c>
      <c r="J25" s="142"/>
      <c r="K25" s="143">
        <f t="shared" si="5"/>
        <v>0</v>
      </c>
    </row>
    <row r="26" spans="2:11" x14ac:dyDescent="0.25">
      <c r="B26" s="110" t="s">
        <v>191</v>
      </c>
      <c r="C26" s="103">
        <f>General!H26</f>
        <v>8</v>
      </c>
      <c r="D26" s="138">
        <f>'Class Matches'!$D$82</f>
        <v>7</v>
      </c>
      <c r="E26" s="132">
        <f t="shared" si="3"/>
        <v>1</v>
      </c>
      <c r="F26" s="139">
        <f t="shared" si="4"/>
        <v>73</v>
      </c>
      <c r="G26" s="140">
        <f t="shared" si="0"/>
        <v>0.875</v>
      </c>
      <c r="H26" s="140">
        <f t="shared" si="1"/>
        <v>8.7499999999999994E-2</v>
      </c>
      <c r="I26" s="141">
        <f t="shared" si="2"/>
        <v>0.15909090909090906</v>
      </c>
      <c r="J26" s="142"/>
      <c r="K26" s="143">
        <f t="shared" si="5"/>
        <v>0</v>
      </c>
    </row>
    <row r="27" spans="2:11" x14ac:dyDescent="0.25">
      <c r="B27" s="110" t="s">
        <v>192</v>
      </c>
      <c r="C27" s="103">
        <f>General!H27</f>
        <v>14</v>
      </c>
      <c r="D27" s="138">
        <f>'Class Matches'!$F$82</f>
        <v>5</v>
      </c>
      <c r="E27" s="132">
        <f t="shared" si="3"/>
        <v>9</v>
      </c>
      <c r="F27" s="139">
        <f t="shared" si="4"/>
        <v>75</v>
      </c>
      <c r="G27" s="140">
        <f t="shared" si="0"/>
        <v>0.35714285714285715</v>
      </c>
      <c r="H27" s="140">
        <f t="shared" si="1"/>
        <v>6.25E-2</v>
      </c>
      <c r="I27" s="141">
        <f t="shared" si="2"/>
        <v>0.10638297872340426</v>
      </c>
      <c r="J27" s="142"/>
      <c r="K27" s="143">
        <f t="shared" si="5"/>
        <v>0</v>
      </c>
    </row>
    <row r="28" spans="2:11" x14ac:dyDescent="0.25">
      <c r="B28" s="110" t="s">
        <v>193</v>
      </c>
      <c r="C28" s="103">
        <f>General!H28</f>
        <v>7</v>
      </c>
      <c r="D28" s="138">
        <f>'Class Matches'!$H$82</f>
        <v>5</v>
      </c>
      <c r="E28" s="132">
        <f t="shared" si="3"/>
        <v>2</v>
      </c>
      <c r="F28" s="139">
        <f t="shared" si="4"/>
        <v>75</v>
      </c>
      <c r="G28" s="140">
        <f t="shared" si="0"/>
        <v>0.7142857142857143</v>
      </c>
      <c r="H28" s="140">
        <f t="shared" si="1"/>
        <v>6.25E-2</v>
      </c>
      <c r="I28" s="141">
        <f t="shared" si="2"/>
        <v>0.11494252873563218</v>
      </c>
      <c r="J28" s="142"/>
      <c r="K28" s="143">
        <f t="shared" si="5"/>
        <v>0</v>
      </c>
    </row>
    <row r="29" spans="2:11" x14ac:dyDescent="0.25">
      <c r="B29" s="110" t="s">
        <v>194</v>
      </c>
      <c r="C29" s="103">
        <f>General!H29</f>
        <v>11</v>
      </c>
      <c r="D29" s="138">
        <f>'Class Matches'!$J$82</f>
        <v>7</v>
      </c>
      <c r="E29" s="132">
        <f t="shared" si="3"/>
        <v>4</v>
      </c>
      <c r="F29" s="139">
        <f t="shared" si="4"/>
        <v>73</v>
      </c>
      <c r="G29" s="140">
        <f t="shared" si="0"/>
        <v>0.63636363636363635</v>
      </c>
      <c r="H29" s="140">
        <f t="shared" si="1"/>
        <v>8.7499999999999994E-2</v>
      </c>
      <c r="I29" s="141">
        <f t="shared" si="2"/>
        <v>0.15384615384615383</v>
      </c>
      <c r="J29" s="142"/>
      <c r="K29" s="143">
        <f t="shared" si="5"/>
        <v>0</v>
      </c>
    </row>
    <row r="30" spans="2:11" x14ac:dyDescent="0.25">
      <c r="B30" s="110" t="s">
        <v>195</v>
      </c>
      <c r="C30" s="103">
        <f>General!H30</f>
        <v>19</v>
      </c>
      <c r="D30" s="138">
        <f>'Class Matches'!$L$82</f>
        <v>13</v>
      </c>
      <c r="E30" s="132">
        <f t="shared" si="3"/>
        <v>6</v>
      </c>
      <c r="F30" s="139">
        <f t="shared" si="4"/>
        <v>67</v>
      </c>
      <c r="G30" s="140">
        <f t="shared" si="0"/>
        <v>0.68421052631578949</v>
      </c>
      <c r="H30" s="140">
        <f t="shared" si="1"/>
        <v>0.16250000000000001</v>
      </c>
      <c r="I30" s="141">
        <f t="shared" si="2"/>
        <v>0.26262626262626265</v>
      </c>
      <c r="J30" s="142"/>
      <c r="K30" s="143">
        <f t="shared" si="5"/>
        <v>0</v>
      </c>
    </row>
    <row r="31" spans="2:11" x14ac:dyDescent="0.25">
      <c r="B31" s="110" t="s">
        <v>196</v>
      </c>
      <c r="C31" s="103">
        <f>General!H31</f>
        <v>18</v>
      </c>
      <c r="D31" s="138">
        <f>'Class Matches'!$N$82</f>
        <v>14</v>
      </c>
      <c r="E31" s="132">
        <f t="shared" si="3"/>
        <v>4</v>
      </c>
      <c r="F31" s="139">
        <f t="shared" si="4"/>
        <v>66</v>
      </c>
      <c r="G31" s="140">
        <f t="shared" si="0"/>
        <v>0.77777777777777779</v>
      </c>
      <c r="H31" s="140">
        <f t="shared" si="1"/>
        <v>0.17499999999999999</v>
      </c>
      <c r="I31" s="141">
        <f t="shared" si="2"/>
        <v>0.2857142857142857</v>
      </c>
      <c r="J31" s="142"/>
      <c r="K31" s="143">
        <f t="shared" si="5"/>
        <v>0</v>
      </c>
    </row>
    <row r="32" spans="2:11" x14ac:dyDescent="0.25">
      <c r="B32" s="110" t="s">
        <v>197</v>
      </c>
      <c r="C32" s="103">
        <f>General!H32</f>
        <v>24</v>
      </c>
      <c r="D32" s="138">
        <f>'Class Matches'!$P$82</f>
        <v>17</v>
      </c>
      <c r="E32" s="132">
        <f t="shared" si="3"/>
        <v>7</v>
      </c>
      <c r="F32" s="139">
        <f t="shared" si="4"/>
        <v>63</v>
      </c>
      <c r="G32" s="140">
        <f t="shared" si="0"/>
        <v>0.70833333333333337</v>
      </c>
      <c r="H32" s="140">
        <f t="shared" si="1"/>
        <v>0.21249999999999999</v>
      </c>
      <c r="I32" s="141">
        <f t="shared" si="2"/>
        <v>0.32692307692307687</v>
      </c>
      <c r="J32" s="142"/>
      <c r="K32" s="143">
        <f t="shared" si="5"/>
        <v>0</v>
      </c>
    </row>
    <row r="33" spans="2:11" x14ac:dyDescent="0.25">
      <c r="B33" s="110" t="s">
        <v>198</v>
      </c>
      <c r="C33" s="103">
        <f>General!H33</f>
        <v>25</v>
      </c>
      <c r="D33" s="138">
        <f>'Class Matches'!$R$82</f>
        <v>13</v>
      </c>
      <c r="E33" s="132">
        <f t="shared" si="3"/>
        <v>12</v>
      </c>
      <c r="F33" s="139">
        <f t="shared" si="4"/>
        <v>67</v>
      </c>
      <c r="G33" s="140">
        <f t="shared" si="0"/>
        <v>0.52</v>
      </c>
      <c r="H33" s="140">
        <f t="shared" si="1"/>
        <v>0.16250000000000001</v>
      </c>
      <c r="I33" s="141">
        <f t="shared" si="2"/>
        <v>0.24761904761904763</v>
      </c>
      <c r="J33" s="142"/>
      <c r="K33" s="143">
        <f t="shared" si="5"/>
        <v>0</v>
      </c>
    </row>
    <row r="34" spans="2:11" x14ac:dyDescent="0.25">
      <c r="B34" s="110" t="s">
        <v>199</v>
      </c>
      <c r="C34" s="103">
        <f>General!H34</f>
        <v>15</v>
      </c>
      <c r="D34" s="138">
        <f>'Class Matches'!$T$82</f>
        <v>10</v>
      </c>
      <c r="E34" s="132">
        <f t="shared" si="3"/>
        <v>5</v>
      </c>
      <c r="F34" s="139">
        <f t="shared" si="4"/>
        <v>70</v>
      </c>
      <c r="G34" s="140">
        <f t="shared" si="0"/>
        <v>0.66666666666666663</v>
      </c>
      <c r="H34" s="140">
        <f t="shared" si="1"/>
        <v>0.125</v>
      </c>
      <c r="I34" s="141">
        <f t="shared" si="2"/>
        <v>0.21052631578947367</v>
      </c>
      <c r="J34" s="142"/>
      <c r="K34" s="143">
        <f t="shared" si="5"/>
        <v>0</v>
      </c>
    </row>
    <row r="35" spans="2:11" ht="15.75" x14ac:dyDescent="0.25">
      <c r="B35" s="207" t="s">
        <v>310</v>
      </c>
      <c r="C35" s="208">
        <f>AVERAGE(C25:C34)</f>
        <v>16</v>
      </c>
      <c r="D35" s="208">
        <f>AVERAGE(D25:D34)</f>
        <v>10.4</v>
      </c>
      <c r="E35" s="208">
        <f>AVERAGE(E25:E34)</f>
        <v>5.6</v>
      </c>
      <c r="F35" s="208">
        <f>AVERAGE(F25:F34)</f>
        <v>69.599999999999994</v>
      </c>
      <c r="G35" s="209">
        <f>AVERAGE(G25:G34)</f>
        <v>0.66239910382015643</v>
      </c>
      <c r="H35" s="209">
        <f t="shared" ref="H35:I35" si="8">AVERAGE(H25:H34)</f>
        <v>0.13</v>
      </c>
      <c r="I35" s="209">
        <f t="shared" si="8"/>
        <v>0.21302978216945084</v>
      </c>
      <c r="J35" s="142"/>
      <c r="K35" s="143"/>
    </row>
    <row r="36" spans="2:11" x14ac:dyDescent="0.25">
      <c r="B36" s="111" t="s">
        <v>200</v>
      </c>
      <c r="C36" s="108">
        <f>General!H35</f>
        <v>14</v>
      </c>
      <c r="D36" s="144">
        <f>'Class Matches'!$B$102</f>
        <v>10</v>
      </c>
      <c r="E36" s="132">
        <f t="shared" si="3"/>
        <v>4</v>
      </c>
      <c r="F36" s="145">
        <f t="shared" si="4"/>
        <v>70</v>
      </c>
      <c r="G36" s="146">
        <f t="shared" si="0"/>
        <v>0.7142857142857143</v>
      </c>
      <c r="H36" s="146">
        <f t="shared" si="1"/>
        <v>0.125</v>
      </c>
      <c r="I36" s="147">
        <f t="shared" si="2"/>
        <v>0.21276595744680851</v>
      </c>
      <c r="J36" s="148"/>
      <c r="K36" s="149">
        <f t="shared" si="5"/>
        <v>0</v>
      </c>
    </row>
    <row r="37" spans="2:11" x14ac:dyDescent="0.25">
      <c r="B37" s="111" t="s">
        <v>201</v>
      </c>
      <c r="C37" s="108">
        <f>General!H36</f>
        <v>17</v>
      </c>
      <c r="D37" s="144">
        <f>'Class Matches'!$D$102</f>
        <v>12</v>
      </c>
      <c r="E37" s="132">
        <f t="shared" si="3"/>
        <v>5</v>
      </c>
      <c r="F37" s="145">
        <f t="shared" si="4"/>
        <v>68</v>
      </c>
      <c r="G37" s="146">
        <f t="shared" si="0"/>
        <v>0.70588235294117652</v>
      </c>
      <c r="H37" s="146">
        <f t="shared" si="1"/>
        <v>0.15</v>
      </c>
      <c r="I37" s="147">
        <f t="shared" si="2"/>
        <v>0.24742268041237112</v>
      </c>
      <c r="J37" s="148"/>
      <c r="K37" s="149">
        <f t="shared" si="5"/>
        <v>0</v>
      </c>
    </row>
    <row r="38" spans="2:11" x14ac:dyDescent="0.25">
      <c r="B38" s="111" t="s">
        <v>202</v>
      </c>
      <c r="C38" s="108">
        <f>General!H37</f>
        <v>13</v>
      </c>
      <c r="D38" s="144">
        <f>'Class Matches'!$F$102</f>
        <v>11</v>
      </c>
      <c r="E38" s="132">
        <f t="shared" si="3"/>
        <v>2</v>
      </c>
      <c r="F38" s="145">
        <f t="shared" si="4"/>
        <v>69</v>
      </c>
      <c r="G38" s="146">
        <f t="shared" si="0"/>
        <v>0.84615384615384615</v>
      </c>
      <c r="H38" s="146">
        <f t="shared" si="1"/>
        <v>0.13750000000000001</v>
      </c>
      <c r="I38" s="147">
        <f t="shared" si="2"/>
        <v>0.23655913978494622</v>
      </c>
      <c r="J38" s="148"/>
      <c r="K38" s="149">
        <f t="shared" si="5"/>
        <v>0</v>
      </c>
    </row>
    <row r="39" spans="2:11" x14ac:dyDescent="0.25">
      <c r="B39" s="111" t="s">
        <v>203</v>
      </c>
      <c r="C39" s="108">
        <f>General!H38</f>
        <v>17</v>
      </c>
      <c r="D39" s="144">
        <f>'Class Matches'!$H$102</f>
        <v>13</v>
      </c>
      <c r="E39" s="132">
        <f t="shared" si="3"/>
        <v>4</v>
      </c>
      <c r="F39" s="145">
        <f t="shared" si="4"/>
        <v>67</v>
      </c>
      <c r="G39" s="146">
        <f t="shared" si="0"/>
        <v>0.76470588235294112</v>
      </c>
      <c r="H39" s="146">
        <f t="shared" si="1"/>
        <v>0.16250000000000001</v>
      </c>
      <c r="I39" s="147">
        <f t="shared" si="2"/>
        <v>0.26804123711340211</v>
      </c>
      <c r="J39" s="148"/>
      <c r="K39" s="149">
        <f t="shared" si="5"/>
        <v>0</v>
      </c>
    </row>
    <row r="40" spans="2:11" x14ac:dyDescent="0.25">
      <c r="B40" s="111" t="s">
        <v>204</v>
      </c>
      <c r="C40" s="108">
        <f>General!H39</f>
        <v>18</v>
      </c>
      <c r="D40" s="144">
        <f>'Class Matches'!$J$102</f>
        <v>13</v>
      </c>
      <c r="E40" s="132">
        <f t="shared" si="3"/>
        <v>5</v>
      </c>
      <c r="F40" s="145">
        <f t="shared" si="4"/>
        <v>67</v>
      </c>
      <c r="G40" s="146">
        <f t="shared" si="0"/>
        <v>0.72222222222222221</v>
      </c>
      <c r="H40" s="146">
        <f t="shared" si="1"/>
        <v>0.16250000000000001</v>
      </c>
      <c r="I40" s="147">
        <f t="shared" si="2"/>
        <v>0.26530612244897961</v>
      </c>
      <c r="J40" s="148"/>
      <c r="K40" s="149">
        <f t="shared" si="5"/>
        <v>0</v>
      </c>
    </row>
    <row r="41" spans="2:11" x14ac:dyDescent="0.25">
      <c r="B41" s="111" t="s">
        <v>205</v>
      </c>
      <c r="C41" s="108">
        <f>General!H40</f>
        <v>14</v>
      </c>
      <c r="D41" s="144">
        <f>'Class Matches'!$L$102</f>
        <v>10</v>
      </c>
      <c r="E41" s="132">
        <f t="shared" si="3"/>
        <v>4</v>
      </c>
      <c r="F41" s="145">
        <f t="shared" si="4"/>
        <v>70</v>
      </c>
      <c r="G41" s="146">
        <f t="shared" si="0"/>
        <v>0.7142857142857143</v>
      </c>
      <c r="H41" s="146">
        <f t="shared" si="1"/>
        <v>0.125</v>
      </c>
      <c r="I41" s="147">
        <f t="shared" si="2"/>
        <v>0.21276595744680851</v>
      </c>
      <c r="J41" s="148"/>
      <c r="K41" s="149">
        <f t="shared" si="5"/>
        <v>0</v>
      </c>
    </row>
    <row r="42" spans="2:11" x14ac:dyDescent="0.25">
      <c r="B42" s="111" t="s">
        <v>206</v>
      </c>
      <c r="C42" s="108">
        <f>General!H41</f>
        <v>11</v>
      </c>
      <c r="D42" s="144">
        <f>'Class Matches'!$N$102</f>
        <v>9</v>
      </c>
      <c r="E42" s="132">
        <f t="shared" si="3"/>
        <v>2</v>
      </c>
      <c r="F42" s="145">
        <f t="shared" si="4"/>
        <v>71</v>
      </c>
      <c r="G42" s="146">
        <f t="shared" si="0"/>
        <v>0.81818181818181823</v>
      </c>
      <c r="H42" s="146">
        <f t="shared" si="1"/>
        <v>0.1125</v>
      </c>
      <c r="I42" s="147">
        <f t="shared" si="2"/>
        <v>0.19780219780219779</v>
      </c>
      <c r="J42" s="148"/>
      <c r="K42" s="149">
        <f t="shared" si="5"/>
        <v>0</v>
      </c>
    </row>
    <row r="43" spans="2:11" x14ac:dyDescent="0.25">
      <c r="B43" s="111" t="s">
        <v>207</v>
      </c>
      <c r="C43" s="108">
        <f>General!H42</f>
        <v>17</v>
      </c>
      <c r="D43" s="144">
        <f>'Class Matches'!$P$102</f>
        <v>12</v>
      </c>
      <c r="E43" s="132">
        <f t="shared" si="3"/>
        <v>5</v>
      </c>
      <c r="F43" s="145">
        <f t="shared" si="4"/>
        <v>68</v>
      </c>
      <c r="G43" s="146">
        <f t="shared" si="0"/>
        <v>0.70588235294117652</v>
      </c>
      <c r="H43" s="146">
        <f t="shared" si="1"/>
        <v>0.15</v>
      </c>
      <c r="I43" s="147">
        <f t="shared" si="2"/>
        <v>0.24742268041237112</v>
      </c>
      <c r="J43" s="148"/>
      <c r="K43" s="149">
        <f t="shared" si="5"/>
        <v>0</v>
      </c>
    </row>
    <row r="44" spans="2:11" x14ac:dyDescent="0.25">
      <c r="B44" s="111" t="s">
        <v>208</v>
      </c>
      <c r="C44" s="150">
        <f>General!H43</f>
        <v>8</v>
      </c>
      <c r="D44" s="150">
        <f>'Class Matches'!$R$102</f>
        <v>6</v>
      </c>
      <c r="E44" s="132">
        <f t="shared" si="3"/>
        <v>2</v>
      </c>
      <c r="F44" s="145">
        <f t="shared" si="4"/>
        <v>74</v>
      </c>
      <c r="G44" s="146">
        <f t="shared" si="0"/>
        <v>0.75</v>
      </c>
      <c r="H44" s="146">
        <f t="shared" si="1"/>
        <v>7.4999999999999997E-2</v>
      </c>
      <c r="I44" s="147">
        <f t="shared" si="2"/>
        <v>0.13636363636363635</v>
      </c>
      <c r="J44" s="151"/>
      <c r="K44" s="149">
        <f t="shared" si="5"/>
        <v>0</v>
      </c>
    </row>
    <row r="45" spans="2:11" ht="15" customHeight="1" x14ac:dyDescent="0.25">
      <c r="B45" s="201" t="s">
        <v>209</v>
      </c>
      <c r="C45" s="150">
        <f>General!H44</f>
        <v>11</v>
      </c>
      <c r="D45" s="150">
        <f>'Class Matches'!$T$102</f>
        <v>8</v>
      </c>
      <c r="E45" s="132">
        <f t="shared" si="3"/>
        <v>3</v>
      </c>
      <c r="F45" s="202">
        <f t="shared" si="4"/>
        <v>72</v>
      </c>
      <c r="G45" s="186">
        <f t="shared" si="0"/>
        <v>0.72727272727272729</v>
      </c>
      <c r="H45" s="186">
        <f t="shared" si="1"/>
        <v>0.1</v>
      </c>
      <c r="I45" s="186">
        <f t="shared" si="2"/>
        <v>0.17582417582417584</v>
      </c>
      <c r="J45" s="107"/>
      <c r="K45" s="153">
        <f t="shared" si="5"/>
        <v>0</v>
      </c>
    </row>
    <row r="46" spans="2:11" ht="15" customHeight="1" x14ac:dyDescent="0.25">
      <c r="B46" s="203" t="s">
        <v>309</v>
      </c>
      <c r="C46" s="204">
        <f t="shared" ref="C46:I46" si="9">AVERAGE(C36:C45)</f>
        <v>14</v>
      </c>
      <c r="D46" s="204">
        <f t="shared" si="9"/>
        <v>10.4</v>
      </c>
      <c r="E46" s="204">
        <f t="shared" si="9"/>
        <v>3.6</v>
      </c>
      <c r="F46" s="204">
        <f t="shared" si="9"/>
        <v>69.599999999999994</v>
      </c>
      <c r="G46" s="205">
        <f t="shared" si="9"/>
        <v>0.74688726306373376</v>
      </c>
      <c r="H46" s="205">
        <f t="shared" si="9"/>
        <v>0.13</v>
      </c>
      <c r="I46" s="205">
        <f t="shared" si="9"/>
        <v>0.22002737850556969</v>
      </c>
      <c r="J46" s="199"/>
      <c r="K46" s="200"/>
    </row>
    <row r="47" spans="2:11" ht="15" customHeight="1" x14ac:dyDescent="0.25">
      <c r="B47" s="42"/>
      <c r="C47" s="84"/>
      <c r="D47" s="84"/>
      <c r="E47" s="84"/>
      <c r="F47" s="84"/>
      <c r="G47" s="84"/>
      <c r="H47" s="84"/>
      <c r="I47" s="84"/>
      <c r="J47" s="84"/>
      <c r="K47" s="84"/>
    </row>
    <row r="48" spans="2:11" ht="15.75" customHeight="1" x14ac:dyDescent="0.25">
      <c r="B48" s="232" t="s">
        <v>29</v>
      </c>
      <c r="C48" s="233"/>
      <c r="D48" s="233"/>
      <c r="E48" s="233"/>
      <c r="F48" s="233"/>
      <c r="G48" s="233"/>
      <c r="H48" s="233"/>
      <c r="I48" s="233"/>
      <c r="J48" s="233"/>
      <c r="K48" s="234"/>
    </row>
    <row r="49" spans="2:11" ht="15.75" customHeight="1" x14ac:dyDescent="0.25">
      <c r="B49" s="35"/>
      <c r="C49" s="35" t="s">
        <v>30</v>
      </c>
      <c r="D49" s="43" t="s">
        <v>31</v>
      </c>
      <c r="E49" s="35" t="s">
        <v>22</v>
      </c>
      <c r="F49" s="35" t="s">
        <v>32</v>
      </c>
      <c r="G49" s="43" t="s">
        <v>24</v>
      </c>
      <c r="H49" s="43" t="s">
        <v>25</v>
      </c>
      <c r="I49" s="43" t="s">
        <v>26</v>
      </c>
      <c r="J49" s="35" t="s">
        <v>27</v>
      </c>
      <c r="K49" s="44" t="s">
        <v>28</v>
      </c>
    </row>
    <row r="50" spans="2:11" ht="15.75" customHeight="1" x14ac:dyDescent="0.25">
      <c r="B50" s="96" t="s">
        <v>170</v>
      </c>
      <c r="C50" s="37">
        <f>General!I5</f>
        <v>7</v>
      </c>
      <c r="D50" s="37">
        <f>'Object Prop Matches'!$B$14</f>
        <v>0</v>
      </c>
      <c r="E50" s="37">
        <f>C50-D50</f>
        <v>7</v>
      </c>
      <c r="F50" s="37">
        <f>60-D50</f>
        <v>60</v>
      </c>
      <c r="G50" s="45">
        <f t="shared" ref="G50:G89" si="10">((D50)/(D50+E50))</f>
        <v>0</v>
      </c>
      <c r="H50" s="45">
        <f t="shared" ref="H50:H89" si="11">((D50)/(D50+F50))</f>
        <v>0</v>
      </c>
      <c r="I50" s="45" t="e">
        <f t="shared" ref="I50:I57" si="12">((2*(G50*H50))/(G50+H50))</f>
        <v>#DIV/0!</v>
      </c>
      <c r="J50" s="38"/>
      <c r="K50" s="46">
        <f>J50/18</f>
        <v>0</v>
      </c>
    </row>
    <row r="51" spans="2:11" ht="15.75" customHeight="1" x14ac:dyDescent="0.25">
      <c r="B51" s="96" t="s">
        <v>171</v>
      </c>
      <c r="C51" s="37">
        <f>General!I6</f>
        <v>5</v>
      </c>
      <c r="D51" s="37">
        <f>'Object Prop Matches'!$D$14</f>
        <v>0</v>
      </c>
      <c r="E51" s="37">
        <f t="shared" ref="E51:E89" si="13">C51-D51</f>
        <v>5</v>
      </c>
      <c r="F51" s="37">
        <f>60-D51</f>
        <v>60</v>
      </c>
      <c r="G51" s="45">
        <f t="shared" si="10"/>
        <v>0</v>
      </c>
      <c r="H51" s="45">
        <f t="shared" si="11"/>
        <v>0</v>
      </c>
      <c r="I51" s="45" t="e">
        <f t="shared" si="12"/>
        <v>#DIV/0!</v>
      </c>
      <c r="J51" s="47"/>
      <c r="K51" s="46">
        <f t="shared" ref="K51:K64" si="14">J51/18</f>
        <v>0</v>
      </c>
    </row>
    <row r="52" spans="2:11" s="39" customFormat="1" ht="15.75" customHeight="1" x14ac:dyDescent="0.25">
      <c r="B52" s="96" t="s">
        <v>172</v>
      </c>
      <c r="C52" s="38">
        <f>General!I7</f>
        <v>5</v>
      </c>
      <c r="D52" s="48">
        <f>'Object Prop Matches'!$F$14</f>
        <v>0</v>
      </c>
      <c r="E52" s="37">
        <f t="shared" si="13"/>
        <v>5</v>
      </c>
      <c r="F52" s="37">
        <f t="shared" ref="F52:F89" si="15">60-D52</f>
        <v>60</v>
      </c>
      <c r="G52" s="49">
        <f t="shared" si="10"/>
        <v>0</v>
      </c>
      <c r="H52" s="49">
        <f t="shared" si="11"/>
        <v>0</v>
      </c>
      <c r="I52" s="49" t="e">
        <f t="shared" si="12"/>
        <v>#DIV/0!</v>
      </c>
      <c r="J52" s="50"/>
      <c r="K52" s="46">
        <f t="shared" si="14"/>
        <v>0</v>
      </c>
    </row>
    <row r="53" spans="2:11" ht="15.75" customHeight="1" x14ac:dyDescent="0.25">
      <c r="B53" s="96" t="s">
        <v>173</v>
      </c>
      <c r="C53" s="38">
        <f>General!I8</f>
        <v>6</v>
      </c>
      <c r="D53" s="38">
        <f>'Object Prop Matches'!$H$14</f>
        <v>0</v>
      </c>
      <c r="E53" s="37">
        <f t="shared" si="13"/>
        <v>6</v>
      </c>
      <c r="F53" s="37">
        <f t="shared" si="15"/>
        <v>60</v>
      </c>
      <c r="G53" s="45">
        <f t="shared" si="10"/>
        <v>0</v>
      </c>
      <c r="H53" s="45">
        <f t="shared" si="11"/>
        <v>0</v>
      </c>
      <c r="I53" s="45" t="e">
        <f t="shared" si="12"/>
        <v>#DIV/0!</v>
      </c>
      <c r="J53" s="38"/>
      <c r="K53" s="46">
        <f t="shared" si="14"/>
        <v>0</v>
      </c>
    </row>
    <row r="54" spans="2:11" ht="15.75" customHeight="1" x14ac:dyDescent="0.25">
      <c r="B54" s="96" t="s">
        <v>174</v>
      </c>
      <c r="C54" s="37">
        <f>General!I9</f>
        <v>8</v>
      </c>
      <c r="D54" s="38">
        <f>'Object Prop Matches'!$J$14</f>
        <v>0</v>
      </c>
      <c r="E54" s="37">
        <f t="shared" si="13"/>
        <v>8</v>
      </c>
      <c r="F54" s="37">
        <f t="shared" si="15"/>
        <v>60</v>
      </c>
      <c r="G54" s="45">
        <f t="shared" si="10"/>
        <v>0</v>
      </c>
      <c r="H54" s="45">
        <f t="shared" si="11"/>
        <v>0</v>
      </c>
      <c r="I54" s="45" t="e">
        <f t="shared" si="12"/>
        <v>#DIV/0!</v>
      </c>
      <c r="J54" s="38"/>
      <c r="K54" s="46">
        <f t="shared" si="14"/>
        <v>0</v>
      </c>
    </row>
    <row r="55" spans="2:11" ht="15.75" customHeight="1" x14ac:dyDescent="0.25">
      <c r="B55" s="96" t="s">
        <v>175</v>
      </c>
      <c r="C55" s="37">
        <f>General!I10</f>
        <v>10</v>
      </c>
      <c r="D55" s="38">
        <f>'Object Prop Matches'!$L$14</f>
        <v>0</v>
      </c>
      <c r="E55" s="37">
        <f t="shared" si="13"/>
        <v>10</v>
      </c>
      <c r="F55" s="37">
        <f t="shared" si="15"/>
        <v>60</v>
      </c>
      <c r="G55" s="45">
        <f t="shared" si="10"/>
        <v>0</v>
      </c>
      <c r="H55" s="45">
        <f t="shared" si="11"/>
        <v>0</v>
      </c>
      <c r="I55" s="45" t="e">
        <f t="shared" si="12"/>
        <v>#DIV/0!</v>
      </c>
      <c r="J55" s="38"/>
      <c r="K55" s="46">
        <f t="shared" si="14"/>
        <v>0</v>
      </c>
    </row>
    <row r="56" spans="2:11" ht="15.75" customHeight="1" x14ac:dyDescent="0.25">
      <c r="B56" s="96" t="s">
        <v>176</v>
      </c>
      <c r="C56" s="37">
        <f>General!I11</f>
        <v>10</v>
      </c>
      <c r="D56" s="38">
        <f>'Object Prop Matches'!$N$14</f>
        <v>0</v>
      </c>
      <c r="E56" s="37">
        <f t="shared" si="13"/>
        <v>10</v>
      </c>
      <c r="F56" s="37">
        <f t="shared" si="15"/>
        <v>60</v>
      </c>
      <c r="G56" s="45">
        <f t="shared" si="10"/>
        <v>0</v>
      </c>
      <c r="H56" s="45">
        <f t="shared" si="11"/>
        <v>0</v>
      </c>
      <c r="I56" s="45" t="e">
        <f t="shared" si="12"/>
        <v>#DIV/0!</v>
      </c>
      <c r="J56" s="38"/>
      <c r="K56" s="46">
        <f t="shared" si="14"/>
        <v>0</v>
      </c>
    </row>
    <row r="57" spans="2:11" ht="15.75" customHeight="1" x14ac:dyDescent="0.25">
      <c r="B57" s="96" t="s">
        <v>177</v>
      </c>
      <c r="C57" s="37">
        <f>General!I12</f>
        <v>13</v>
      </c>
      <c r="D57" s="38">
        <f>'Object Prop Matches'!$P$14</f>
        <v>0</v>
      </c>
      <c r="E57" s="37">
        <f t="shared" si="13"/>
        <v>13</v>
      </c>
      <c r="F57" s="37">
        <f t="shared" si="15"/>
        <v>60</v>
      </c>
      <c r="G57" s="45">
        <f t="shared" si="10"/>
        <v>0</v>
      </c>
      <c r="H57" s="45">
        <f t="shared" si="11"/>
        <v>0</v>
      </c>
      <c r="I57" s="45" t="e">
        <f t="shared" si="12"/>
        <v>#DIV/0!</v>
      </c>
      <c r="J57" s="38"/>
      <c r="K57" s="46">
        <f t="shared" si="14"/>
        <v>0</v>
      </c>
    </row>
    <row r="58" spans="2:11" ht="15.75" customHeight="1" x14ac:dyDescent="0.25">
      <c r="B58" s="96" t="s">
        <v>178</v>
      </c>
      <c r="C58" s="37">
        <f>General!I13</f>
        <v>6</v>
      </c>
      <c r="D58" s="38">
        <f>'Object Prop Matches'!$R$14</f>
        <v>0</v>
      </c>
      <c r="E58" s="37">
        <f t="shared" si="13"/>
        <v>6</v>
      </c>
      <c r="F58" s="37">
        <f t="shared" si="15"/>
        <v>60</v>
      </c>
      <c r="G58" s="45">
        <f t="shared" si="10"/>
        <v>0</v>
      </c>
      <c r="H58" s="45">
        <f t="shared" si="11"/>
        <v>0</v>
      </c>
      <c r="I58" s="45" t="e">
        <f t="shared" ref="I58:I89" si="16">((2*(G58*H58))/(G58+H58))</f>
        <v>#DIV/0!</v>
      </c>
      <c r="J58" s="38"/>
      <c r="K58" s="46">
        <f t="shared" si="14"/>
        <v>0</v>
      </c>
    </row>
    <row r="59" spans="2:11" ht="15.75" customHeight="1" x14ac:dyDescent="0.25">
      <c r="B59" s="96" t="s">
        <v>179</v>
      </c>
      <c r="C59" s="38">
        <f>General!I14</f>
        <v>18</v>
      </c>
      <c r="D59" s="38">
        <f>'Object Prop Matches'!$T$14</f>
        <v>0</v>
      </c>
      <c r="E59" s="37">
        <f t="shared" si="13"/>
        <v>18</v>
      </c>
      <c r="F59" s="37">
        <f t="shared" si="15"/>
        <v>60</v>
      </c>
      <c r="G59" s="45">
        <f t="shared" si="10"/>
        <v>0</v>
      </c>
      <c r="H59" s="45">
        <f t="shared" si="11"/>
        <v>0</v>
      </c>
      <c r="I59" s="45" t="e">
        <f t="shared" si="16"/>
        <v>#DIV/0!</v>
      </c>
      <c r="J59" s="38"/>
      <c r="K59" s="46">
        <f t="shared" si="14"/>
        <v>0</v>
      </c>
    </row>
    <row r="60" spans="2:11" ht="15.75" customHeight="1" x14ac:dyDescent="0.25">
      <c r="B60" s="88" t="s">
        <v>180</v>
      </c>
      <c r="C60" s="38">
        <f>General!I15</f>
        <v>13</v>
      </c>
      <c r="D60" s="38">
        <f>'Object Prop Matches'!$B$30</f>
        <v>0</v>
      </c>
      <c r="E60" s="37">
        <f t="shared" si="13"/>
        <v>13</v>
      </c>
      <c r="F60" s="37">
        <f t="shared" si="15"/>
        <v>60</v>
      </c>
      <c r="G60" s="45">
        <f t="shared" si="10"/>
        <v>0</v>
      </c>
      <c r="H60" s="45">
        <f t="shared" si="11"/>
        <v>0</v>
      </c>
      <c r="I60" s="45" t="e">
        <f t="shared" si="16"/>
        <v>#DIV/0!</v>
      </c>
      <c r="J60" s="38"/>
      <c r="K60" s="46">
        <f t="shared" si="14"/>
        <v>0</v>
      </c>
    </row>
    <row r="61" spans="2:11" ht="15.75" customHeight="1" x14ac:dyDescent="0.25">
      <c r="B61" s="88" t="s">
        <v>181</v>
      </c>
      <c r="C61" s="38">
        <f>General!I16</f>
        <v>12</v>
      </c>
      <c r="D61" s="38">
        <f>'Object Prop Matches'!$D$30</f>
        <v>0</v>
      </c>
      <c r="E61" s="37">
        <f t="shared" si="13"/>
        <v>12</v>
      </c>
      <c r="F61" s="37">
        <f t="shared" si="15"/>
        <v>60</v>
      </c>
      <c r="G61" s="45">
        <f t="shared" si="10"/>
        <v>0</v>
      </c>
      <c r="H61" s="45">
        <f t="shared" si="11"/>
        <v>0</v>
      </c>
      <c r="I61" s="45" t="e">
        <f t="shared" si="16"/>
        <v>#DIV/0!</v>
      </c>
      <c r="J61" s="38"/>
      <c r="K61" s="46">
        <f t="shared" si="14"/>
        <v>0</v>
      </c>
    </row>
    <row r="62" spans="2:11" ht="15.75" customHeight="1" x14ac:dyDescent="0.25">
      <c r="B62" s="88" t="s">
        <v>182</v>
      </c>
      <c r="C62" s="38">
        <f>General!I17</f>
        <v>36</v>
      </c>
      <c r="D62" s="38">
        <f>'Object Prop Matches'!$F$30</f>
        <v>0</v>
      </c>
      <c r="E62" s="37">
        <f t="shared" si="13"/>
        <v>36</v>
      </c>
      <c r="F62" s="37">
        <f t="shared" si="15"/>
        <v>60</v>
      </c>
      <c r="G62" s="45">
        <f t="shared" si="10"/>
        <v>0</v>
      </c>
      <c r="H62" s="45">
        <f t="shared" si="11"/>
        <v>0</v>
      </c>
      <c r="I62" s="45" t="e">
        <f t="shared" si="16"/>
        <v>#DIV/0!</v>
      </c>
      <c r="J62" s="38"/>
      <c r="K62" s="46">
        <f t="shared" si="14"/>
        <v>0</v>
      </c>
    </row>
    <row r="63" spans="2:11" ht="15.75" customHeight="1" x14ac:dyDescent="0.25">
      <c r="B63" s="88" t="s">
        <v>183</v>
      </c>
      <c r="C63" s="38">
        <f>General!I18</f>
        <v>15</v>
      </c>
      <c r="D63" s="38">
        <f>'Object Prop Matches'!$H$30</f>
        <v>0</v>
      </c>
      <c r="E63" s="37">
        <f t="shared" si="13"/>
        <v>15</v>
      </c>
      <c r="F63" s="37">
        <f t="shared" si="15"/>
        <v>60</v>
      </c>
      <c r="G63" s="45">
        <f t="shared" si="10"/>
        <v>0</v>
      </c>
      <c r="H63" s="45">
        <f t="shared" si="11"/>
        <v>0</v>
      </c>
      <c r="I63" s="45" t="e">
        <f t="shared" si="16"/>
        <v>#DIV/0!</v>
      </c>
      <c r="J63" s="47"/>
      <c r="K63" s="46">
        <f t="shared" si="14"/>
        <v>0</v>
      </c>
    </row>
    <row r="64" spans="2:11" ht="15.75" customHeight="1" x14ac:dyDescent="0.25">
      <c r="B64" s="88" t="s">
        <v>184</v>
      </c>
      <c r="C64" s="37">
        <f>General!I19</f>
        <v>14</v>
      </c>
      <c r="D64" s="77">
        <f>'Object Prop Matches'!$J$30</f>
        <v>0</v>
      </c>
      <c r="E64" s="37">
        <f t="shared" si="13"/>
        <v>14</v>
      </c>
      <c r="F64" s="37">
        <f t="shared" si="15"/>
        <v>60</v>
      </c>
      <c r="G64" s="45">
        <f t="shared" si="10"/>
        <v>0</v>
      </c>
      <c r="H64" s="45">
        <f t="shared" si="11"/>
        <v>0</v>
      </c>
      <c r="I64" s="45" t="e">
        <f t="shared" si="16"/>
        <v>#DIV/0!</v>
      </c>
      <c r="J64" s="77"/>
      <c r="K64" s="46">
        <f t="shared" si="14"/>
        <v>0</v>
      </c>
    </row>
    <row r="65" spans="2:11" ht="15.75" customHeight="1" x14ac:dyDescent="0.25">
      <c r="B65" s="88" t="s">
        <v>185</v>
      </c>
      <c r="C65" s="37">
        <f>General!I20</f>
        <v>6</v>
      </c>
      <c r="D65" s="77">
        <f>'Object Prop Matches'!$L$30</f>
        <v>0</v>
      </c>
      <c r="E65" s="37">
        <f t="shared" si="13"/>
        <v>6</v>
      </c>
      <c r="F65" s="37">
        <f t="shared" si="15"/>
        <v>60</v>
      </c>
      <c r="G65" s="45">
        <f t="shared" si="10"/>
        <v>0</v>
      </c>
      <c r="H65" s="45">
        <f t="shared" si="11"/>
        <v>0</v>
      </c>
      <c r="I65" s="45" t="e">
        <f t="shared" si="16"/>
        <v>#DIV/0!</v>
      </c>
      <c r="J65" s="77"/>
      <c r="K65" s="46"/>
    </row>
    <row r="66" spans="2:11" ht="15.75" customHeight="1" x14ac:dyDescent="0.25">
      <c r="B66" s="88" t="s">
        <v>186</v>
      </c>
      <c r="C66" s="37">
        <f>General!I21</f>
        <v>42</v>
      </c>
      <c r="D66" s="77">
        <f>'Object Prop Matches'!$N$30</f>
        <v>0</v>
      </c>
      <c r="E66" s="37">
        <f t="shared" si="13"/>
        <v>42</v>
      </c>
      <c r="F66" s="37">
        <f t="shared" si="15"/>
        <v>60</v>
      </c>
      <c r="G66" s="45">
        <f t="shared" si="10"/>
        <v>0</v>
      </c>
      <c r="H66" s="45">
        <f t="shared" si="11"/>
        <v>0</v>
      </c>
      <c r="I66" s="45" t="e">
        <f t="shared" si="16"/>
        <v>#DIV/0!</v>
      </c>
      <c r="J66" s="77"/>
      <c r="K66" s="46"/>
    </row>
    <row r="67" spans="2:11" ht="15.75" customHeight="1" x14ac:dyDescent="0.25">
      <c r="B67" s="88" t="s">
        <v>187</v>
      </c>
      <c r="C67" s="37">
        <f>General!I22</f>
        <v>18</v>
      </c>
      <c r="D67" s="77">
        <f>'Object Prop Matches'!$P$30</f>
        <v>0</v>
      </c>
      <c r="E67" s="37">
        <f t="shared" si="13"/>
        <v>18</v>
      </c>
      <c r="F67" s="37">
        <f t="shared" si="15"/>
        <v>60</v>
      </c>
      <c r="G67" s="45">
        <f t="shared" si="10"/>
        <v>0</v>
      </c>
      <c r="H67" s="45">
        <f t="shared" si="11"/>
        <v>0</v>
      </c>
      <c r="I67" s="45" t="e">
        <f t="shared" si="16"/>
        <v>#DIV/0!</v>
      </c>
      <c r="J67" s="77"/>
      <c r="K67" s="46"/>
    </row>
    <row r="68" spans="2:11" ht="15.75" customHeight="1" x14ac:dyDescent="0.25">
      <c r="B68" s="88" t="s">
        <v>188</v>
      </c>
      <c r="C68" s="37">
        <f>General!I23</f>
        <v>14</v>
      </c>
      <c r="D68" s="77">
        <f>'Object Prop Matches'!$R$30</f>
        <v>0</v>
      </c>
      <c r="E68" s="37">
        <f t="shared" si="13"/>
        <v>14</v>
      </c>
      <c r="F68" s="37">
        <f t="shared" si="15"/>
        <v>60</v>
      </c>
      <c r="G68" s="45">
        <f t="shared" si="10"/>
        <v>0</v>
      </c>
      <c r="H68" s="45">
        <f t="shared" si="11"/>
        <v>0</v>
      </c>
      <c r="I68" s="45" t="e">
        <f t="shared" si="16"/>
        <v>#DIV/0!</v>
      </c>
      <c r="J68" s="77"/>
      <c r="K68" s="46"/>
    </row>
    <row r="69" spans="2:11" ht="15.75" customHeight="1" x14ac:dyDescent="0.25">
      <c r="B69" s="88" t="s">
        <v>189</v>
      </c>
      <c r="C69" s="37">
        <f>General!I24</f>
        <v>13</v>
      </c>
      <c r="D69" s="77">
        <f>'Object Prop Matches'!$T$30</f>
        <v>0</v>
      </c>
      <c r="E69" s="37">
        <f t="shared" si="13"/>
        <v>13</v>
      </c>
      <c r="F69" s="37">
        <f t="shared" si="15"/>
        <v>60</v>
      </c>
      <c r="G69" s="45">
        <f t="shared" si="10"/>
        <v>0</v>
      </c>
      <c r="H69" s="45">
        <f t="shared" si="11"/>
        <v>0</v>
      </c>
      <c r="I69" s="45" t="e">
        <f t="shared" si="16"/>
        <v>#DIV/0!</v>
      </c>
      <c r="J69" s="77"/>
      <c r="K69" s="46"/>
    </row>
    <row r="70" spans="2:11" ht="15.75" customHeight="1" x14ac:dyDescent="0.25">
      <c r="B70" s="110" t="s">
        <v>190</v>
      </c>
      <c r="C70" s="103">
        <f>General!I24</f>
        <v>13</v>
      </c>
      <c r="D70" s="190">
        <f>'Object Prop Matches'!$B$44</f>
        <v>6</v>
      </c>
      <c r="E70" s="103">
        <f t="shared" si="13"/>
        <v>7</v>
      </c>
      <c r="F70" s="103">
        <f t="shared" si="15"/>
        <v>54</v>
      </c>
      <c r="G70" s="206">
        <f t="shared" si="10"/>
        <v>0.46153846153846156</v>
      </c>
      <c r="H70" s="206">
        <f t="shared" si="11"/>
        <v>0.1</v>
      </c>
      <c r="I70" s="206">
        <f t="shared" si="16"/>
        <v>0.16438356164383564</v>
      </c>
      <c r="J70" s="190"/>
      <c r="K70" s="221"/>
    </row>
    <row r="71" spans="2:11" ht="15.75" customHeight="1" x14ac:dyDescent="0.25">
      <c r="B71" s="110" t="s">
        <v>191</v>
      </c>
      <c r="C71" s="103">
        <f>General!I25</f>
        <v>11</v>
      </c>
      <c r="D71" s="190">
        <f>'Object Prop Matches'!$D$44</f>
        <v>2</v>
      </c>
      <c r="E71" s="103">
        <f t="shared" si="13"/>
        <v>9</v>
      </c>
      <c r="F71" s="103">
        <f t="shared" si="15"/>
        <v>58</v>
      </c>
      <c r="G71" s="206">
        <f t="shared" si="10"/>
        <v>0.18181818181818182</v>
      </c>
      <c r="H71" s="206">
        <f t="shared" si="11"/>
        <v>3.3333333333333333E-2</v>
      </c>
      <c r="I71" s="206">
        <f t="shared" si="16"/>
        <v>5.6338028169014086E-2</v>
      </c>
      <c r="J71" s="190"/>
      <c r="K71" s="221"/>
    </row>
    <row r="72" spans="2:11" ht="15.75" customHeight="1" x14ac:dyDescent="0.25">
      <c r="B72" s="110" t="s">
        <v>192</v>
      </c>
      <c r="C72" s="103">
        <f>General!I26</f>
        <v>5</v>
      </c>
      <c r="D72" s="190">
        <f>'Object Prop Matches'!$F$44</f>
        <v>3</v>
      </c>
      <c r="E72" s="103">
        <f t="shared" si="13"/>
        <v>2</v>
      </c>
      <c r="F72" s="103">
        <f t="shared" si="15"/>
        <v>57</v>
      </c>
      <c r="G72" s="206">
        <f t="shared" si="10"/>
        <v>0.6</v>
      </c>
      <c r="H72" s="206">
        <f t="shared" si="11"/>
        <v>0.05</v>
      </c>
      <c r="I72" s="206">
        <f t="shared" si="16"/>
        <v>9.2307692307692299E-2</v>
      </c>
      <c r="J72" s="190"/>
      <c r="K72" s="221"/>
    </row>
    <row r="73" spans="2:11" ht="15.75" customHeight="1" x14ac:dyDescent="0.25">
      <c r="B73" s="110" t="s">
        <v>193</v>
      </c>
      <c r="C73" s="103">
        <f>General!I27</f>
        <v>12</v>
      </c>
      <c r="D73" s="190">
        <f>'Object Prop Matches'!$H$44</f>
        <v>1</v>
      </c>
      <c r="E73" s="103">
        <f t="shared" si="13"/>
        <v>11</v>
      </c>
      <c r="F73" s="103">
        <f t="shared" si="15"/>
        <v>59</v>
      </c>
      <c r="G73" s="206">
        <f t="shared" si="10"/>
        <v>8.3333333333333329E-2</v>
      </c>
      <c r="H73" s="206">
        <f t="shared" si="11"/>
        <v>1.6666666666666666E-2</v>
      </c>
      <c r="I73" s="206">
        <f t="shared" si="16"/>
        <v>2.7777777777777776E-2</v>
      </c>
      <c r="J73" s="190"/>
      <c r="K73" s="221"/>
    </row>
    <row r="74" spans="2:11" ht="15.75" customHeight="1" x14ac:dyDescent="0.25">
      <c r="B74" s="110" t="s">
        <v>194</v>
      </c>
      <c r="C74" s="103">
        <f>General!I28</f>
        <v>3</v>
      </c>
      <c r="D74" s="190">
        <f>'Object Prop Matches'!$J$44</f>
        <v>0</v>
      </c>
      <c r="E74" s="103">
        <f t="shared" si="13"/>
        <v>3</v>
      </c>
      <c r="F74" s="103">
        <f t="shared" si="15"/>
        <v>60</v>
      </c>
      <c r="G74" s="206">
        <f t="shared" si="10"/>
        <v>0</v>
      </c>
      <c r="H74" s="206">
        <f t="shared" si="11"/>
        <v>0</v>
      </c>
      <c r="I74" s="206" t="e">
        <f t="shared" si="16"/>
        <v>#DIV/0!</v>
      </c>
      <c r="J74" s="190"/>
      <c r="K74" s="221"/>
    </row>
    <row r="75" spans="2:11" ht="15.75" customHeight="1" x14ac:dyDescent="0.25">
      <c r="B75" s="110" t="s">
        <v>195</v>
      </c>
      <c r="C75" s="103">
        <f>General!I29</f>
        <v>1</v>
      </c>
      <c r="D75" s="190"/>
      <c r="E75" s="103">
        <f t="shared" si="13"/>
        <v>1</v>
      </c>
      <c r="F75" s="103">
        <f t="shared" si="15"/>
        <v>60</v>
      </c>
      <c r="G75" s="206">
        <f t="shared" si="10"/>
        <v>0</v>
      </c>
      <c r="H75" s="206">
        <f t="shared" si="11"/>
        <v>0</v>
      </c>
      <c r="I75" s="206" t="e">
        <f t="shared" si="16"/>
        <v>#DIV/0!</v>
      </c>
      <c r="J75" s="190"/>
      <c r="K75" s="221"/>
    </row>
    <row r="76" spans="2:11" ht="15.75" customHeight="1" x14ac:dyDescent="0.25">
      <c r="B76" s="110" t="s">
        <v>196</v>
      </c>
      <c r="C76" s="103">
        <f>General!I30</f>
        <v>7</v>
      </c>
      <c r="D76" s="190"/>
      <c r="E76" s="103">
        <f t="shared" si="13"/>
        <v>7</v>
      </c>
      <c r="F76" s="103">
        <f t="shared" si="15"/>
        <v>60</v>
      </c>
      <c r="G76" s="206">
        <f t="shared" si="10"/>
        <v>0</v>
      </c>
      <c r="H76" s="206">
        <f t="shared" si="11"/>
        <v>0</v>
      </c>
      <c r="I76" s="206" t="e">
        <f t="shared" si="16"/>
        <v>#DIV/0!</v>
      </c>
      <c r="J76" s="190"/>
      <c r="K76" s="221"/>
    </row>
    <row r="77" spans="2:11" ht="15.75" customHeight="1" x14ac:dyDescent="0.25">
      <c r="B77" s="110" t="s">
        <v>197</v>
      </c>
      <c r="C77" s="103">
        <f>General!I31</f>
        <v>20</v>
      </c>
      <c r="D77" s="190"/>
      <c r="E77" s="103">
        <f t="shared" si="13"/>
        <v>20</v>
      </c>
      <c r="F77" s="103">
        <f t="shared" si="15"/>
        <v>60</v>
      </c>
      <c r="G77" s="206">
        <f t="shared" si="10"/>
        <v>0</v>
      </c>
      <c r="H77" s="206">
        <f t="shared" si="11"/>
        <v>0</v>
      </c>
      <c r="I77" s="206" t="e">
        <f t="shared" si="16"/>
        <v>#DIV/0!</v>
      </c>
      <c r="J77" s="190"/>
      <c r="K77" s="221"/>
    </row>
    <row r="78" spans="2:11" ht="15.75" customHeight="1" x14ac:dyDescent="0.25">
      <c r="B78" s="110" t="s">
        <v>198</v>
      </c>
      <c r="C78" s="103">
        <f>General!I32</f>
        <v>6</v>
      </c>
      <c r="D78" s="190"/>
      <c r="E78" s="103">
        <f t="shared" si="13"/>
        <v>6</v>
      </c>
      <c r="F78" s="103">
        <f t="shared" si="15"/>
        <v>60</v>
      </c>
      <c r="G78" s="206">
        <f t="shared" si="10"/>
        <v>0</v>
      </c>
      <c r="H78" s="206">
        <f t="shared" si="11"/>
        <v>0</v>
      </c>
      <c r="I78" s="206" t="e">
        <f t="shared" si="16"/>
        <v>#DIV/0!</v>
      </c>
      <c r="J78" s="190"/>
      <c r="K78" s="221"/>
    </row>
    <row r="79" spans="2:11" ht="15.75" customHeight="1" x14ac:dyDescent="0.25">
      <c r="B79" s="110" t="s">
        <v>199</v>
      </c>
      <c r="C79" s="103">
        <f>General!I33</f>
        <v>13</v>
      </c>
      <c r="D79" s="190"/>
      <c r="E79" s="103">
        <f t="shared" si="13"/>
        <v>13</v>
      </c>
      <c r="F79" s="103">
        <f t="shared" si="15"/>
        <v>60</v>
      </c>
      <c r="G79" s="206">
        <f t="shared" si="10"/>
        <v>0</v>
      </c>
      <c r="H79" s="206">
        <f t="shared" si="11"/>
        <v>0</v>
      </c>
      <c r="I79" s="206" t="e">
        <f t="shared" si="16"/>
        <v>#DIV/0!</v>
      </c>
      <c r="J79" s="190"/>
      <c r="K79" s="221"/>
    </row>
    <row r="80" spans="2:11" ht="15.75" customHeight="1" x14ac:dyDescent="0.25">
      <c r="B80" s="111" t="s">
        <v>200</v>
      </c>
      <c r="C80" s="108">
        <f>General!I35</f>
        <v>5</v>
      </c>
      <c r="D80" s="109">
        <f>'Object Prop Matches'!$B$59</f>
        <v>1</v>
      </c>
      <c r="E80" s="108">
        <f t="shared" si="13"/>
        <v>4</v>
      </c>
      <c r="F80" s="108">
        <f t="shared" si="15"/>
        <v>59</v>
      </c>
      <c r="G80" s="152">
        <f t="shared" si="10"/>
        <v>0.2</v>
      </c>
      <c r="H80" s="152">
        <f t="shared" si="11"/>
        <v>1.6666666666666666E-2</v>
      </c>
      <c r="I80" s="152">
        <f t="shared" si="16"/>
        <v>3.0769230769230771E-2</v>
      </c>
      <c r="J80" s="109"/>
      <c r="K80" s="153"/>
    </row>
    <row r="81" spans="2:11" ht="15.75" customHeight="1" x14ac:dyDescent="0.25">
      <c r="B81" s="111" t="s">
        <v>201</v>
      </c>
      <c r="C81" s="108">
        <f>General!I36</f>
        <v>19</v>
      </c>
      <c r="D81" s="109">
        <f>'Object Prop Matches'!$D$59</f>
        <v>7</v>
      </c>
      <c r="E81" s="108">
        <f t="shared" si="13"/>
        <v>12</v>
      </c>
      <c r="F81" s="108">
        <f t="shared" si="15"/>
        <v>53</v>
      </c>
      <c r="G81" s="152">
        <f t="shared" si="10"/>
        <v>0.36842105263157893</v>
      </c>
      <c r="H81" s="152">
        <f t="shared" si="11"/>
        <v>0.11666666666666667</v>
      </c>
      <c r="I81" s="152">
        <f t="shared" si="16"/>
        <v>0.17721518987341772</v>
      </c>
      <c r="J81" s="109"/>
      <c r="K81" s="153"/>
    </row>
    <row r="82" spans="2:11" ht="15.75" customHeight="1" x14ac:dyDescent="0.25">
      <c r="B82" s="111" t="s">
        <v>202</v>
      </c>
      <c r="C82" s="108">
        <f>General!I37</f>
        <v>9</v>
      </c>
      <c r="D82" s="109">
        <f>'Object Prop Matches'!$F$59</f>
        <v>6</v>
      </c>
      <c r="E82" s="108">
        <f t="shared" si="13"/>
        <v>3</v>
      </c>
      <c r="F82" s="108">
        <f t="shared" si="15"/>
        <v>54</v>
      </c>
      <c r="G82" s="152">
        <f t="shared" si="10"/>
        <v>0.66666666666666663</v>
      </c>
      <c r="H82" s="152">
        <f t="shared" si="11"/>
        <v>0.1</v>
      </c>
      <c r="I82" s="152">
        <f t="shared" si="16"/>
        <v>0.17391304347826089</v>
      </c>
      <c r="J82" s="109"/>
      <c r="K82" s="153"/>
    </row>
    <row r="83" spans="2:11" ht="15.75" customHeight="1" x14ac:dyDescent="0.25">
      <c r="B83" s="111" t="s">
        <v>203</v>
      </c>
      <c r="C83" s="108">
        <f>General!I38</f>
        <v>16</v>
      </c>
      <c r="D83" s="109">
        <f>'Object Prop Matches'!$H$59</f>
        <v>7</v>
      </c>
      <c r="E83" s="108">
        <f t="shared" si="13"/>
        <v>9</v>
      </c>
      <c r="F83" s="108">
        <f t="shared" si="15"/>
        <v>53</v>
      </c>
      <c r="G83" s="152">
        <f t="shared" si="10"/>
        <v>0.4375</v>
      </c>
      <c r="H83" s="152">
        <f t="shared" si="11"/>
        <v>0.11666666666666667</v>
      </c>
      <c r="I83" s="152">
        <f t="shared" si="16"/>
        <v>0.18421052631578946</v>
      </c>
      <c r="J83" s="109"/>
      <c r="K83" s="153"/>
    </row>
    <row r="84" spans="2:11" ht="15.75" customHeight="1" x14ac:dyDescent="0.25">
      <c r="B84" s="111" t="s">
        <v>204</v>
      </c>
      <c r="C84" s="108">
        <f>General!I39</f>
        <v>8</v>
      </c>
      <c r="D84" s="109">
        <f>'Object Prop Matches'!$J$59</f>
        <v>4</v>
      </c>
      <c r="E84" s="108">
        <f t="shared" si="13"/>
        <v>4</v>
      </c>
      <c r="F84" s="108">
        <f t="shared" si="15"/>
        <v>56</v>
      </c>
      <c r="G84" s="152">
        <f t="shared" si="10"/>
        <v>0.5</v>
      </c>
      <c r="H84" s="152">
        <f t="shared" si="11"/>
        <v>6.6666666666666666E-2</v>
      </c>
      <c r="I84" s="152">
        <f t="shared" si="16"/>
        <v>0.11764705882352941</v>
      </c>
      <c r="J84" s="109"/>
      <c r="K84" s="153"/>
    </row>
    <row r="85" spans="2:11" ht="15.75" customHeight="1" x14ac:dyDescent="0.25">
      <c r="B85" s="111" t="s">
        <v>205</v>
      </c>
      <c r="C85" s="108">
        <f>General!I40</f>
        <v>13</v>
      </c>
      <c r="D85" s="109">
        <f>'Object Prop Matches'!$L$59</f>
        <v>10</v>
      </c>
      <c r="E85" s="108">
        <f t="shared" si="13"/>
        <v>3</v>
      </c>
      <c r="F85" s="108">
        <f t="shared" si="15"/>
        <v>50</v>
      </c>
      <c r="G85" s="152">
        <f t="shared" si="10"/>
        <v>0.76923076923076927</v>
      </c>
      <c r="H85" s="152">
        <f t="shared" si="11"/>
        <v>0.16666666666666666</v>
      </c>
      <c r="I85" s="152">
        <f t="shared" si="16"/>
        <v>0.27397260273972601</v>
      </c>
      <c r="J85" s="109"/>
      <c r="K85" s="153"/>
    </row>
    <row r="86" spans="2:11" ht="15.75" customHeight="1" x14ac:dyDescent="0.25">
      <c r="B86" s="111" t="s">
        <v>206</v>
      </c>
      <c r="C86" s="108">
        <f>General!I41</f>
        <v>10</v>
      </c>
      <c r="D86" s="109">
        <f>'Object Prop Matches'!$N$59</f>
        <v>5</v>
      </c>
      <c r="E86" s="108">
        <f t="shared" si="13"/>
        <v>5</v>
      </c>
      <c r="F86" s="108">
        <f t="shared" si="15"/>
        <v>55</v>
      </c>
      <c r="G86" s="152">
        <f t="shared" si="10"/>
        <v>0.5</v>
      </c>
      <c r="H86" s="152">
        <f t="shared" si="11"/>
        <v>8.3333333333333329E-2</v>
      </c>
      <c r="I86" s="152">
        <f t="shared" si="16"/>
        <v>0.14285714285714285</v>
      </c>
      <c r="J86" s="109"/>
      <c r="K86" s="153"/>
    </row>
    <row r="87" spans="2:11" ht="15.75" customHeight="1" x14ac:dyDescent="0.25">
      <c r="B87" s="111" t="s">
        <v>207</v>
      </c>
      <c r="C87" s="108">
        <f>General!I42</f>
        <v>8</v>
      </c>
      <c r="D87" s="109">
        <f>'Object Prop Matches'!$P$59</f>
        <v>2</v>
      </c>
      <c r="E87" s="108">
        <f t="shared" si="13"/>
        <v>6</v>
      </c>
      <c r="F87" s="108">
        <f t="shared" si="15"/>
        <v>58</v>
      </c>
      <c r="G87" s="152">
        <f t="shared" si="10"/>
        <v>0.25</v>
      </c>
      <c r="H87" s="152">
        <f t="shared" si="11"/>
        <v>3.3333333333333333E-2</v>
      </c>
      <c r="I87" s="152">
        <f t="shared" si="16"/>
        <v>5.8823529411764705E-2</v>
      </c>
      <c r="J87" s="109"/>
      <c r="K87" s="153"/>
    </row>
    <row r="88" spans="2:11" ht="15.75" customHeight="1" x14ac:dyDescent="0.25">
      <c r="B88" s="111" t="s">
        <v>208</v>
      </c>
      <c r="C88" s="109">
        <f>General!I43</f>
        <v>4</v>
      </c>
      <c r="D88" s="109">
        <f>'Object Prop Matches'!$R$59</f>
        <v>2</v>
      </c>
      <c r="E88" s="108">
        <f t="shared" si="13"/>
        <v>2</v>
      </c>
      <c r="F88" s="108">
        <f t="shared" si="15"/>
        <v>58</v>
      </c>
      <c r="G88" s="152">
        <f t="shared" si="10"/>
        <v>0.5</v>
      </c>
      <c r="H88" s="152">
        <f t="shared" si="11"/>
        <v>3.3333333333333333E-2</v>
      </c>
      <c r="I88" s="152">
        <f t="shared" si="16"/>
        <v>6.25E-2</v>
      </c>
      <c r="J88" s="107"/>
      <c r="K88" s="107"/>
    </row>
    <row r="89" spans="2:11" ht="15.75" customHeight="1" x14ac:dyDescent="0.25">
      <c r="B89" s="111" t="s">
        <v>209</v>
      </c>
      <c r="C89" s="109">
        <f>General!I44</f>
        <v>7</v>
      </c>
      <c r="D89" s="109">
        <f>'Object Prop Matches'!$T$59</f>
        <v>5</v>
      </c>
      <c r="E89" s="108">
        <f t="shared" si="13"/>
        <v>2</v>
      </c>
      <c r="F89" s="108">
        <f t="shared" si="15"/>
        <v>55</v>
      </c>
      <c r="G89" s="152">
        <f t="shared" si="10"/>
        <v>0.7142857142857143</v>
      </c>
      <c r="H89" s="152">
        <f t="shared" si="11"/>
        <v>8.3333333333333329E-2</v>
      </c>
      <c r="I89" s="152">
        <f t="shared" si="16"/>
        <v>0.14925373134328357</v>
      </c>
      <c r="J89" s="107"/>
      <c r="K89" s="107"/>
    </row>
    <row r="90" spans="2:11" ht="15.75" customHeight="1" x14ac:dyDescent="0.25"/>
    <row r="91" spans="2:11" ht="15.75" customHeight="1" x14ac:dyDescent="0.25">
      <c r="B91" s="229" t="s">
        <v>33</v>
      </c>
      <c r="C91" s="230"/>
      <c r="D91" s="230"/>
      <c r="E91" s="230"/>
      <c r="F91" s="230"/>
      <c r="G91" s="230"/>
      <c r="H91" s="230"/>
      <c r="I91" s="230"/>
      <c r="J91" s="230"/>
      <c r="K91" s="231"/>
    </row>
    <row r="92" spans="2:11" ht="15.75" customHeight="1" x14ac:dyDescent="0.25">
      <c r="B92" s="20"/>
      <c r="C92" s="164" t="s">
        <v>149</v>
      </c>
      <c r="D92" s="22" t="s">
        <v>31</v>
      </c>
      <c r="E92" s="21" t="s">
        <v>22</v>
      </c>
      <c r="F92" s="21" t="s">
        <v>32</v>
      </c>
      <c r="G92" s="22" t="s">
        <v>24</v>
      </c>
      <c r="H92" s="22" t="s">
        <v>25</v>
      </c>
      <c r="I92" s="22" t="s">
        <v>26</v>
      </c>
      <c r="J92" s="10" t="s">
        <v>27</v>
      </c>
      <c r="K92" s="13" t="s">
        <v>28</v>
      </c>
    </row>
    <row r="93" spans="2:11" ht="15.75" customHeight="1" x14ac:dyDescent="0.25">
      <c r="B93" s="96" t="s">
        <v>170</v>
      </c>
      <c r="C93" s="15">
        <f>General!K5</f>
        <v>15</v>
      </c>
      <c r="D93" s="15">
        <f>'Properites Matches'!$B$21</f>
        <v>0</v>
      </c>
      <c r="E93" s="15">
        <f>C93-D93</f>
        <v>15</v>
      </c>
      <c r="F93" s="15">
        <f>102-D93</f>
        <v>102</v>
      </c>
      <c r="G93" s="17">
        <f t="shared" ref="G93:G132" si="17">((D93)/(D93+E93))</f>
        <v>0</v>
      </c>
      <c r="H93" s="17">
        <f t="shared" ref="H93:H132" si="18">((D93)/(D93+F93))</f>
        <v>0</v>
      </c>
      <c r="I93" s="17" t="e">
        <f t="shared" ref="I93:I132" si="19">((2*(G93*H93))/(G93+H93))</f>
        <v>#DIV/0!</v>
      </c>
      <c r="J93" s="15">
        <f t="shared" ref="J93:J107" si="20">J50</f>
        <v>0</v>
      </c>
      <c r="K93" s="16">
        <f>J93/18</f>
        <v>0</v>
      </c>
    </row>
    <row r="94" spans="2:11" ht="15.75" customHeight="1" x14ac:dyDescent="0.25">
      <c r="B94" s="96" t="s">
        <v>171</v>
      </c>
      <c r="C94" s="15">
        <f>General!K6</f>
        <v>19</v>
      </c>
      <c r="D94" s="15">
        <f>'Properites Matches'!$D$21</f>
        <v>0</v>
      </c>
      <c r="E94" s="15">
        <f t="shared" ref="E94:E132" si="21">C94-D94</f>
        <v>19</v>
      </c>
      <c r="F94" s="15">
        <f t="shared" ref="F94:F132" si="22">102-D94</f>
        <v>102</v>
      </c>
      <c r="G94" s="17">
        <f t="shared" si="17"/>
        <v>0</v>
      </c>
      <c r="H94" s="17">
        <f t="shared" si="18"/>
        <v>0</v>
      </c>
      <c r="I94" s="17" t="e">
        <f t="shared" si="19"/>
        <v>#DIV/0!</v>
      </c>
      <c r="J94" s="18">
        <f t="shared" si="20"/>
        <v>0</v>
      </c>
      <c r="K94" s="16">
        <f t="shared" ref="K94:K107" si="23">J94/18</f>
        <v>0</v>
      </c>
    </row>
    <row r="95" spans="2:11" s="39" customFormat="1" ht="15.75" customHeight="1" x14ac:dyDescent="0.25">
      <c r="B95" s="96" t="s">
        <v>172</v>
      </c>
      <c r="C95" s="52">
        <f>General!K7</f>
        <v>11</v>
      </c>
      <c r="D95" s="52">
        <f>'Properites Matches'!$F$21</f>
        <v>0</v>
      </c>
      <c r="E95" s="15">
        <f t="shared" si="21"/>
        <v>11</v>
      </c>
      <c r="F95" s="15">
        <f t="shared" si="22"/>
        <v>102</v>
      </c>
      <c r="G95" s="53">
        <f t="shared" si="17"/>
        <v>0</v>
      </c>
      <c r="H95" s="53">
        <f t="shared" si="18"/>
        <v>0</v>
      </c>
      <c r="I95" s="53" t="e">
        <f t="shared" si="19"/>
        <v>#DIV/0!</v>
      </c>
      <c r="J95" s="40">
        <f t="shared" si="20"/>
        <v>0</v>
      </c>
      <c r="K95" s="16">
        <f t="shared" si="23"/>
        <v>0</v>
      </c>
    </row>
    <row r="96" spans="2:11" ht="15.75" customHeight="1" x14ac:dyDescent="0.25">
      <c r="B96" s="96" t="s">
        <v>173</v>
      </c>
      <c r="C96" s="15">
        <f>General!K8</f>
        <v>15</v>
      </c>
      <c r="D96" s="15">
        <f>'Properites Matches'!$H$21</f>
        <v>0</v>
      </c>
      <c r="E96" s="15">
        <f t="shared" si="21"/>
        <v>15</v>
      </c>
      <c r="F96" s="15">
        <f t="shared" si="22"/>
        <v>102</v>
      </c>
      <c r="G96" s="19">
        <f t="shared" si="17"/>
        <v>0</v>
      </c>
      <c r="H96" s="19">
        <f t="shared" si="18"/>
        <v>0</v>
      </c>
      <c r="I96" s="19" t="e">
        <f t="shared" si="19"/>
        <v>#DIV/0!</v>
      </c>
      <c r="J96" s="15">
        <f t="shared" si="20"/>
        <v>0</v>
      </c>
      <c r="K96" s="16">
        <f t="shared" si="23"/>
        <v>0</v>
      </c>
    </row>
    <row r="97" spans="2:11" ht="15.75" customHeight="1" x14ac:dyDescent="0.25">
      <c r="B97" s="96" t="s">
        <v>174</v>
      </c>
      <c r="C97" s="15">
        <f>General!K9</f>
        <v>23</v>
      </c>
      <c r="D97" s="15">
        <f>'Properites Matches'!$J$21</f>
        <v>0</v>
      </c>
      <c r="E97" s="15">
        <f t="shared" si="21"/>
        <v>23</v>
      </c>
      <c r="F97" s="15">
        <f t="shared" si="22"/>
        <v>102</v>
      </c>
      <c r="G97" s="19">
        <f t="shared" si="17"/>
        <v>0</v>
      </c>
      <c r="H97" s="19">
        <f t="shared" si="18"/>
        <v>0</v>
      </c>
      <c r="I97" s="19" t="e">
        <f t="shared" si="19"/>
        <v>#DIV/0!</v>
      </c>
      <c r="J97" s="15">
        <f t="shared" si="20"/>
        <v>0</v>
      </c>
      <c r="K97" s="16">
        <f t="shared" si="23"/>
        <v>0</v>
      </c>
    </row>
    <row r="98" spans="2:11" ht="15.75" customHeight="1" x14ac:dyDescent="0.25">
      <c r="B98" s="96" t="s">
        <v>175</v>
      </c>
      <c r="C98" s="15">
        <f>General!K10</f>
        <v>18</v>
      </c>
      <c r="D98" s="15">
        <f>'Properites Matches'!$L$21</f>
        <v>0</v>
      </c>
      <c r="E98" s="15">
        <f t="shared" si="21"/>
        <v>18</v>
      </c>
      <c r="F98" s="15">
        <f t="shared" si="22"/>
        <v>102</v>
      </c>
      <c r="G98" s="19">
        <f t="shared" si="17"/>
        <v>0</v>
      </c>
      <c r="H98" s="19">
        <f t="shared" si="18"/>
        <v>0</v>
      </c>
      <c r="I98" s="19" t="e">
        <f t="shared" si="19"/>
        <v>#DIV/0!</v>
      </c>
      <c r="J98" s="15">
        <f t="shared" si="20"/>
        <v>0</v>
      </c>
      <c r="K98" s="16">
        <f t="shared" si="23"/>
        <v>0</v>
      </c>
    </row>
    <row r="99" spans="2:11" ht="15.75" customHeight="1" x14ac:dyDescent="0.25">
      <c r="B99" s="96" t="s">
        <v>176</v>
      </c>
      <c r="C99" s="15">
        <f>General!K11</f>
        <v>15</v>
      </c>
      <c r="D99" s="15">
        <f>'Properites Matches'!$N$21</f>
        <v>0</v>
      </c>
      <c r="E99" s="15">
        <f t="shared" si="21"/>
        <v>15</v>
      </c>
      <c r="F99" s="15">
        <f t="shared" si="22"/>
        <v>102</v>
      </c>
      <c r="G99" s="19">
        <f t="shared" si="17"/>
        <v>0</v>
      </c>
      <c r="H99" s="19">
        <f t="shared" si="18"/>
        <v>0</v>
      </c>
      <c r="I99" s="19" t="e">
        <f t="shared" si="19"/>
        <v>#DIV/0!</v>
      </c>
      <c r="J99" s="15">
        <f t="shared" si="20"/>
        <v>0</v>
      </c>
      <c r="K99" s="16">
        <f t="shared" si="23"/>
        <v>0</v>
      </c>
    </row>
    <row r="100" spans="2:11" ht="15.75" customHeight="1" x14ac:dyDescent="0.25">
      <c r="B100" s="96" t="s">
        <v>177</v>
      </c>
      <c r="C100" s="15">
        <f>General!K12</f>
        <v>23</v>
      </c>
      <c r="D100" s="15">
        <f>'Properites Matches'!$P$21</f>
        <v>0</v>
      </c>
      <c r="E100" s="15">
        <f t="shared" si="21"/>
        <v>23</v>
      </c>
      <c r="F100" s="15">
        <f t="shared" si="22"/>
        <v>102</v>
      </c>
      <c r="G100" s="19">
        <f t="shared" si="17"/>
        <v>0</v>
      </c>
      <c r="H100" s="19">
        <f t="shared" si="18"/>
        <v>0</v>
      </c>
      <c r="I100" s="19" t="e">
        <f t="shared" si="19"/>
        <v>#DIV/0!</v>
      </c>
      <c r="J100" s="15">
        <f t="shared" si="20"/>
        <v>0</v>
      </c>
      <c r="K100" s="16">
        <f t="shared" si="23"/>
        <v>0</v>
      </c>
    </row>
    <row r="101" spans="2:11" ht="15.75" customHeight="1" x14ac:dyDescent="0.25">
      <c r="B101" s="96" t="s">
        <v>178</v>
      </c>
      <c r="C101" s="15">
        <f>General!K13</f>
        <v>24</v>
      </c>
      <c r="D101" s="15">
        <f>'Properites Matches'!$R$21</f>
        <v>0</v>
      </c>
      <c r="E101" s="15">
        <f t="shared" si="21"/>
        <v>24</v>
      </c>
      <c r="F101" s="15">
        <f t="shared" si="22"/>
        <v>102</v>
      </c>
      <c r="G101" s="19">
        <f t="shared" si="17"/>
        <v>0</v>
      </c>
      <c r="H101" s="19">
        <f t="shared" si="18"/>
        <v>0</v>
      </c>
      <c r="I101" s="19" t="e">
        <f t="shared" si="19"/>
        <v>#DIV/0!</v>
      </c>
      <c r="J101" s="15">
        <f t="shared" si="20"/>
        <v>0</v>
      </c>
      <c r="K101" s="16">
        <f t="shared" si="23"/>
        <v>0</v>
      </c>
    </row>
    <row r="102" spans="2:11" ht="15.75" customHeight="1" x14ac:dyDescent="0.25">
      <c r="B102" s="96" t="s">
        <v>179</v>
      </c>
      <c r="C102" s="15">
        <f>General!K14</f>
        <v>24</v>
      </c>
      <c r="D102" s="15">
        <f>'Properites Matches'!$T$21</f>
        <v>0</v>
      </c>
      <c r="E102" s="15">
        <f t="shared" si="21"/>
        <v>24</v>
      </c>
      <c r="F102" s="15">
        <f t="shared" si="22"/>
        <v>102</v>
      </c>
      <c r="G102" s="19">
        <f t="shared" si="17"/>
        <v>0</v>
      </c>
      <c r="H102" s="19">
        <f t="shared" si="18"/>
        <v>0</v>
      </c>
      <c r="I102" s="19" t="e">
        <f t="shared" si="19"/>
        <v>#DIV/0!</v>
      </c>
      <c r="J102" s="15">
        <f t="shared" si="20"/>
        <v>0</v>
      </c>
      <c r="K102" s="16">
        <f t="shared" si="23"/>
        <v>0</v>
      </c>
    </row>
    <row r="103" spans="2:11" ht="15.75" customHeight="1" x14ac:dyDescent="0.25">
      <c r="B103" s="88" t="s">
        <v>180</v>
      </c>
      <c r="C103" s="15">
        <f>General!K15</f>
        <v>16</v>
      </c>
      <c r="D103" s="15">
        <f>'Properites Matches'!$B$44</f>
        <v>0</v>
      </c>
      <c r="E103" s="15">
        <f t="shared" si="21"/>
        <v>16</v>
      </c>
      <c r="F103" s="15">
        <f t="shared" si="22"/>
        <v>102</v>
      </c>
      <c r="G103" s="17">
        <f t="shared" si="17"/>
        <v>0</v>
      </c>
      <c r="H103" s="17">
        <f t="shared" si="18"/>
        <v>0</v>
      </c>
      <c r="I103" s="17" t="e">
        <f t="shared" si="19"/>
        <v>#DIV/0!</v>
      </c>
      <c r="J103" s="15">
        <f t="shared" si="20"/>
        <v>0</v>
      </c>
      <c r="K103" s="16">
        <f t="shared" si="23"/>
        <v>0</v>
      </c>
    </row>
    <row r="104" spans="2:11" ht="15.75" customHeight="1" x14ac:dyDescent="0.25">
      <c r="B104" s="88" t="s">
        <v>181</v>
      </c>
      <c r="C104" s="54">
        <f>General!K16</f>
        <v>15</v>
      </c>
      <c r="D104" s="54">
        <f>'Properites Matches'!$D$44</f>
        <v>0</v>
      </c>
      <c r="E104" s="15">
        <f t="shared" si="21"/>
        <v>15</v>
      </c>
      <c r="F104" s="15">
        <f t="shared" si="22"/>
        <v>102</v>
      </c>
      <c r="G104" s="41">
        <f t="shared" si="17"/>
        <v>0</v>
      </c>
      <c r="H104" s="41">
        <f t="shared" si="18"/>
        <v>0</v>
      </c>
      <c r="I104" s="41" t="e">
        <f t="shared" si="19"/>
        <v>#DIV/0!</v>
      </c>
      <c r="J104" s="55">
        <f t="shared" si="20"/>
        <v>0</v>
      </c>
      <c r="K104" s="16">
        <f t="shared" si="23"/>
        <v>0</v>
      </c>
    </row>
    <row r="105" spans="2:11" ht="15.75" customHeight="1" x14ac:dyDescent="0.25">
      <c r="B105" s="88" t="s">
        <v>182</v>
      </c>
      <c r="C105" s="77">
        <f>General!K17</f>
        <v>37</v>
      </c>
      <c r="D105" s="77">
        <f>'Properites Matches'!$F$44</f>
        <v>0</v>
      </c>
      <c r="E105" s="15">
        <f t="shared" si="21"/>
        <v>37</v>
      </c>
      <c r="F105" s="15">
        <f t="shared" si="22"/>
        <v>102</v>
      </c>
      <c r="G105" s="41">
        <f t="shared" si="17"/>
        <v>0</v>
      </c>
      <c r="H105" s="41">
        <f t="shared" si="18"/>
        <v>0</v>
      </c>
      <c r="I105" s="41" t="e">
        <f t="shared" si="19"/>
        <v>#DIV/0!</v>
      </c>
      <c r="J105" s="77">
        <f t="shared" si="20"/>
        <v>0</v>
      </c>
      <c r="K105" s="16">
        <f t="shared" si="23"/>
        <v>0</v>
      </c>
    </row>
    <row r="106" spans="2:11" ht="15.75" customHeight="1" x14ac:dyDescent="0.25">
      <c r="B106" s="88" t="s">
        <v>183</v>
      </c>
      <c r="C106" s="77">
        <f>General!K18</f>
        <v>28</v>
      </c>
      <c r="D106" s="83">
        <f>'Properites Matches'!$H$44</f>
        <v>0</v>
      </c>
      <c r="E106" s="15">
        <f t="shared" si="21"/>
        <v>28</v>
      </c>
      <c r="F106" s="15">
        <f t="shared" si="22"/>
        <v>102</v>
      </c>
      <c r="G106" s="41">
        <f t="shared" si="17"/>
        <v>0</v>
      </c>
      <c r="H106" s="41">
        <f t="shared" si="18"/>
        <v>0</v>
      </c>
      <c r="I106" s="41" t="e">
        <f t="shared" si="19"/>
        <v>#DIV/0!</v>
      </c>
      <c r="J106" s="77">
        <f t="shared" si="20"/>
        <v>0</v>
      </c>
      <c r="K106" s="16">
        <f t="shared" si="23"/>
        <v>0</v>
      </c>
    </row>
    <row r="107" spans="2:11" ht="15.75" customHeight="1" x14ac:dyDescent="0.25">
      <c r="B107" s="88" t="s">
        <v>184</v>
      </c>
      <c r="C107" s="161">
        <f>General!K19</f>
        <v>21</v>
      </c>
      <c r="D107" s="161">
        <f>'Properites Matches'!$J$44</f>
        <v>0</v>
      </c>
      <c r="E107" s="66">
        <f t="shared" si="21"/>
        <v>21</v>
      </c>
      <c r="F107" s="66">
        <f t="shared" si="22"/>
        <v>102</v>
      </c>
      <c r="G107" s="162">
        <f t="shared" si="17"/>
        <v>0</v>
      </c>
      <c r="H107" s="162">
        <f t="shared" si="18"/>
        <v>0</v>
      </c>
      <c r="I107" s="162" t="e">
        <f t="shared" si="19"/>
        <v>#DIV/0!</v>
      </c>
      <c r="J107" s="161">
        <f t="shared" si="20"/>
        <v>0</v>
      </c>
      <c r="K107" s="163">
        <f t="shared" si="23"/>
        <v>0</v>
      </c>
    </row>
    <row r="108" spans="2:11" ht="15.75" customHeight="1" x14ac:dyDescent="0.25">
      <c r="B108" s="88" t="s">
        <v>185</v>
      </c>
      <c r="C108" s="157">
        <f>General!K20</f>
        <v>17</v>
      </c>
      <c r="D108" s="161">
        <f>'Properites Matches'!$L$44</f>
        <v>0</v>
      </c>
      <c r="E108" s="66">
        <f t="shared" si="21"/>
        <v>17</v>
      </c>
      <c r="F108" s="66">
        <f t="shared" si="22"/>
        <v>102</v>
      </c>
      <c r="G108" s="162">
        <f t="shared" si="17"/>
        <v>0</v>
      </c>
      <c r="H108" s="162">
        <f t="shared" si="18"/>
        <v>0</v>
      </c>
      <c r="I108" s="162" t="e">
        <f t="shared" si="19"/>
        <v>#DIV/0!</v>
      </c>
      <c r="J108" s="51"/>
      <c r="K108" s="51"/>
    </row>
    <row r="109" spans="2:11" ht="15.75" customHeight="1" x14ac:dyDescent="0.25">
      <c r="B109" s="88" t="s">
        <v>186</v>
      </c>
      <c r="C109" s="157">
        <f>General!K21</f>
        <v>46</v>
      </c>
      <c r="D109" s="161">
        <f>'Properites Matches'!$N$44</f>
        <v>0</v>
      </c>
      <c r="E109" s="66">
        <f t="shared" si="21"/>
        <v>46</v>
      </c>
      <c r="F109" s="66">
        <f t="shared" si="22"/>
        <v>102</v>
      </c>
      <c r="G109" s="162">
        <f t="shared" si="17"/>
        <v>0</v>
      </c>
      <c r="H109" s="162">
        <f t="shared" si="18"/>
        <v>0</v>
      </c>
      <c r="I109" s="162" t="e">
        <f t="shared" si="19"/>
        <v>#DIV/0!</v>
      </c>
      <c r="J109" s="51"/>
      <c r="K109" s="51"/>
    </row>
    <row r="110" spans="2:11" ht="15.75" customHeight="1" x14ac:dyDescent="0.25">
      <c r="B110" s="88" t="s">
        <v>187</v>
      </c>
      <c r="C110" s="77">
        <f>General!K22</f>
        <v>29</v>
      </c>
      <c r="D110" s="161">
        <f>'Properites Matches'!$P$44</f>
        <v>0</v>
      </c>
      <c r="E110" s="66">
        <f t="shared" si="21"/>
        <v>29</v>
      </c>
      <c r="F110" s="66">
        <f t="shared" si="22"/>
        <v>102</v>
      </c>
      <c r="G110" s="162">
        <f t="shared" si="17"/>
        <v>0</v>
      </c>
      <c r="H110" s="162">
        <f t="shared" si="18"/>
        <v>0</v>
      </c>
      <c r="I110" s="162" t="e">
        <f t="shared" si="19"/>
        <v>#DIV/0!</v>
      </c>
      <c r="J110" s="51"/>
      <c r="K110" s="51"/>
    </row>
    <row r="111" spans="2:11" ht="15.75" customHeight="1" x14ac:dyDescent="0.25">
      <c r="B111" s="88" t="s">
        <v>188</v>
      </c>
      <c r="C111" s="77">
        <f>General!K23</f>
        <v>24</v>
      </c>
      <c r="D111" s="161">
        <f>'Properites Matches'!$R$44</f>
        <v>0</v>
      </c>
      <c r="E111" s="66">
        <f t="shared" si="21"/>
        <v>24</v>
      </c>
      <c r="F111" s="66">
        <f t="shared" si="22"/>
        <v>102</v>
      </c>
      <c r="G111" s="162">
        <f t="shared" si="17"/>
        <v>0</v>
      </c>
      <c r="H111" s="162">
        <f t="shared" si="18"/>
        <v>0</v>
      </c>
      <c r="I111" s="162" t="e">
        <f t="shared" si="19"/>
        <v>#DIV/0!</v>
      </c>
      <c r="J111" s="51"/>
      <c r="K111" s="51"/>
    </row>
    <row r="112" spans="2:11" ht="15.75" customHeight="1" x14ac:dyDescent="0.25">
      <c r="B112" s="88" t="s">
        <v>189</v>
      </c>
      <c r="C112" s="77">
        <f>General!K24</f>
        <v>35</v>
      </c>
      <c r="D112" s="161">
        <f>'Properites Matches'!$T$44</f>
        <v>0</v>
      </c>
      <c r="E112" s="66">
        <f t="shared" si="21"/>
        <v>35</v>
      </c>
      <c r="F112" s="66">
        <f t="shared" si="22"/>
        <v>102</v>
      </c>
      <c r="G112" s="162">
        <f t="shared" si="17"/>
        <v>0</v>
      </c>
      <c r="H112" s="162">
        <f t="shared" si="18"/>
        <v>0</v>
      </c>
      <c r="I112" s="162" t="e">
        <f t="shared" si="19"/>
        <v>#DIV/0!</v>
      </c>
      <c r="J112" s="51"/>
      <c r="K112" s="51"/>
    </row>
    <row r="113" spans="2:11" ht="15.75" customHeight="1" x14ac:dyDescent="0.25">
      <c r="B113" s="110" t="s">
        <v>190</v>
      </c>
      <c r="C113" s="190">
        <f>General!K25</f>
        <v>24</v>
      </c>
      <c r="D113" s="216">
        <f>'Properites Matches'!$B$65</f>
        <v>12</v>
      </c>
      <c r="E113" s="217">
        <f t="shared" si="21"/>
        <v>12</v>
      </c>
      <c r="F113" s="217">
        <f t="shared" si="22"/>
        <v>90</v>
      </c>
      <c r="G113" s="218">
        <f t="shared" si="17"/>
        <v>0.5</v>
      </c>
      <c r="H113" s="218">
        <f t="shared" si="18"/>
        <v>0.11764705882352941</v>
      </c>
      <c r="I113" s="218">
        <f t="shared" si="19"/>
        <v>0.19047619047619047</v>
      </c>
      <c r="J113" s="105"/>
      <c r="K113" s="105"/>
    </row>
    <row r="114" spans="2:11" ht="15.75" customHeight="1" x14ac:dyDescent="0.25">
      <c r="B114" s="110" t="s">
        <v>191</v>
      </c>
      <c r="C114" s="190">
        <f>General!K26</f>
        <v>15</v>
      </c>
      <c r="D114" s="216">
        <f>'Properites Matches'!$D$65</f>
        <v>9</v>
      </c>
      <c r="E114" s="217">
        <f t="shared" si="21"/>
        <v>6</v>
      </c>
      <c r="F114" s="217">
        <f t="shared" si="22"/>
        <v>93</v>
      </c>
      <c r="G114" s="218">
        <f t="shared" si="17"/>
        <v>0.6</v>
      </c>
      <c r="H114" s="218">
        <f t="shared" si="18"/>
        <v>8.8235294117647065E-2</v>
      </c>
      <c r="I114" s="218">
        <f t="shared" si="19"/>
        <v>0.15384615384615385</v>
      </c>
      <c r="J114" s="105"/>
      <c r="K114" s="105"/>
    </row>
    <row r="115" spans="2:11" ht="15.75" customHeight="1" x14ac:dyDescent="0.25">
      <c r="B115" s="110" t="s">
        <v>192</v>
      </c>
      <c r="C115" s="190">
        <f>General!K27</f>
        <v>18</v>
      </c>
      <c r="D115" s="216">
        <f>'Properites Matches'!$F$65</f>
        <v>10</v>
      </c>
      <c r="E115" s="217">
        <f t="shared" si="21"/>
        <v>8</v>
      </c>
      <c r="F115" s="217">
        <f t="shared" si="22"/>
        <v>92</v>
      </c>
      <c r="G115" s="218">
        <f t="shared" si="17"/>
        <v>0.55555555555555558</v>
      </c>
      <c r="H115" s="218">
        <f t="shared" si="18"/>
        <v>9.8039215686274508E-2</v>
      </c>
      <c r="I115" s="218">
        <f t="shared" si="19"/>
        <v>0.16666666666666669</v>
      </c>
      <c r="J115" s="105"/>
      <c r="K115" s="105"/>
    </row>
    <row r="116" spans="2:11" ht="15.75" customHeight="1" x14ac:dyDescent="0.25">
      <c r="B116" s="110" t="s">
        <v>193</v>
      </c>
      <c r="C116" s="219">
        <f>General!K28</f>
        <v>15</v>
      </c>
      <c r="D116" s="216">
        <f>'Properites Matches'!$H$65</f>
        <v>10</v>
      </c>
      <c r="E116" s="217">
        <f t="shared" si="21"/>
        <v>5</v>
      </c>
      <c r="F116" s="217">
        <f t="shared" si="22"/>
        <v>92</v>
      </c>
      <c r="G116" s="218">
        <f t="shared" si="17"/>
        <v>0.66666666666666663</v>
      </c>
      <c r="H116" s="218">
        <f t="shared" si="18"/>
        <v>9.8039215686274508E-2</v>
      </c>
      <c r="I116" s="218">
        <f t="shared" si="19"/>
        <v>0.17094017094017092</v>
      </c>
      <c r="J116" s="105"/>
      <c r="K116" s="105"/>
    </row>
    <row r="117" spans="2:11" ht="15.75" customHeight="1" x14ac:dyDescent="0.25">
      <c r="B117" s="110" t="s">
        <v>194</v>
      </c>
      <c r="C117" s="219">
        <f>General!K29</f>
        <v>20</v>
      </c>
      <c r="D117" s="216">
        <f>'Properites Matches'!$J$65</f>
        <v>12</v>
      </c>
      <c r="E117" s="217">
        <f t="shared" si="21"/>
        <v>8</v>
      </c>
      <c r="F117" s="217">
        <f t="shared" si="22"/>
        <v>90</v>
      </c>
      <c r="G117" s="218">
        <f t="shared" si="17"/>
        <v>0.6</v>
      </c>
      <c r="H117" s="218">
        <f t="shared" si="18"/>
        <v>0.11764705882352941</v>
      </c>
      <c r="I117" s="218">
        <f t="shared" si="19"/>
        <v>0.19672131147540983</v>
      </c>
      <c r="J117" s="105"/>
      <c r="K117" s="105"/>
    </row>
    <row r="118" spans="2:11" ht="15.75" customHeight="1" x14ac:dyDescent="0.25">
      <c r="B118" s="110" t="s">
        <v>195</v>
      </c>
      <c r="C118" s="219">
        <f>General!K30</f>
        <v>19</v>
      </c>
      <c r="D118" s="216"/>
      <c r="E118" s="217">
        <f t="shared" si="21"/>
        <v>19</v>
      </c>
      <c r="F118" s="217">
        <f t="shared" si="22"/>
        <v>102</v>
      </c>
      <c r="G118" s="218">
        <f t="shared" si="17"/>
        <v>0</v>
      </c>
      <c r="H118" s="218">
        <f t="shared" si="18"/>
        <v>0</v>
      </c>
      <c r="I118" s="218" t="e">
        <f t="shared" si="19"/>
        <v>#DIV/0!</v>
      </c>
      <c r="J118" s="105"/>
      <c r="K118" s="105"/>
    </row>
    <row r="119" spans="2:11" ht="15.75" customHeight="1" x14ac:dyDescent="0.25">
      <c r="B119" s="110" t="s">
        <v>196</v>
      </c>
      <c r="C119" s="219">
        <f>General!K31</f>
        <v>30</v>
      </c>
      <c r="D119" s="216"/>
      <c r="E119" s="217">
        <f t="shared" si="21"/>
        <v>30</v>
      </c>
      <c r="F119" s="217">
        <f t="shared" si="22"/>
        <v>102</v>
      </c>
      <c r="G119" s="218">
        <f t="shared" si="17"/>
        <v>0</v>
      </c>
      <c r="H119" s="218">
        <f t="shared" si="18"/>
        <v>0</v>
      </c>
      <c r="I119" s="218" t="e">
        <f t="shared" si="19"/>
        <v>#DIV/0!</v>
      </c>
      <c r="J119" s="105"/>
      <c r="K119" s="105"/>
    </row>
    <row r="120" spans="2:11" ht="15.75" customHeight="1" x14ac:dyDescent="0.25">
      <c r="B120" s="110" t="s">
        <v>197</v>
      </c>
      <c r="C120" s="219">
        <f>General!K32</f>
        <v>20</v>
      </c>
      <c r="D120" s="216"/>
      <c r="E120" s="217">
        <f t="shared" si="21"/>
        <v>20</v>
      </c>
      <c r="F120" s="217">
        <f t="shared" si="22"/>
        <v>102</v>
      </c>
      <c r="G120" s="218">
        <f t="shared" si="17"/>
        <v>0</v>
      </c>
      <c r="H120" s="218">
        <f t="shared" si="18"/>
        <v>0</v>
      </c>
      <c r="I120" s="218" t="e">
        <f t="shared" si="19"/>
        <v>#DIV/0!</v>
      </c>
      <c r="J120" s="105"/>
      <c r="K120" s="105"/>
    </row>
    <row r="121" spans="2:11" ht="15.75" customHeight="1" x14ac:dyDescent="0.25">
      <c r="B121" s="110" t="s">
        <v>198</v>
      </c>
      <c r="C121" s="219">
        <f>General!K33</f>
        <v>16</v>
      </c>
      <c r="D121" s="216"/>
      <c r="E121" s="217">
        <f t="shared" si="21"/>
        <v>16</v>
      </c>
      <c r="F121" s="217">
        <f t="shared" si="22"/>
        <v>102</v>
      </c>
      <c r="G121" s="218">
        <f t="shared" si="17"/>
        <v>0</v>
      </c>
      <c r="H121" s="218">
        <f t="shared" si="18"/>
        <v>0</v>
      </c>
      <c r="I121" s="218" t="e">
        <f t="shared" si="19"/>
        <v>#DIV/0!</v>
      </c>
      <c r="J121" s="105"/>
      <c r="K121" s="105"/>
    </row>
    <row r="122" spans="2:11" ht="15.75" customHeight="1" x14ac:dyDescent="0.25">
      <c r="B122" s="110" t="s">
        <v>199</v>
      </c>
      <c r="C122" s="219">
        <f>General!K34</f>
        <v>17</v>
      </c>
      <c r="D122" s="216"/>
      <c r="E122" s="217">
        <f t="shared" si="21"/>
        <v>17</v>
      </c>
      <c r="F122" s="217">
        <f t="shared" si="22"/>
        <v>102</v>
      </c>
      <c r="G122" s="218">
        <f t="shared" si="17"/>
        <v>0</v>
      </c>
      <c r="H122" s="218">
        <f t="shared" si="18"/>
        <v>0</v>
      </c>
      <c r="I122" s="218" t="e">
        <f t="shared" si="19"/>
        <v>#DIV/0!</v>
      </c>
      <c r="J122" s="105"/>
      <c r="K122" s="105"/>
    </row>
    <row r="123" spans="2:11" ht="15.75" customHeight="1" x14ac:dyDescent="0.25">
      <c r="B123" s="111" t="s">
        <v>200</v>
      </c>
      <c r="C123" s="184">
        <f>General!K35</f>
        <v>13</v>
      </c>
      <c r="D123" s="150">
        <f>'Properites Matches'!$B$87</f>
        <v>7</v>
      </c>
      <c r="E123" s="185">
        <f t="shared" si="21"/>
        <v>6</v>
      </c>
      <c r="F123" s="185">
        <f t="shared" si="22"/>
        <v>95</v>
      </c>
      <c r="G123" s="186">
        <f t="shared" si="17"/>
        <v>0.53846153846153844</v>
      </c>
      <c r="H123" s="186">
        <f t="shared" si="18"/>
        <v>6.8627450980392163E-2</v>
      </c>
      <c r="I123" s="186">
        <f t="shared" si="19"/>
        <v>0.12173913043478261</v>
      </c>
      <c r="J123" s="107"/>
      <c r="K123" s="107"/>
    </row>
    <row r="124" spans="2:11" ht="15.75" customHeight="1" x14ac:dyDescent="0.25">
      <c r="B124" s="111" t="s">
        <v>201</v>
      </c>
      <c r="C124" s="184">
        <f>General!K36</f>
        <v>25</v>
      </c>
      <c r="D124" s="150">
        <f>'Properites Matches'!$D$87</f>
        <v>11</v>
      </c>
      <c r="E124" s="185">
        <f t="shared" si="21"/>
        <v>14</v>
      </c>
      <c r="F124" s="185">
        <f t="shared" si="22"/>
        <v>91</v>
      </c>
      <c r="G124" s="186">
        <f t="shared" si="17"/>
        <v>0.44</v>
      </c>
      <c r="H124" s="186">
        <f t="shared" si="18"/>
        <v>0.10784313725490197</v>
      </c>
      <c r="I124" s="186">
        <f t="shared" si="19"/>
        <v>0.17322834645669291</v>
      </c>
      <c r="J124" s="107"/>
      <c r="K124" s="107"/>
    </row>
    <row r="125" spans="2:11" ht="15.75" customHeight="1" x14ac:dyDescent="0.25">
      <c r="B125" s="111" t="s">
        <v>202</v>
      </c>
      <c r="C125" s="184">
        <f>General!K37</f>
        <v>15</v>
      </c>
      <c r="D125" s="150">
        <f>'Properites Matches'!$F$87</f>
        <v>12</v>
      </c>
      <c r="E125" s="185">
        <f t="shared" si="21"/>
        <v>3</v>
      </c>
      <c r="F125" s="185">
        <f t="shared" si="22"/>
        <v>90</v>
      </c>
      <c r="G125" s="186">
        <f t="shared" si="17"/>
        <v>0.8</v>
      </c>
      <c r="H125" s="186">
        <f t="shared" si="18"/>
        <v>0.11764705882352941</v>
      </c>
      <c r="I125" s="186">
        <f t="shared" si="19"/>
        <v>0.20512820512820512</v>
      </c>
      <c r="J125" s="107"/>
      <c r="K125" s="107"/>
    </row>
    <row r="126" spans="2:11" ht="15.75" customHeight="1" x14ac:dyDescent="0.25">
      <c r="B126" s="111" t="s">
        <v>203</v>
      </c>
      <c r="C126" s="184">
        <f>General!K38</f>
        <v>28</v>
      </c>
      <c r="D126" s="150">
        <f>'Properites Matches'!$H$87</f>
        <v>13</v>
      </c>
      <c r="E126" s="185">
        <f t="shared" si="21"/>
        <v>15</v>
      </c>
      <c r="F126" s="185">
        <f t="shared" si="22"/>
        <v>89</v>
      </c>
      <c r="G126" s="186">
        <f t="shared" si="17"/>
        <v>0.4642857142857143</v>
      </c>
      <c r="H126" s="186">
        <f t="shared" si="18"/>
        <v>0.12745098039215685</v>
      </c>
      <c r="I126" s="186">
        <f t="shared" si="19"/>
        <v>0.19999999999999998</v>
      </c>
      <c r="J126" s="107"/>
      <c r="K126" s="107"/>
    </row>
    <row r="127" spans="2:11" ht="15.75" customHeight="1" x14ac:dyDescent="0.25">
      <c r="B127" s="111" t="s">
        <v>204</v>
      </c>
      <c r="C127" s="184">
        <f>General!K39</f>
        <v>16</v>
      </c>
      <c r="D127" s="150">
        <f>'Properites Matches'!$J$87</f>
        <v>12</v>
      </c>
      <c r="E127" s="185">
        <f t="shared" si="21"/>
        <v>4</v>
      </c>
      <c r="F127" s="185">
        <f t="shared" si="22"/>
        <v>90</v>
      </c>
      <c r="G127" s="186">
        <f t="shared" si="17"/>
        <v>0.75</v>
      </c>
      <c r="H127" s="186">
        <f t="shared" si="18"/>
        <v>0.11764705882352941</v>
      </c>
      <c r="I127" s="186">
        <f t="shared" si="19"/>
        <v>0.20338983050847456</v>
      </c>
      <c r="J127" s="107"/>
      <c r="K127" s="107"/>
    </row>
    <row r="128" spans="2:11" ht="15.75" customHeight="1" x14ac:dyDescent="0.25">
      <c r="B128" s="111" t="s">
        <v>205</v>
      </c>
      <c r="C128" s="184">
        <f>General!K40</f>
        <v>20</v>
      </c>
      <c r="D128" s="150">
        <f>'Properites Matches'!$L$87</f>
        <v>16</v>
      </c>
      <c r="E128" s="185">
        <f t="shared" si="21"/>
        <v>4</v>
      </c>
      <c r="F128" s="185">
        <f t="shared" si="22"/>
        <v>86</v>
      </c>
      <c r="G128" s="186">
        <f t="shared" si="17"/>
        <v>0.8</v>
      </c>
      <c r="H128" s="186">
        <f t="shared" si="18"/>
        <v>0.15686274509803921</v>
      </c>
      <c r="I128" s="186">
        <f t="shared" si="19"/>
        <v>0.26229508196721307</v>
      </c>
      <c r="J128" s="107"/>
      <c r="K128" s="107"/>
    </row>
    <row r="129" spans="2:11" ht="15.75" customHeight="1" x14ac:dyDescent="0.25">
      <c r="B129" s="111" t="s">
        <v>206</v>
      </c>
      <c r="C129" s="184">
        <f>General!K41</f>
        <v>19</v>
      </c>
      <c r="D129" s="150">
        <f>'Properites Matches'!$N$87</f>
        <v>11</v>
      </c>
      <c r="E129" s="185">
        <f t="shared" si="21"/>
        <v>8</v>
      </c>
      <c r="F129" s="185">
        <f t="shared" si="22"/>
        <v>91</v>
      </c>
      <c r="G129" s="186">
        <f t="shared" si="17"/>
        <v>0.57894736842105265</v>
      </c>
      <c r="H129" s="186">
        <f t="shared" si="18"/>
        <v>0.10784313725490197</v>
      </c>
      <c r="I129" s="186">
        <f t="shared" si="19"/>
        <v>0.1818181818181818</v>
      </c>
      <c r="J129" s="107"/>
      <c r="K129" s="107"/>
    </row>
    <row r="130" spans="2:11" ht="15.75" customHeight="1" x14ac:dyDescent="0.25">
      <c r="B130" s="111" t="s">
        <v>207</v>
      </c>
      <c r="C130" s="184">
        <f>General!K42</f>
        <v>20</v>
      </c>
      <c r="D130" s="150">
        <f>'Properites Matches'!$P$87</f>
        <v>11</v>
      </c>
      <c r="E130" s="185">
        <f t="shared" si="21"/>
        <v>9</v>
      </c>
      <c r="F130" s="185">
        <f t="shared" si="22"/>
        <v>91</v>
      </c>
      <c r="G130" s="186">
        <f t="shared" si="17"/>
        <v>0.55000000000000004</v>
      </c>
      <c r="H130" s="186">
        <f t="shared" si="18"/>
        <v>0.10784313725490197</v>
      </c>
      <c r="I130" s="186">
        <f t="shared" si="19"/>
        <v>0.18032786885245899</v>
      </c>
      <c r="J130" s="107"/>
      <c r="K130" s="107"/>
    </row>
    <row r="131" spans="2:11" ht="15.75" customHeight="1" x14ac:dyDescent="0.25">
      <c r="B131" s="111" t="s">
        <v>208</v>
      </c>
      <c r="C131" s="184">
        <f>General!K43</f>
        <v>20</v>
      </c>
      <c r="D131" s="150">
        <f>'Properites Matches'!$R$87</f>
        <v>12</v>
      </c>
      <c r="E131" s="185">
        <f t="shared" si="21"/>
        <v>8</v>
      </c>
      <c r="F131" s="185">
        <f t="shared" si="22"/>
        <v>90</v>
      </c>
      <c r="G131" s="186">
        <f t="shared" si="17"/>
        <v>0.6</v>
      </c>
      <c r="H131" s="186">
        <f t="shared" si="18"/>
        <v>0.11764705882352941</v>
      </c>
      <c r="I131" s="186">
        <f t="shared" si="19"/>
        <v>0.19672131147540983</v>
      </c>
      <c r="J131" s="107"/>
      <c r="K131" s="107"/>
    </row>
    <row r="132" spans="2:11" ht="15.75" customHeight="1" x14ac:dyDescent="0.25">
      <c r="B132" s="111" t="s">
        <v>209</v>
      </c>
      <c r="C132" s="184">
        <f>General!K44</f>
        <v>17</v>
      </c>
      <c r="D132" s="109">
        <f>'Properites Matches'!$T$87</f>
        <v>13</v>
      </c>
      <c r="E132" s="144">
        <f t="shared" si="21"/>
        <v>4</v>
      </c>
      <c r="F132" s="144">
        <f t="shared" si="22"/>
        <v>89</v>
      </c>
      <c r="G132" s="152">
        <f t="shared" si="17"/>
        <v>0.76470588235294112</v>
      </c>
      <c r="H132" s="152">
        <f t="shared" si="18"/>
        <v>0.12745098039215685</v>
      </c>
      <c r="I132" s="152">
        <f t="shared" si="19"/>
        <v>0.21848739495798317</v>
      </c>
      <c r="J132" s="107"/>
      <c r="K132" s="107"/>
    </row>
    <row r="133" spans="2:11" ht="15.75" customHeight="1" x14ac:dyDescent="0.25"/>
    <row r="134" spans="2:11" ht="15.75" customHeight="1" x14ac:dyDescent="0.25"/>
    <row r="135" spans="2:11" ht="15.75" customHeight="1" x14ac:dyDescent="0.25"/>
    <row r="136" spans="2:11" ht="15.75" customHeight="1" x14ac:dyDescent="0.3">
      <c r="B136" s="236" t="s">
        <v>167</v>
      </c>
      <c r="C136" s="236"/>
      <c r="D136" s="236"/>
      <c r="E136" s="236"/>
      <c r="F136" s="236"/>
      <c r="G136" s="236"/>
      <c r="H136" s="236"/>
      <c r="I136" s="236"/>
      <c r="J136" s="236"/>
      <c r="K136" s="236"/>
    </row>
    <row r="137" spans="2:11" ht="15.75" customHeight="1" x14ac:dyDescent="0.25">
      <c r="B137" s="237" t="s">
        <v>169</v>
      </c>
      <c r="C137" s="235" t="s">
        <v>9</v>
      </c>
      <c r="D137" s="235"/>
      <c r="E137" s="235"/>
      <c r="F137" s="235" t="s">
        <v>10</v>
      </c>
      <c r="G137" s="235"/>
      <c r="H137" s="235"/>
      <c r="I137" s="235" t="s">
        <v>168</v>
      </c>
      <c r="J137" s="235"/>
      <c r="K137" s="235"/>
    </row>
    <row r="138" spans="2:11" ht="15.75" customHeight="1" x14ac:dyDescent="0.25">
      <c r="B138" s="238"/>
      <c r="C138" s="76" t="s">
        <v>24</v>
      </c>
      <c r="D138" s="76" t="s">
        <v>25</v>
      </c>
      <c r="E138" s="76" t="s">
        <v>26</v>
      </c>
      <c r="F138" s="76" t="s">
        <v>24</v>
      </c>
      <c r="G138" s="76" t="s">
        <v>25</v>
      </c>
      <c r="H138" s="76" t="s">
        <v>26</v>
      </c>
      <c r="I138" s="76" t="s">
        <v>24</v>
      </c>
      <c r="J138" s="76" t="s">
        <v>25</v>
      </c>
      <c r="K138" s="76" t="s">
        <v>26</v>
      </c>
    </row>
    <row r="139" spans="2:11" ht="15.75" customHeight="1" x14ac:dyDescent="0.25">
      <c r="B139" s="96" t="s">
        <v>210</v>
      </c>
      <c r="C139" s="179">
        <f>AVERAGE(G3:G12)</f>
        <v>0.65065926826796394</v>
      </c>
      <c r="D139" s="189">
        <f>AVERAGE(H3:H12)</f>
        <v>0.16750000000000004</v>
      </c>
      <c r="E139" s="189">
        <f>AVERAGE(I3:I12)</f>
        <v>0.25738163582084261</v>
      </c>
      <c r="F139" s="189">
        <f>AVERAGE(G50:G59)</f>
        <v>0</v>
      </c>
      <c r="G139" s="189">
        <f>AVERAGE(H50:H59)</f>
        <v>0</v>
      </c>
      <c r="H139" s="189" t="e">
        <f>AVERAGE(I50:I59)</f>
        <v>#DIV/0!</v>
      </c>
      <c r="I139" s="189">
        <f>AVERAGE(G93:G102)</f>
        <v>0</v>
      </c>
      <c r="J139" s="189">
        <f>AVERAGE(H93:H102)</f>
        <v>0</v>
      </c>
      <c r="K139" s="189" t="e">
        <f>AVERAGE(I93:I102)</f>
        <v>#DIV/0!</v>
      </c>
    </row>
    <row r="140" spans="2:11" ht="15.75" customHeight="1" x14ac:dyDescent="0.25">
      <c r="B140" s="88" t="s">
        <v>212</v>
      </c>
      <c r="C140" s="189">
        <f>AVERAGE(G14:G23)</f>
        <v>0.5966820148988522</v>
      </c>
      <c r="D140" s="180">
        <f>AVERAGE(H14:H23)</f>
        <v>0.22374999999999998</v>
      </c>
      <c r="E140" s="180">
        <f>AVERAGE(I14:I23)</f>
        <v>0.30576302722104637</v>
      </c>
      <c r="F140" s="180">
        <f>AVERAGE(G60:G69)</f>
        <v>0</v>
      </c>
      <c r="G140" s="180">
        <f>AVERAGE(H60:H69)</f>
        <v>0</v>
      </c>
      <c r="H140" s="180" t="e">
        <f>AVERAGE(I60:I69)</f>
        <v>#DIV/0!</v>
      </c>
      <c r="I140" s="180">
        <f>AVERAGE(G103:G112)</f>
        <v>0</v>
      </c>
      <c r="J140" s="180">
        <f>AVERAGE(H103:H112)</f>
        <v>0</v>
      </c>
      <c r="K140" s="180" t="e">
        <f>AVERAGE(I103:I112)</f>
        <v>#DIV/0!</v>
      </c>
    </row>
    <row r="141" spans="2:11" ht="15.75" customHeight="1" x14ac:dyDescent="0.25">
      <c r="B141" s="102" t="s">
        <v>211</v>
      </c>
      <c r="C141" s="183">
        <f>AVERAGE(G25:G30)</f>
        <v>0.65853554340396447</v>
      </c>
      <c r="D141" s="183">
        <f>AVERAGE(H25:H30)</f>
        <v>0.10416666666666667</v>
      </c>
      <c r="E141" s="183">
        <f>AVERAGE(I25:I30)</f>
        <v>0.17658584927477081</v>
      </c>
      <c r="F141" s="183">
        <f>AVERAGE(G70:G75)</f>
        <v>0.2211149961149961</v>
      </c>
      <c r="G141" s="183">
        <f t="shared" ref="G141:H141" si="24">AVERAGE(H70:H75)</f>
        <v>3.3333333333333333E-2</v>
      </c>
      <c r="H141" s="183" t="e">
        <f t="shared" si="24"/>
        <v>#DIV/0!</v>
      </c>
      <c r="I141" s="183">
        <f>AVERAGE(G113:G118)</f>
        <v>0.4870370370370371</v>
      </c>
      <c r="J141" s="183">
        <f t="shared" ref="J141:K141" si="25">AVERAGE(H113:H118)</f>
        <v>8.6601307189542467E-2</v>
      </c>
      <c r="K141" s="183" t="e">
        <f t="shared" si="25"/>
        <v>#DIV/0!</v>
      </c>
    </row>
    <row r="142" spans="2:11" ht="15.75" customHeight="1" x14ac:dyDescent="0.25">
      <c r="B142" s="106" t="s">
        <v>213</v>
      </c>
      <c r="C142" s="181">
        <f>AVERAGE(G36:G45)</f>
        <v>0.74688726306373376</v>
      </c>
      <c r="D142" s="181">
        <f>AVERAGE(H36:H45)</f>
        <v>0.13</v>
      </c>
      <c r="E142" s="181">
        <f>AVERAGE(I36:I45)</f>
        <v>0.22002737850556969</v>
      </c>
      <c r="F142" s="181">
        <f>AVERAGE(G80:G89)</f>
        <v>0.49061042028147284</v>
      </c>
      <c r="G142" s="181">
        <f>AVERAGE(H80:H89)</f>
        <v>8.1666666666666665E-2</v>
      </c>
      <c r="H142" s="181">
        <f>AVERAGE(I80:I89)</f>
        <v>0.13711620556121457</v>
      </c>
      <c r="I142" s="181">
        <f>AVERAGE(G123:G132)</f>
        <v>0.62864005035212467</v>
      </c>
      <c r="J142" s="181">
        <f>AVERAGE(H123:H132)</f>
        <v>0.11568627450980393</v>
      </c>
      <c r="K142" s="181">
        <f>AVERAGE(I123:I132)</f>
        <v>0.19431353515994021</v>
      </c>
    </row>
    <row r="143" spans="2:11" ht="15.75" customHeight="1" x14ac:dyDescent="0.25"/>
    <row r="144" spans="2:1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</sheetData>
  <mergeCells count="8">
    <mergeCell ref="B1:K1"/>
    <mergeCell ref="B48:K48"/>
    <mergeCell ref="B91:K91"/>
    <mergeCell ref="C137:E137"/>
    <mergeCell ref="F137:H137"/>
    <mergeCell ref="I137:K137"/>
    <mergeCell ref="B136:K136"/>
    <mergeCell ref="B137:B138"/>
  </mergeCells>
  <phoneticPr fontId="12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18"/>
  <sheetViews>
    <sheetView topLeftCell="A31" workbookViewId="0">
      <selection activeCell="T82" sqref="T82"/>
    </sheetView>
  </sheetViews>
  <sheetFormatPr defaultColWidth="14.42578125" defaultRowHeight="15" customHeight="1" x14ac:dyDescent="0.25"/>
  <cols>
    <col min="1" max="1" width="31.42578125" customWidth="1"/>
    <col min="2" max="2" width="27.28515625" customWidth="1"/>
    <col min="3" max="3" width="25.7109375" customWidth="1"/>
    <col min="4" max="4" width="27.28515625" bestFit="1" customWidth="1"/>
    <col min="5" max="5" width="28.28515625" bestFit="1" customWidth="1"/>
    <col min="6" max="6" width="27.28515625" bestFit="1" customWidth="1"/>
    <col min="7" max="7" width="27.28515625" customWidth="1"/>
    <col min="8" max="8" width="28.140625" bestFit="1" customWidth="1"/>
    <col min="9" max="9" width="25.42578125" customWidth="1"/>
    <col min="10" max="10" width="30.140625" customWidth="1"/>
    <col min="11" max="11" width="32.140625" customWidth="1"/>
    <col min="12" max="12" width="27.28515625" bestFit="1" customWidth="1"/>
    <col min="13" max="13" width="24.28515625" customWidth="1"/>
    <col min="14" max="14" width="28.7109375" customWidth="1"/>
    <col min="15" max="15" width="28" customWidth="1"/>
    <col min="16" max="16" width="32.7109375" customWidth="1"/>
    <col min="17" max="17" width="20.5703125" customWidth="1"/>
    <col min="18" max="18" width="29.7109375" customWidth="1"/>
    <col min="19" max="19" width="25" customWidth="1"/>
    <col min="20" max="20" width="26.85546875" customWidth="1"/>
  </cols>
  <sheetData>
    <row r="1" spans="1:20" x14ac:dyDescent="0.25">
      <c r="A1" s="239" t="s">
        <v>170</v>
      </c>
      <c r="B1" s="240"/>
      <c r="C1" s="239" t="s">
        <v>171</v>
      </c>
      <c r="D1" s="240"/>
      <c r="E1" s="239" t="s">
        <v>172</v>
      </c>
      <c r="F1" s="240"/>
      <c r="G1" s="239" t="s">
        <v>173</v>
      </c>
      <c r="H1" s="240"/>
      <c r="I1" s="239" t="s">
        <v>174</v>
      </c>
      <c r="J1" s="240"/>
      <c r="K1" s="239" t="s">
        <v>175</v>
      </c>
      <c r="L1" s="240"/>
      <c r="M1" s="239" t="s">
        <v>176</v>
      </c>
      <c r="N1" s="240"/>
      <c r="O1" s="239" t="s">
        <v>177</v>
      </c>
      <c r="P1" s="240"/>
      <c r="Q1" s="239" t="s">
        <v>178</v>
      </c>
      <c r="R1" s="240"/>
      <c r="S1" s="239" t="s">
        <v>179</v>
      </c>
      <c r="T1" s="240"/>
    </row>
    <row r="2" spans="1:20" x14ac:dyDescent="0.25">
      <c r="A2" s="62" t="s">
        <v>54</v>
      </c>
      <c r="B2" s="62" t="s">
        <v>55</v>
      </c>
      <c r="C2" s="62" t="s">
        <v>54</v>
      </c>
      <c r="D2" s="62" t="s">
        <v>55</v>
      </c>
      <c r="E2" s="62" t="s">
        <v>54</v>
      </c>
      <c r="F2" s="62" t="s">
        <v>55</v>
      </c>
      <c r="G2" s="62" t="s">
        <v>54</v>
      </c>
      <c r="H2" s="62" t="s">
        <v>55</v>
      </c>
      <c r="I2" s="63" t="s">
        <v>54</v>
      </c>
      <c r="J2" s="154" t="s">
        <v>55</v>
      </c>
      <c r="K2" s="156" t="s">
        <v>54</v>
      </c>
      <c r="L2" s="156" t="s">
        <v>55</v>
      </c>
      <c r="M2" s="155" t="s">
        <v>54</v>
      </c>
      <c r="N2" s="154" t="s">
        <v>55</v>
      </c>
      <c r="O2" s="156" t="s">
        <v>54</v>
      </c>
      <c r="P2" s="156" t="s">
        <v>55</v>
      </c>
      <c r="Q2" s="156" t="s">
        <v>54</v>
      </c>
      <c r="R2" s="156" t="s">
        <v>55</v>
      </c>
      <c r="S2" s="156" t="s">
        <v>54</v>
      </c>
      <c r="T2" s="156" t="s">
        <v>55</v>
      </c>
    </row>
    <row r="3" spans="1:20" x14ac:dyDescent="0.25">
      <c r="A3" s="25" t="s">
        <v>215</v>
      </c>
      <c r="B3" s="25" t="s">
        <v>215</v>
      </c>
      <c r="C3" s="67" t="s">
        <v>215</v>
      </c>
      <c r="D3" s="67" t="s">
        <v>215</v>
      </c>
      <c r="E3" s="67" t="s">
        <v>56</v>
      </c>
      <c r="F3" s="67" t="s">
        <v>56</v>
      </c>
      <c r="G3" s="25" t="s">
        <v>215</v>
      </c>
      <c r="H3" s="25" t="s">
        <v>215</v>
      </c>
      <c r="I3" s="51" t="s">
        <v>66</v>
      </c>
      <c r="J3" s="51" t="s">
        <v>67</v>
      </c>
      <c r="K3" s="51" t="s">
        <v>66</v>
      </c>
      <c r="L3" s="51" t="s">
        <v>67</v>
      </c>
      <c r="M3" s="178" t="s">
        <v>58</v>
      </c>
      <c r="N3" s="178" t="s">
        <v>58</v>
      </c>
      <c r="O3" s="51" t="s">
        <v>57</v>
      </c>
      <c r="P3" s="51" t="s">
        <v>57</v>
      </c>
      <c r="Q3" s="51" t="s">
        <v>239</v>
      </c>
      <c r="R3" s="51" t="s">
        <v>228</v>
      </c>
      <c r="S3" s="51" t="s">
        <v>248</v>
      </c>
      <c r="T3" s="51" t="s">
        <v>236</v>
      </c>
    </row>
    <row r="4" spans="1:20" x14ac:dyDescent="0.25">
      <c r="A4" s="25" t="s">
        <v>69</v>
      </c>
      <c r="B4" s="25" t="s">
        <v>70</v>
      </c>
      <c r="C4" s="67" t="s">
        <v>216</v>
      </c>
      <c r="D4" s="25" t="s">
        <v>218</v>
      </c>
      <c r="E4" s="25" t="s">
        <v>57</v>
      </c>
      <c r="F4" s="25" t="s">
        <v>57</v>
      </c>
      <c r="G4" s="25" t="s">
        <v>216</v>
      </c>
      <c r="H4" s="25" t="s">
        <v>218</v>
      </c>
      <c r="I4" s="51" t="s">
        <v>56</v>
      </c>
      <c r="J4" s="51" t="s">
        <v>56</v>
      </c>
      <c r="K4" s="51" t="s">
        <v>58</v>
      </c>
      <c r="L4" s="51" t="s">
        <v>58</v>
      </c>
      <c r="M4" s="178" t="s">
        <v>69</v>
      </c>
      <c r="N4" s="178" t="s">
        <v>70</v>
      </c>
      <c r="O4" s="51" t="s">
        <v>59</v>
      </c>
      <c r="P4" s="51" t="s">
        <v>59</v>
      </c>
      <c r="Q4" s="51" t="s">
        <v>56</v>
      </c>
      <c r="R4" s="51" t="s">
        <v>56</v>
      </c>
      <c r="S4" s="51" t="s">
        <v>56</v>
      </c>
      <c r="T4" s="51" t="s">
        <v>56</v>
      </c>
    </row>
    <row r="5" spans="1:20" x14ac:dyDescent="0.25">
      <c r="A5" s="25" t="s">
        <v>216</v>
      </c>
      <c r="B5" s="25" t="s">
        <v>218</v>
      </c>
      <c r="C5" s="25" t="s">
        <v>125</v>
      </c>
      <c r="D5" s="25" t="s">
        <v>74</v>
      </c>
      <c r="E5" s="25" t="s">
        <v>220</v>
      </c>
      <c r="F5" s="25" t="s">
        <v>221</v>
      </c>
      <c r="G5" s="25" t="s">
        <v>223</v>
      </c>
      <c r="H5" s="25" t="s">
        <v>231</v>
      </c>
      <c r="I5" s="51" t="s">
        <v>60</v>
      </c>
      <c r="J5" s="51" t="s">
        <v>60</v>
      </c>
      <c r="K5" s="51" t="s">
        <v>65</v>
      </c>
      <c r="L5" s="51" t="s">
        <v>130</v>
      </c>
      <c r="M5" s="178" t="s">
        <v>63</v>
      </c>
      <c r="N5" s="178" t="s">
        <v>64</v>
      </c>
      <c r="O5" s="51" t="s">
        <v>60</v>
      </c>
      <c r="P5" s="51" t="s">
        <v>60</v>
      </c>
      <c r="Q5" s="51" t="s">
        <v>240</v>
      </c>
      <c r="R5" s="51" t="s">
        <v>246</v>
      </c>
      <c r="S5" s="51" t="s">
        <v>249</v>
      </c>
      <c r="T5" s="51" t="s">
        <v>255</v>
      </c>
    </row>
    <row r="6" spans="1:20" x14ac:dyDescent="0.25">
      <c r="A6" s="25" t="s">
        <v>56</v>
      </c>
      <c r="B6" s="25" t="s">
        <v>56</v>
      </c>
      <c r="C6" s="25" t="s">
        <v>57</v>
      </c>
      <c r="D6" s="25" t="s">
        <v>57</v>
      </c>
      <c r="E6" s="25" t="s">
        <v>131</v>
      </c>
      <c r="F6" s="25" t="s">
        <v>222</v>
      </c>
      <c r="G6" s="25" t="s">
        <v>224</v>
      </c>
      <c r="H6" s="25" t="s">
        <v>145</v>
      </c>
      <c r="I6" s="51" t="s">
        <v>234</v>
      </c>
      <c r="J6" s="51" t="s">
        <v>236</v>
      </c>
      <c r="K6" s="51" t="s">
        <v>56</v>
      </c>
      <c r="L6" s="51" t="s">
        <v>56</v>
      </c>
      <c r="M6" s="178" t="s">
        <v>60</v>
      </c>
      <c r="N6" s="178" t="s">
        <v>60</v>
      </c>
      <c r="O6" s="51" t="s">
        <v>56</v>
      </c>
      <c r="P6" s="51" t="s">
        <v>56</v>
      </c>
      <c r="Q6" s="51" t="s">
        <v>57</v>
      </c>
      <c r="R6" s="51" t="s">
        <v>57</v>
      </c>
      <c r="S6" s="51" t="s">
        <v>237</v>
      </c>
      <c r="T6" s="51" t="s">
        <v>238</v>
      </c>
    </row>
    <row r="7" spans="1:20" x14ac:dyDescent="0.25">
      <c r="A7" s="25" t="s">
        <v>57</v>
      </c>
      <c r="B7" s="25" t="s">
        <v>57</v>
      </c>
      <c r="C7" s="25" t="s">
        <v>60</v>
      </c>
      <c r="D7" s="25" t="s">
        <v>60</v>
      </c>
      <c r="E7" s="25" t="s">
        <v>60</v>
      </c>
      <c r="F7" s="25" t="s">
        <v>60</v>
      </c>
      <c r="G7" s="25" t="s">
        <v>225</v>
      </c>
      <c r="H7" s="25" t="s">
        <v>232</v>
      </c>
      <c r="I7" s="51" t="s">
        <v>73</v>
      </c>
      <c r="J7" s="51" t="s">
        <v>74</v>
      </c>
      <c r="K7" s="51" t="s">
        <v>63</v>
      </c>
      <c r="L7" s="51" t="s">
        <v>64</v>
      </c>
      <c r="M7" s="178" t="s">
        <v>66</v>
      </c>
      <c r="N7" s="178" t="s">
        <v>67</v>
      </c>
      <c r="O7" s="51" t="s">
        <v>237</v>
      </c>
      <c r="P7" s="51" t="s">
        <v>238</v>
      </c>
      <c r="Q7" s="51" t="s">
        <v>71</v>
      </c>
      <c r="R7" s="51" t="s">
        <v>71</v>
      </c>
      <c r="S7" s="51" t="s">
        <v>68</v>
      </c>
      <c r="T7" s="51" t="s">
        <v>68</v>
      </c>
    </row>
    <row r="8" spans="1:20" x14ac:dyDescent="0.25">
      <c r="A8" s="25" t="s">
        <v>60</v>
      </c>
      <c r="B8" s="25" t="s">
        <v>60</v>
      </c>
      <c r="C8" s="25" t="s">
        <v>59</v>
      </c>
      <c r="D8" s="25" t="s">
        <v>59</v>
      </c>
      <c r="E8" s="25" t="s">
        <v>59</v>
      </c>
      <c r="F8" s="25" t="s">
        <v>59</v>
      </c>
      <c r="G8" s="25" t="s">
        <v>226</v>
      </c>
      <c r="H8" s="25" t="s">
        <v>233</v>
      </c>
      <c r="I8" s="51" t="s">
        <v>227</v>
      </c>
      <c r="J8" s="51" t="s">
        <v>227</v>
      </c>
      <c r="K8" s="51" t="s">
        <v>57</v>
      </c>
      <c r="L8" s="51" t="s">
        <v>57</v>
      </c>
      <c r="M8" s="193" t="s">
        <v>56</v>
      </c>
      <c r="N8" s="193" t="s">
        <v>56</v>
      </c>
      <c r="O8" s="51" t="s">
        <v>66</v>
      </c>
      <c r="P8" s="51" t="s">
        <v>67</v>
      </c>
      <c r="Q8" s="51" t="s">
        <v>65</v>
      </c>
      <c r="R8" s="51" t="s">
        <v>130</v>
      </c>
      <c r="S8" s="51" t="s">
        <v>215</v>
      </c>
      <c r="T8" s="51" t="s">
        <v>215</v>
      </c>
    </row>
    <row r="9" spans="1:20" x14ac:dyDescent="0.25">
      <c r="A9" s="25" t="s">
        <v>59</v>
      </c>
      <c r="B9" s="25" t="s">
        <v>59</v>
      </c>
      <c r="C9" s="25" t="s">
        <v>219</v>
      </c>
      <c r="D9" s="25" t="s">
        <v>219</v>
      </c>
      <c r="E9" s="25" t="s">
        <v>61</v>
      </c>
      <c r="F9" s="25" t="s">
        <v>62</v>
      </c>
      <c r="G9" s="57" t="s">
        <v>227</v>
      </c>
      <c r="H9" s="57" t="s">
        <v>227</v>
      </c>
      <c r="I9" s="51" t="s">
        <v>61</v>
      </c>
      <c r="J9" s="51" t="s">
        <v>62</v>
      </c>
      <c r="K9" s="51" t="s">
        <v>71</v>
      </c>
      <c r="L9" s="51" t="s">
        <v>71</v>
      </c>
      <c r="M9" s="178" t="s">
        <v>68</v>
      </c>
      <c r="N9" s="178" t="s">
        <v>68</v>
      </c>
      <c r="O9" s="51"/>
      <c r="P9" s="51"/>
      <c r="Q9" s="51" t="s">
        <v>241</v>
      </c>
      <c r="R9" s="51" t="s">
        <v>67</v>
      </c>
      <c r="S9" s="51" t="s">
        <v>58</v>
      </c>
      <c r="T9" s="51" t="s">
        <v>58</v>
      </c>
    </row>
    <row r="10" spans="1:20" x14ac:dyDescent="0.25">
      <c r="A10" s="25" t="s">
        <v>63</v>
      </c>
      <c r="B10" s="25" t="s">
        <v>64</v>
      </c>
      <c r="C10" s="25" t="s">
        <v>63</v>
      </c>
      <c r="D10" s="25" t="s">
        <v>64</v>
      </c>
      <c r="E10" s="57" t="s">
        <v>63</v>
      </c>
      <c r="F10" s="57" t="s">
        <v>64</v>
      </c>
      <c r="G10" s="51" t="s">
        <v>57</v>
      </c>
      <c r="H10" s="51" t="s">
        <v>57</v>
      </c>
      <c r="I10" s="51" t="s">
        <v>65</v>
      </c>
      <c r="J10" s="51" t="s">
        <v>130</v>
      </c>
      <c r="K10" s="51" t="s">
        <v>215</v>
      </c>
      <c r="L10" s="51" t="s">
        <v>215</v>
      </c>
      <c r="M10" s="178" t="s">
        <v>73</v>
      </c>
      <c r="N10" s="178" t="s">
        <v>74</v>
      </c>
      <c r="O10" s="51"/>
      <c r="P10" s="51"/>
      <c r="Q10" s="51" t="s">
        <v>73</v>
      </c>
      <c r="R10" s="51" t="s">
        <v>74</v>
      </c>
      <c r="S10" s="51" t="s">
        <v>250</v>
      </c>
      <c r="T10" s="51" t="s">
        <v>256</v>
      </c>
    </row>
    <row r="11" spans="1:20" x14ac:dyDescent="0.25">
      <c r="A11" s="25" t="s">
        <v>65</v>
      </c>
      <c r="B11" s="25" t="s">
        <v>130</v>
      </c>
      <c r="C11" s="25" t="s">
        <v>217</v>
      </c>
      <c r="D11" s="25" t="s">
        <v>217</v>
      </c>
      <c r="E11" s="51" t="s">
        <v>65</v>
      </c>
      <c r="F11" s="51" t="s">
        <v>130</v>
      </c>
      <c r="G11" s="51" t="s">
        <v>56</v>
      </c>
      <c r="H11" s="51" t="s">
        <v>56</v>
      </c>
      <c r="I11" s="51" t="s">
        <v>223</v>
      </c>
      <c r="J11" s="25" t="s">
        <v>231</v>
      </c>
      <c r="K11" s="51" t="s">
        <v>68</v>
      </c>
      <c r="L11" s="51" t="s">
        <v>68</v>
      </c>
      <c r="M11" s="178" t="s">
        <v>148</v>
      </c>
      <c r="N11" s="178" t="s">
        <v>130</v>
      </c>
      <c r="O11" s="51"/>
      <c r="P11" s="51"/>
      <c r="Q11" s="51" t="s">
        <v>63</v>
      </c>
      <c r="R11" s="51" t="s">
        <v>64</v>
      </c>
      <c r="S11" s="51" t="s">
        <v>60</v>
      </c>
      <c r="T11" s="51" t="s">
        <v>60</v>
      </c>
    </row>
    <row r="12" spans="1:20" x14ac:dyDescent="0.25">
      <c r="A12" s="67" t="s">
        <v>217</v>
      </c>
      <c r="B12" s="67" t="s">
        <v>217</v>
      </c>
      <c r="C12" s="25" t="s">
        <v>66</v>
      </c>
      <c r="D12" s="25" t="s">
        <v>67</v>
      </c>
      <c r="E12" s="170" t="s">
        <v>66</v>
      </c>
      <c r="F12" s="170" t="s">
        <v>67</v>
      </c>
      <c r="G12" s="58" t="s">
        <v>58</v>
      </c>
      <c r="H12" s="58" t="s">
        <v>58</v>
      </c>
      <c r="I12" s="51" t="s">
        <v>63</v>
      </c>
      <c r="J12" s="51" t="s">
        <v>64</v>
      </c>
      <c r="K12" s="51" t="s">
        <v>59</v>
      </c>
      <c r="L12" s="51" t="s">
        <v>59</v>
      </c>
      <c r="M12" s="178" t="s">
        <v>71</v>
      </c>
      <c r="N12" s="178" t="s">
        <v>71</v>
      </c>
      <c r="O12" s="51"/>
      <c r="P12" s="51"/>
      <c r="Q12" s="51" t="s">
        <v>242</v>
      </c>
      <c r="R12" s="51" t="s">
        <v>247</v>
      </c>
      <c r="S12" s="51" t="s">
        <v>63</v>
      </c>
      <c r="T12" s="51" t="s">
        <v>64</v>
      </c>
    </row>
    <row r="13" spans="1:20" x14ac:dyDescent="0.25">
      <c r="A13" s="25" t="s">
        <v>66</v>
      </c>
      <c r="B13" s="25" t="s">
        <v>67</v>
      </c>
      <c r="C13" s="25"/>
      <c r="D13" s="25"/>
      <c r="E13" s="25"/>
      <c r="F13" s="25"/>
      <c r="G13" s="25" t="s">
        <v>228</v>
      </c>
      <c r="H13" s="25" t="s">
        <v>228</v>
      </c>
      <c r="I13" s="51" t="s">
        <v>235</v>
      </c>
      <c r="J13" s="51" t="s">
        <v>59</v>
      </c>
      <c r="K13" s="51" t="s">
        <v>72</v>
      </c>
      <c r="L13" s="51" t="s">
        <v>72</v>
      </c>
      <c r="M13" s="178" t="s">
        <v>72</v>
      </c>
      <c r="N13" s="178" t="s">
        <v>72</v>
      </c>
      <c r="O13" s="51"/>
      <c r="P13" s="51"/>
      <c r="Q13" s="51" t="s">
        <v>243</v>
      </c>
      <c r="R13" s="51" t="s">
        <v>59</v>
      </c>
      <c r="S13" s="51" t="s">
        <v>217</v>
      </c>
      <c r="T13" s="51" t="s">
        <v>217</v>
      </c>
    </row>
    <row r="14" spans="1:20" x14ac:dyDescent="0.25">
      <c r="A14" s="25"/>
      <c r="B14" s="25"/>
      <c r="C14" s="25"/>
      <c r="D14" s="25"/>
      <c r="E14" s="25"/>
      <c r="F14" s="25"/>
      <c r="G14" s="25" t="s">
        <v>59</v>
      </c>
      <c r="H14" s="25" t="s">
        <v>59</v>
      </c>
      <c r="I14" s="51"/>
      <c r="J14" s="51"/>
      <c r="K14" s="51" t="s">
        <v>61</v>
      </c>
      <c r="L14" s="51" t="s">
        <v>62</v>
      </c>
      <c r="M14" s="178" t="s">
        <v>223</v>
      </c>
      <c r="N14" s="25" t="s">
        <v>231</v>
      </c>
      <c r="O14" s="51"/>
      <c r="P14" s="51"/>
      <c r="Q14" s="51" t="s">
        <v>244</v>
      </c>
      <c r="R14" s="51" t="s">
        <v>227</v>
      </c>
      <c r="S14" s="51" t="s">
        <v>251</v>
      </c>
      <c r="T14" s="51" t="s">
        <v>230</v>
      </c>
    </row>
    <row r="15" spans="1:20" x14ac:dyDescent="0.25">
      <c r="A15" s="25"/>
      <c r="B15" s="25"/>
      <c r="C15" s="25"/>
      <c r="D15" s="25"/>
      <c r="E15" s="25"/>
      <c r="F15" s="25"/>
      <c r="G15" s="57" t="s">
        <v>219</v>
      </c>
      <c r="H15" s="57" t="s">
        <v>55</v>
      </c>
      <c r="I15" s="51"/>
      <c r="J15" s="51"/>
      <c r="K15" s="51" t="s">
        <v>125</v>
      </c>
      <c r="L15" s="51" t="s">
        <v>74</v>
      </c>
      <c r="M15" s="178" t="s">
        <v>59</v>
      </c>
      <c r="N15" s="178" t="s">
        <v>59</v>
      </c>
      <c r="O15" s="51"/>
      <c r="P15" s="51"/>
      <c r="Q15" s="51" t="s">
        <v>245</v>
      </c>
      <c r="R15" s="51" t="s">
        <v>236</v>
      </c>
      <c r="S15" s="51" t="s">
        <v>252</v>
      </c>
      <c r="T15" s="197" t="s">
        <v>227</v>
      </c>
    </row>
    <row r="16" spans="1:20" x14ac:dyDescent="0.25">
      <c r="A16" s="25"/>
      <c r="B16" s="67"/>
      <c r="C16" s="25"/>
      <c r="D16" s="25"/>
      <c r="E16" s="25"/>
      <c r="F16" s="56"/>
      <c r="G16" s="60" t="s">
        <v>62</v>
      </c>
      <c r="H16" s="60" t="s">
        <v>62</v>
      </c>
      <c r="I16" s="158"/>
      <c r="J16" s="85"/>
      <c r="K16" s="51" t="s">
        <v>216</v>
      </c>
      <c r="L16" s="25" t="s">
        <v>218</v>
      </c>
      <c r="M16" s="178"/>
      <c r="N16" s="178"/>
      <c r="O16" s="51"/>
      <c r="P16" s="51"/>
      <c r="Q16" s="51"/>
      <c r="R16" s="51"/>
      <c r="S16" s="51" t="s">
        <v>59</v>
      </c>
      <c r="T16" s="51" t="s">
        <v>59</v>
      </c>
    </row>
    <row r="17" spans="1:20" x14ac:dyDescent="0.25">
      <c r="A17" s="25"/>
      <c r="B17" s="67"/>
      <c r="C17" s="25"/>
      <c r="D17" s="25"/>
      <c r="E17" s="25"/>
      <c r="F17" s="56"/>
      <c r="G17" s="60" t="s">
        <v>64</v>
      </c>
      <c r="H17" s="60" t="s">
        <v>64</v>
      </c>
      <c r="I17" s="158"/>
      <c r="J17" s="192"/>
      <c r="K17" s="51" t="s">
        <v>217</v>
      </c>
      <c r="L17" s="51" t="s">
        <v>217</v>
      </c>
      <c r="M17" s="178"/>
      <c r="N17" s="178"/>
      <c r="O17" s="51"/>
      <c r="P17" s="51"/>
      <c r="Q17" s="51"/>
      <c r="R17" s="51"/>
      <c r="S17" s="51" t="s">
        <v>61</v>
      </c>
      <c r="T17" s="51" t="s">
        <v>62</v>
      </c>
    </row>
    <row r="18" spans="1:20" x14ac:dyDescent="0.25">
      <c r="A18" s="25"/>
      <c r="B18" s="25"/>
      <c r="C18" s="25"/>
      <c r="D18" s="25"/>
      <c r="E18" s="25"/>
      <c r="F18" s="56"/>
      <c r="G18" s="60" t="s">
        <v>65</v>
      </c>
      <c r="H18" s="60" t="s">
        <v>130</v>
      </c>
      <c r="I18" s="51"/>
      <c r="J18" s="70"/>
      <c r="K18" s="51" t="s">
        <v>145</v>
      </c>
      <c r="L18" s="51" t="s">
        <v>145</v>
      </c>
      <c r="M18" s="178"/>
      <c r="N18" s="178"/>
      <c r="O18" s="51"/>
      <c r="P18" s="51"/>
      <c r="Q18" s="51"/>
      <c r="R18" s="51"/>
      <c r="S18" s="51" t="s">
        <v>253</v>
      </c>
      <c r="T18" s="51" t="s">
        <v>254</v>
      </c>
    </row>
    <row r="19" spans="1:20" x14ac:dyDescent="0.25">
      <c r="A19" s="25"/>
      <c r="B19" s="25"/>
      <c r="C19" s="25"/>
      <c r="D19" s="25"/>
      <c r="E19" s="25"/>
      <c r="F19" s="56"/>
      <c r="G19" s="60" t="s">
        <v>68</v>
      </c>
      <c r="H19" s="60" t="s">
        <v>68</v>
      </c>
      <c r="I19" s="160"/>
      <c r="J19" s="70"/>
      <c r="K19" s="51"/>
      <c r="L19" s="51"/>
      <c r="M19" s="178"/>
      <c r="N19" s="178"/>
      <c r="O19" s="51"/>
      <c r="P19" s="51"/>
      <c r="Q19" s="51"/>
      <c r="R19" s="51"/>
      <c r="S19" s="51" t="s">
        <v>72</v>
      </c>
      <c r="T19" s="51" t="s">
        <v>72</v>
      </c>
    </row>
    <row r="20" spans="1:20" x14ac:dyDescent="0.25">
      <c r="A20" s="25"/>
      <c r="B20" s="25"/>
      <c r="C20" s="25"/>
      <c r="D20" s="25"/>
      <c r="E20" s="25"/>
      <c r="F20" s="56"/>
      <c r="G20" s="60" t="s">
        <v>217</v>
      </c>
      <c r="H20" s="60" t="s">
        <v>217</v>
      </c>
      <c r="I20" s="160"/>
      <c r="J20" s="70"/>
      <c r="K20" s="51"/>
      <c r="L20" s="51"/>
      <c r="M20" s="178"/>
      <c r="N20" s="178"/>
      <c r="O20" s="51"/>
      <c r="P20" s="51"/>
      <c r="Q20" s="51"/>
      <c r="R20" s="51"/>
      <c r="S20" s="51" t="s">
        <v>71</v>
      </c>
      <c r="T20" s="51" t="s">
        <v>71</v>
      </c>
    </row>
    <row r="21" spans="1:20" x14ac:dyDescent="0.25">
      <c r="A21" s="25"/>
      <c r="B21" s="25"/>
      <c r="C21" s="25"/>
      <c r="D21" s="25"/>
      <c r="E21" s="25"/>
      <c r="F21" s="25"/>
      <c r="G21" s="58" t="s">
        <v>229</v>
      </c>
      <c r="H21" s="58" t="s">
        <v>230</v>
      </c>
      <c r="I21" s="160"/>
      <c r="J21" s="70"/>
      <c r="K21" s="51"/>
      <c r="L21" s="51"/>
      <c r="M21" s="178"/>
      <c r="N21" s="178"/>
      <c r="O21" s="51"/>
      <c r="P21" s="51"/>
      <c r="Q21" s="51"/>
      <c r="R21" s="51"/>
      <c r="S21" s="51" t="s">
        <v>69</v>
      </c>
      <c r="T21" s="51" t="s">
        <v>70</v>
      </c>
    </row>
    <row r="22" spans="1:20" x14ac:dyDescent="0.25">
      <c r="A22" s="25"/>
      <c r="B22" s="25"/>
      <c r="C22" s="25"/>
      <c r="D22" s="25"/>
      <c r="E22" s="25"/>
      <c r="F22" s="25"/>
      <c r="G22" s="25" t="s">
        <v>66</v>
      </c>
      <c r="H22" s="25" t="s">
        <v>67</v>
      </c>
      <c r="I22" s="51"/>
      <c r="J22" s="70"/>
      <c r="K22" s="51"/>
      <c r="L22" s="51"/>
      <c r="M22" s="194"/>
      <c r="N22" s="194"/>
      <c r="O22" s="51"/>
      <c r="P22" s="51"/>
      <c r="Q22" s="51"/>
      <c r="R22" s="51"/>
      <c r="S22" s="51" t="s">
        <v>57</v>
      </c>
      <c r="T22" s="51" t="s">
        <v>57</v>
      </c>
    </row>
    <row r="23" spans="1:20" x14ac:dyDescent="0.25">
      <c r="A23" s="25"/>
      <c r="B23" s="25"/>
      <c r="C23" s="25"/>
      <c r="D23" s="25"/>
      <c r="E23" s="25"/>
      <c r="F23" s="25"/>
      <c r="G23" s="25" t="s">
        <v>71</v>
      </c>
      <c r="H23" s="25" t="s">
        <v>71</v>
      </c>
      <c r="I23" s="51"/>
      <c r="J23" s="70"/>
      <c r="K23" s="51"/>
      <c r="L23" s="51"/>
      <c r="M23" s="195"/>
      <c r="N23" s="195"/>
      <c r="O23" s="51"/>
      <c r="P23" s="51"/>
      <c r="Q23" s="51"/>
      <c r="R23" s="51"/>
      <c r="S23" s="51" t="s">
        <v>65</v>
      </c>
      <c r="T23" s="51" t="s">
        <v>130</v>
      </c>
    </row>
    <row r="24" spans="1:20" x14ac:dyDescent="0.25">
      <c r="A24" s="57"/>
      <c r="B24" s="57"/>
      <c r="C24" s="57"/>
      <c r="D24" s="57"/>
      <c r="E24" s="57"/>
      <c r="F24" s="57"/>
      <c r="G24" s="57" t="s">
        <v>72</v>
      </c>
      <c r="H24" s="57" t="s">
        <v>72</v>
      </c>
      <c r="I24" s="158"/>
      <c r="J24" s="196"/>
      <c r="K24" s="158"/>
      <c r="L24" s="158"/>
      <c r="M24" s="158"/>
      <c r="N24" s="158"/>
      <c r="O24" s="158"/>
      <c r="P24" s="158"/>
      <c r="Q24" s="158"/>
      <c r="R24" s="158"/>
      <c r="S24" s="51" t="s">
        <v>216</v>
      </c>
      <c r="T24" s="51" t="s">
        <v>218</v>
      </c>
    </row>
    <row r="25" spans="1:20" x14ac:dyDescent="0.25">
      <c r="A25" s="60"/>
      <c r="B25" s="60"/>
      <c r="C25" s="60"/>
      <c r="D25" s="60"/>
      <c r="E25" s="60"/>
      <c r="F25" s="60"/>
      <c r="G25" s="60"/>
      <c r="H25" s="6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 spans="1:20" x14ac:dyDescent="0.25">
      <c r="A26" s="60"/>
      <c r="B26" s="60"/>
      <c r="C26" s="60"/>
      <c r="D26" s="60"/>
      <c r="E26" s="60"/>
      <c r="F26" s="60"/>
      <c r="G26" s="60"/>
      <c r="H26" s="60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0" x14ac:dyDescent="0.25">
      <c r="A27" s="30" t="s">
        <v>75</v>
      </c>
      <c r="B27" s="31">
        <f>COUNTA(B3:B24)</f>
        <v>11</v>
      </c>
      <c r="C27" s="30" t="s">
        <v>75</v>
      </c>
      <c r="D27" s="30">
        <f>COUNTA(D3:D24)</f>
        <v>10</v>
      </c>
      <c r="E27" s="30" t="s">
        <v>75</v>
      </c>
      <c r="F27" s="31">
        <f>COUNTA(F3:F24)</f>
        <v>10</v>
      </c>
      <c r="G27" s="30" t="s">
        <v>75</v>
      </c>
      <c r="H27" s="69">
        <f>COUNTA(H3:H24)</f>
        <v>22</v>
      </c>
      <c r="I27" s="30" t="s">
        <v>75</v>
      </c>
      <c r="J27" s="69">
        <f>COUNTA(J3:J24)</f>
        <v>11</v>
      </c>
      <c r="K27" s="30" t="s">
        <v>75</v>
      </c>
      <c r="L27" s="69">
        <f>COUNTA(L3:L24)</f>
        <v>16</v>
      </c>
      <c r="M27" s="30" t="s">
        <v>75</v>
      </c>
      <c r="N27" s="69">
        <f>COUNTA(N3:N24)</f>
        <v>13</v>
      </c>
      <c r="O27" s="30" t="s">
        <v>75</v>
      </c>
      <c r="P27" s="69">
        <f>COUNTA(P3:P24)</f>
        <v>6</v>
      </c>
      <c r="Q27" s="30" t="s">
        <v>75</v>
      </c>
      <c r="R27" s="69">
        <f>COUNTA(R3:R24)</f>
        <v>13</v>
      </c>
      <c r="S27" s="71" t="s">
        <v>75</v>
      </c>
      <c r="T27" s="198">
        <f>COUNTA(T3:T24)</f>
        <v>22</v>
      </c>
    </row>
    <row r="30" spans="1:20" x14ac:dyDescent="0.25">
      <c r="A30" s="239" t="s">
        <v>180</v>
      </c>
      <c r="B30" s="240"/>
      <c r="C30" s="239" t="s">
        <v>181</v>
      </c>
      <c r="D30" s="240"/>
      <c r="E30" s="239" t="s">
        <v>182</v>
      </c>
      <c r="F30" s="240"/>
      <c r="G30" s="239" t="s">
        <v>183</v>
      </c>
      <c r="H30" s="240"/>
      <c r="I30" s="239" t="s">
        <v>184</v>
      </c>
      <c r="J30" s="240"/>
      <c r="K30" s="239" t="s">
        <v>185</v>
      </c>
      <c r="L30" s="240"/>
      <c r="M30" s="239" t="s">
        <v>186</v>
      </c>
      <c r="N30" s="240"/>
      <c r="O30" s="239" t="s">
        <v>187</v>
      </c>
      <c r="P30" s="240"/>
      <c r="Q30" s="239" t="s">
        <v>188</v>
      </c>
      <c r="R30" s="240"/>
      <c r="S30" s="239" t="s">
        <v>189</v>
      </c>
      <c r="T30" s="240"/>
    </row>
    <row r="31" spans="1:20" x14ac:dyDescent="0.25">
      <c r="A31" s="62" t="s">
        <v>54</v>
      </c>
      <c r="B31" s="62" t="s">
        <v>55</v>
      </c>
      <c r="C31" s="62" t="s">
        <v>54</v>
      </c>
      <c r="D31" s="62" t="s">
        <v>55</v>
      </c>
      <c r="E31" s="62" t="s">
        <v>54</v>
      </c>
      <c r="F31" s="62" t="s">
        <v>55</v>
      </c>
      <c r="G31" s="62" t="s">
        <v>54</v>
      </c>
      <c r="H31" s="62" t="s">
        <v>55</v>
      </c>
      <c r="I31" s="63" t="s">
        <v>54</v>
      </c>
      <c r="J31" s="154" t="s">
        <v>55</v>
      </c>
      <c r="K31" s="156" t="s">
        <v>54</v>
      </c>
      <c r="L31" s="156" t="s">
        <v>55</v>
      </c>
      <c r="M31" s="155" t="s">
        <v>54</v>
      </c>
      <c r="N31" s="154" t="s">
        <v>55</v>
      </c>
      <c r="O31" s="64" t="s">
        <v>54</v>
      </c>
      <c r="P31" s="64" t="s">
        <v>55</v>
      </c>
      <c r="Q31" s="64" t="s">
        <v>54</v>
      </c>
      <c r="R31" s="64" t="s">
        <v>55</v>
      </c>
      <c r="S31" s="64" t="s">
        <v>54</v>
      </c>
      <c r="T31" s="64" t="s">
        <v>55</v>
      </c>
    </row>
    <row r="32" spans="1:20" ht="15" customHeight="1" x14ac:dyDescent="0.25">
      <c r="A32" s="25" t="s">
        <v>59</v>
      </c>
      <c r="B32" s="25" t="s">
        <v>59</v>
      </c>
      <c r="C32" s="25" t="s">
        <v>266</v>
      </c>
      <c r="D32" s="25" t="s">
        <v>231</v>
      </c>
      <c r="E32" s="25" t="s">
        <v>250</v>
      </c>
      <c r="F32" s="25" t="s">
        <v>256</v>
      </c>
      <c r="G32" s="25" t="s">
        <v>73</v>
      </c>
      <c r="H32" s="25" t="s">
        <v>74</v>
      </c>
      <c r="I32" s="51" t="s">
        <v>56</v>
      </c>
      <c r="J32" s="51" t="s">
        <v>56</v>
      </c>
      <c r="K32" s="51" t="s">
        <v>56</v>
      </c>
      <c r="L32" s="51" t="s">
        <v>56</v>
      </c>
      <c r="M32" s="51" t="s">
        <v>217</v>
      </c>
      <c r="N32" s="51" t="s">
        <v>217</v>
      </c>
      <c r="O32" s="51" t="s">
        <v>294</v>
      </c>
      <c r="P32" s="51" t="s">
        <v>130</v>
      </c>
      <c r="Q32" s="51" t="s">
        <v>260</v>
      </c>
      <c r="R32" s="51" t="s">
        <v>64</v>
      </c>
      <c r="S32" s="51" t="s">
        <v>58</v>
      </c>
      <c r="T32" s="51" t="s">
        <v>58</v>
      </c>
    </row>
    <row r="33" spans="1:20" ht="15" customHeight="1" x14ac:dyDescent="0.25">
      <c r="A33" s="25" t="s">
        <v>257</v>
      </c>
      <c r="B33" s="25" t="s">
        <v>62</v>
      </c>
      <c r="C33" s="25" t="s">
        <v>267</v>
      </c>
      <c r="D33" s="25" t="s">
        <v>222</v>
      </c>
      <c r="E33" s="25" t="s">
        <v>57</v>
      </c>
      <c r="F33" s="25" t="s">
        <v>57</v>
      </c>
      <c r="G33" s="25" t="s">
        <v>62</v>
      </c>
      <c r="H33" s="25" t="s">
        <v>62</v>
      </c>
      <c r="I33" s="51" t="s">
        <v>58</v>
      </c>
      <c r="J33" s="51" t="s">
        <v>58</v>
      </c>
      <c r="K33" s="51" t="s">
        <v>270</v>
      </c>
      <c r="L33" s="51" t="s">
        <v>270</v>
      </c>
      <c r="M33" s="51" t="s">
        <v>270</v>
      </c>
      <c r="N33" s="51" t="s">
        <v>270</v>
      </c>
      <c r="O33" s="51" t="s">
        <v>277</v>
      </c>
      <c r="P33" s="51" t="s">
        <v>227</v>
      </c>
      <c r="Q33" s="51" t="s">
        <v>60</v>
      </c>
      <c r="R33" s="51" t="s">
        <v>60</v>
      </c>
      <c r="S33" s="51" t="s">
        <v>62</v>
      </c>
      <c r="T33" s="51" t="s">
        <v>62</v>
      </c>
    </row>
    <row r="34" spans="1:20" ht="15" customHeight="1" x14ac:dyDescent="0.25">
      <c r="A34" s="25" t="s">
        <v>258</v>
      </c>
      <c r="B34" s="25" t="s">
        <v>67</v>
      </c>
      <c r="C34" s="25" t="s">
        <v>268</v>
      </c>
      <c r="D34" s="25" t="s">
        <v>269</v>
      </c>
      <c r="E34" s="25" t="s">
        <v>252</v>
      </c>
      <c r="F34" s="25" t="s">
        <v>255</v>
      </c>
      <c r="G34" s="25" t="s">
        <v>59</v>
      </c>
      <c r="H34" s="25" t="s">
        <v>59</v>
      </c>
      <c r="I34" s="51" t="s">
        <v>278</v>
      </c>
      <c r="J34" s="51" t="s">
        <v>231</v>
      </c>
      <c r="K34" s="51" t="s">
        <v>287</v>
      </c>
      <c r="L34" s="51" t="s">
        <v>238</v>
      </c>
      <c r="M34" s="51" t="s">
        <v>60</v>
      </c>
      <c r="N34" s="51" t="s">
        <v>60</v>
      </c>
      <c r="O34" s="51" t="s">
        <v>215</v>
      </c>
      <c r="P34" s="51" t="s">
        <v>215</v>
      </c>
      <c r="Q34" s="51" t="s">
        <v>58</v>
      </c>
      <c r="R34" s="51" t="s">
        <v>58</v>
      </c>
      <c r="S34" s="51" t="s">
        <v>298</v>
      </c>
      <c r="T34" s="51" t="s">
        <v>297</v>
      </c>
    </row>
    <row r="35" spans="1:20" ht="15" customHeight="1" x14ac:dyDescent="0.25">
      <c r="A35" s="25" t="s">
        <v>259</v>
      </c>
      <c r="B35" s="25" t="s">
        <v>130</v>
      </c>
      <c r="C35" s="25" t="s">
        <v>270</v>
      </c>
      <c r="D35" s="25" t="s">
        <v>270</v>
      </c>
      <c r="E35" s="25" t="s">
        <v>215</v>
      </c>
      <c r="F35" s="25" t="s">
        <v>215</v>
      </c>
      <c r="G35" s="25" t="s">
        <v>219</v>
      </c>
      <c r="H35" s="25" t="s">
        <v>55</v>
      </c>
      <c r="I35" s="51" t="s">
        <v>279</v>
      </c>
      <c r="J35" s="51" t="s">
        <v>222</v>
      </c>
      <c r="K35" s="51" t="s">
        <v>61</v>
      </c>
      <c r="L35" s="51" t="s">
        <v>62</v>
      </c>
      <c r="M35" s="51" t="s">
        <v>71</v>
      </c>
      <c r="N35" s="51" t="s">
        <v>71</v>
      </c>
      <c r="O35" s="51" t="s">
        <v>295</v>
      </c>
      <c r="P35" s="51" t="s">
        <v>236</v>
      </c>
      <c r="Q35" s="51" t="s">
        <v>258</v>
      </c>
      <c r="R35" s="51" t="s">
        <v>67</v>
      </c>
      <c r="S35" s="51" t="s">
        <v>68</v>
      </c>
      <c r="T35" s="51" t="s">
        <v>68</v>
      </c>
    </row>
    <row r="36" spans="1:20" ht="15" customHeight="1" x14ac:dyDescent="0.25">
      <c r="A36" s="25" t="s">
        <v>260</v>
      </c>
      <c r="B36" s="25" t="s">
        <v>64</v>
      </c>
      <c r="C36" s="25" t="s">
        <v>215</v>
      </c>
      <c r="D36" s="25" t="s">
        <v>215</v>
      </c>
      <c r="E36" s="25" t="s">
        <v>56</v>
      </c>
      <c r="F36" s="25" t="s">
        <v>56</v>
      </c>
      <c r="G36" s="25" t="s">
        <v>277</v>
      </c>
      <c r="H36" s="25" t="s">
        <v>227</v>
      </c>
      <c r="I36" s="51" t="s">
        <v>280</v>
      </c>
      <c r="J36" s="51" t="s">
        <v>130</v>
      </c>
      <c r="K36" s="51" t="s">
        <v>63</v>
      </c>
      <c r="L36" s="51" t="s">
        <v>64</v>
      </c>
      <c r="M36" s="51" t="s">
        <v>222</v>
      </c>
      <c r="N36" s="51" t="s">
        <v>267</v>
      </c>
      <c r="O36" s="51" t="s">
        <v>56</v>
      </c>
      <c r="P36" s="51" t="s">
        <v>56</v>
      </c>
      <c r="Q36" s="51" t="s">
        <v>296</v>
      </c>
      <c r="R36" s="51" t="s">
        <v>297</v>
      </c>
      <c r="S36" s="51" t="s">
        <v>299</v>
      </c>
      <c r="T36" s="51" t="s">
        <v>300</v>
      </c>
    </row>
    <row r="37" spans="1:20" ht="15" customHeight="1" x14ac:dyDescent="0.25">
      <c r="A37" s="25" t="s">
        <v>60</v>
      </c>
      <c r="B37" s="25" t="s">
        <v>60</v>
      </c>
      <c r="C37" s="25" t="s">
        <v>216</v>
      </c>
      <c r="D37" s="25" t="s">
        <v>218</v>
      </c>
      <c r="E37" s="25" t="s">
        <v>58</v>
      </c>
      <c r="F37" s="25" t="s">
        <v>58</v>
      </c>
      <c r="G37" s="25" t="s">
        <v>268</v>
      </c>
      <c r="H37" s="25" t="s">
        <v>233</v>
      </c>
      <c r="I37" s="51" t="s">
        <v>68</v>
      </c>
      <c r="J37" s="51" t="s">
        <v>68</v>
      </c>
      <c r="K37" s="51" t="s">
        <v>65</v>
      </c>
      <c r="L37" s="51" t="s">
        <v>130</v>
      </c>
      <c r="M37" s="51" t="s">
        <v>56</v>
      </c>
      <c r="N37" s="51" t="s">
        <v>56</v>
      </c>
      <c r="O37" s="51" t="s">
        <v>216</v>
      </c>
      <c r="P37" s="51" t="s">
        <v>218</v>
      </c>
      <c r="Q37" s="51" t="s">
        <v>59</v>
      </c>
      <c r="R37" s="51" t="s">
        <v>59</v>
      </c>
      <c r="S37" s="51" t="s">
        <v>248</v>
      </c>
      <c r="T37" s="51" t="s">
        <v>236</v>
      </c>
    </row>
    <row r="38" spans="1:20" ht="15" customHeight="1" x14ac:dyDescent="0.25">
      <c r="A38" s="25" t="s">
        <v>261</v>
      </c>
      <c r="B38" s="25" t="s">
        <v>71</v>
      </c>
      <c r="C38" s="25" t="s">
        <v>237</v>
      </c>
      <c r="D38" s="25" t="s">
        <v>238</v>
      </c>
      <c r="E38" s="25" t="s">
        <v>275</v>
      </c>
      <c r="F38" s="25" t="s">
        <v>276</v>
      </c>
      <c r="G38" s="25" t="s">
        <v>57</v>
      </c>
      <c r="H38" s="25" t="s">
        <v>57</v>
      </c>
      <c r="I38" s="51" t="s">
        <v>57</v>
      </c>
      <c r="J38" s="51" t="s">
        <v>57</v>
      </c>
      <c r="K38" s="51" t="s">
        <v>288</v>
      </c>
      <c r="L38" s="51" t="s">
        <v>231</v>
      </c>
      <c r="M38" s="51" t="s">
        <v>68</v>
      </c>
      <c r="N38" s="51" t="s">
        <v>68</v>
      </c>
      <c r="O38" s="51" t="s">
        <v>59</v>
      </c>
      <c r="P38" s="51" t="s">
        <v>59</v>
      </c>
      <c r="Q38" s="51" t="s">
        <v>259</v>
      </c>
      <c r="R38" s="51" t="s">
        <v>130</v>
      </c>
      <c r="S38" s="51" t="s">
        <v>66</v>
      </c>
      <c r="T38" s="51" t="s">
        <v>67</v>
      </c>
    </row>
    <row r="39" spans="1:20" ht="15" customHeight="1" x14ac:dyDescent="0.25">
      <c r="A39" s="25" t="s">
        <v>56</v>
      </c>
      <c r="B39" s="25" t="s">
        <v>56</v>
      </c>
      <c r="C39" s="25" t="s">
        <v>234</v>
      </c>
      <c r="D39" s="25" t="s">
        <v>271</v>
      </c>
      <c r="E39" s="25" t="s">
        <v>237</v>
      </c>
      <c r="F39" s="25" t="s">
        <v>238</v>
      </c>
      <c r="G39" s="25" t="s">
        <v>215</v>
      </c>
      <c r="H39" s="25" t="s">
        <v>215</v>
      </c>
      <c r="I39" s="51" t="s">
        <v>261</v>
      </c>
      <c r="J39" s="51" t="s">
        <v>71</v>
      </c>
      <c r="K39" s="51" t="s">
        <v>216</v>
      </c>
      <c r="L39" s="51" t="s">
        <v>218</v>
      </c>
      <c r="M39" s="51" t="s">
        <v>62</v>
      </c>
      <c r="N39" s="51" t="s">
        <v>61</v>
      </c>
      <c r="O39" s="51" t="s">
        <v>57</v>
      </c>
      <c r="P39" s="51" t="s">
        <v>57</v>
      </c>
      <c r="Q39" s="51" t="s">
        <v>68</v>
      </c>
      <c r="R39" s="51" t="s">
        <v>68</v>
      </c>
      <c r="S39" s="51" t="s">
        <v>72</v>
      </c>
      <c r="T39" s="51" t="s">
        <v>72</v>
      </c>
    </row>
    <row r="40" spans="1:20" ht="15" customHeight="1" x14ac:dyDescent="0.25">
      <c r="A40" s="25" t="s">
        <v>262</v>
      </c>
      <c r="B40" s="25" t="s">
        <v>74</v>
      </c>
      <c r="C40" s="25" t="s">
        <v>58</v>
      </c>
      <c r="D40" s="25" t="s">
        <v>58</v>
      </c>
      <c r="E40" s="25" t="s">
        <v>216</v>
      </c>
      <c r="F40" s="25" t="s">
        <v>218</v>
      </c>
      <c r="G40" s="25" t="s">
        <v>60</v>
      </c>
      <c r="H40" s="25" t="s">
        <v>60</v>
      </c>
      <c r="I40" s="51" t="s">
        <v>262</v>
      </c>
      <c r="J40" s="51" t="s">
        <v>74</v>
      </c>
      <c r="K40" s="51" t="s">
        <v>57</v>
      </c>
      <c r="L40" s="51" t="s">
        <v>57</v>
      </c>
      <c r="M40" s="51" t="s">
        <v>236</v>
      </c>
      <c r="N40" s="51" t="s">
        <v>234</v>
      </c>
      <c r="O40" s="51" t="s">
        <v>217</v>
      </c>
      <c r="P40" s="51" t="s">
        <v>217</v>
      </c>
      <c r="Q40" s="51" t="s">
        <v>262</v>
      </c>
      <c r="R40" s="51" t="s">
        <v>74</v>
      </c>
      <c r="S40" s="51" t="s">
        <v>294</v>
      </c>
      <c r="T40" s="51" t="s">
        <v>130</v>
      </c>
    </row>
    <row r="41" spans="1:20" ht="15" customHeight="1" x14ac:dyDescent="0.25">
      <c r="A41" s="25" t="s">
        <v>58</v>
      </c>
      <c r="B41" s="25" t="s">
        <v>58</v>
      </c>
      <c r="C41" s="25" t="s">
        <v>56</v>
      </c>
      <c r="D41" s="25" t="s">
        <v>56</v>
      </c>
      <c r="E41" s="25" t="s">
        <v>267</v>
      </c>
      <c r="F41" s="25" t="s">
        <v>222</v>
      </c>
      <c r="G41" s="25" t="s">
        <v>56</v>
      </c>
      <c r="H41" s="25" t="s">
        <v>56</v>
      </c>
      <c r="I41" s="51" t="s">
        <v>281</v>
      </c>
      <c r="J41" s="51" t="s">
        <v>62</v>
      </c>
      <c r="K41" s="51" t="s">
        <v>220</v>
      </c>
      <c r="L41" s="51" t="s">
        <v>221</v>
      </c>
      <c r="M41" s="51" t="s">
        <v>215</v>
      </c>
      <c r="N41" s="51" t="s">
        <v>215</v>
      </c>
      <c r="O41" s="51" t="s">
        <v>63</v>
      </c>
      <c r="P41" s="51" t="s">
        <v>64</v>
      </c>
      <c r="Q41" s="51" t="s">
        <v>261</v>
      </c>
      <c r="R41" s="51" t="s">
        <v>71</v>
      </c>
      <c r="S41" s="51" t="s">
        <v>73</v>
      </c>
      <c r="T41" s="51" t="s">
        <v>74</v>
      </c>
    </row>
    <row r="42" spans="1:20" ht="15" customHeight="1" x14ac:dyDescent="0.25">
      <c r="A42" s="25" t="s">
        <v>68</v>
      </c>
      <c r="B42" s="25" t="s">
        <v>68</v>
      </c>
      <c r="C42" s="25" t="s">
        <v>57</v>
      </c>
      <c r="D42" s="25" t="s">
        <v>57</v>
      </c>
      <c r="E42" s="25" t="s">
        <v>268</v>
      </c>
      <c r="F42" s="25" t="s">
        <v>269</v>
      </c>
      <c r="G42" s="25" t="s">
        <v>217</v>
      </c>
      <c r="H42" s="25" t="s">
        <v>217</v>
      </c>
      <c r="I42" s="51" t="s">
        <v>263</v>
      </c>
      <c r="J42" s="51" t="s">
        <v>72</v>
      </c>
      <c r="K42" s="51" t="s">
        <v>73</v>
      </c>
      <c r="L42" s="51" t="s">
        <v>222</v>
      </c>
      <c r="M42" s="51" t="s">
        <v>57</v>
      </c>
      <c r="N42" s="51" t="s">
        <v>57</v>
      </c>
      <c r="O42" s="51" t="s">
        <v>219</v>
      </c>
      <c r="P42" s="51" t="s">
        <v>55</v>
      </c>
      <c r="Q42" s="51" t="s">
        <v>56</v>
      </c>
      <c r="R42" s="51" t="s">
        <v>56</v>
      </c>
      <c r="S42" s="51" t="s">
        <v>64</v>
      </c>
      <c r="T42" s="51" t="s">
        <v>64</v>
      </c>
    </row>
    <row r="43" spans="1:20" ht="15" customHeight="1" x14ac:dyDescent="0.25">
      <c r="A43" s="25" t="s">
        <v>263</v>
      </c>
      <c r="B43" s="25" t="s">
        <v>72</v>
      </c>
      <c r="C43" s="25" t="s">
        <v>60</v>
      </c>
      <c r="D43" s="25" t="s">
        <v>60</v>
      </c>
      <c r="E43" s="25" t="s">
        <v>60</v>
      </c>
      <c r="F43" s="25" t="s">
        <v>60</v>
      </c>
      <c r="G43" s="25" t="s">
        <v>64</v>
      </c>
      <c r="H43" s="25" t="s">
        <v>64</v>
      </c>
      <c r="I43" s="51" t="s">
        <v>282</v>
      </c>
      <c r="J43" s="51" t="s">
        <v>218</v>
      </c>
      <c r="K43" s="51" t="s">
        <v>60</v>
      </c>
      <c r="L43" s="51" t="s">
        <v>60</v>
      </c>
      <c r="M43" s="51" t="s">
        <v>216</v>
      </c>
      <c r="N43" s="51" t="s">
        <v>218</v>
      </c>
      <c r="O43" s="51" t="s">
        <v>66</v>
      </c>
      <c r="P43" s="51" t="s">
        <v>67</v>
      </c>
      <c r="Q43" s="51" t="s">
        <v>263</v>
      </c>
      <c r="R43" s="51" t="s">
        <v>72</v>
      </c>
      <c r="S43" s="51" t="s">
        <v>288</v>
      </c>
      <c r="T43" s="51" t="s">
        <v>231</v>
      </c>
    </row>
    <row r="44" spans="1:20" ht="15" customHeight="1" x14ac:dyDescent="0.25">
      <c r="A44" s="25" t="s">
        <v>264</v>
      </c>
      <c r="B44" s="25" t="s">
        <v>265</v>
      </c>
      <c r="C44" s="25" t="s">
        <v>59</v>
      </c>
      <c r="D44" s="25" t="s">
        <v>59</v>
      </c>
      <c r="E44" s="25" t="s">
        <v>253</v>
      </c>
      <c r="F44" s="25" t="s">
        <v>254</v>
      </c>
      <c r="G44" s="25" t="s">
        <v>66</v>
      </c>
      <c r="H44" s="25" t="s">
        <v>67</v>
      </c>
      <c r="I44" s="51" t="s">
        <v>243</v>
      </c>
      <c r="J44" s="51" t="s">
        <v>59</v>
      </c>
      <c r="K44" s="51" t="s">
        <v>59</v>
      </c>
      <c r="L44" s="51" t="s">
        <v>59</v>
      </c>
      <c r="M44" s="51" t="s">
        <v>65</v>
      </c>
      <c r="N44" s="51" t="s">
        <v>130</v>
      </c>
      <c r="O44" s="51"/>
      <c r="P44" s="51"/>
      <c r="Q44" s="51"/>
      <c r="R44" s="51"/>
      <c r="S44" s="51" t="s">
        <v>71</v>
      </c>
      <c r="T44" s="51" t="s">
        <v>71</v>
      </c>
    </row>
    <row r="45" spans="1:20" ht="15" customHeight="1" x14ac:dyDescent="0.25">
      <c r="A45" s="25"/>
      <c r="B45" s="25"/>
      <c r="C45" s="25" t="s">
        <v>252</v>
      </c>
      <c r="D45" s="25" t="s">
        <v>255</v>
      </c>
      <c r="E45" s="25" t="s">
        <v>61</v>
      </c>
      <c r="F45" s="25" t="s">
        <v>62</v>
      </c>
      <c r="G45" s="25" t="s">
        <v>267</v>
      </c>
      <c r="H45" s="25" t="s">
        <v>222</v>
      </c>
      <c r="I45" s="51" t="s">
        <v>283</v>
      </c>
      <c r="J45" s="51" t="s">
        <v>233</v>
      </c>
      <c r="K45" s="51" t="s">
        <v>289</v>
      </c>
      <c r="L45" s="51" t="s">
        <v>292</v>
      </c>
      <c r="M45" s="51" t="s">
        <v>251</v>
      </c>
      <c r="N45" s="51" t="s">
        <v>230</v>
      </c>
      <c r="O45" s="51"/>
      <c r="P45" s="51"/>
      <c r="Q45" s="51"/>
      <c r="R45" s="51"/>
      <c r="S45" s="51" t="s">
        <v>252</v>
      </c>
      <c r="T45" s="51" t="s">
        <v>255</v>
      </c>
    </row>
    <row r="46" spans="1:20" ht="15" customHeight="1" x14ac:dyDescent="0.25">
      <c r="A46" s="25"/>
      <c r="B46" s="25"/>
      <c r="C46" s="25" t="s">
        <v>219</v>
      </c>
      <c r="D46" s="25" t="s">
        <v>55</v>
      </c>
      <c r="E46" s="25" t="s">
        <v>63</v>
      </c>
      <c r="F46" s="25" t="s">
        <v>64</v>
      </c>
      <c r="G46" s="57" t="s">
        <v>216</v>
      </c>
      <c r="H46" s="57" t="s">
        <v>218</v>
      </c>
      <c r="I46" s="51" t="s">
        <v>284</v>
      </c>
      <c r="J46" s="51" t="s">
        <v>215</v>
      </c>
      <c r="K46" s="51" t="s">
        <v>290</v>
      </c>
      <c r="L46" s="51" t="s">
        <v>265</v>
      </c>
      <c r="M46" s="51" t="s">
        <v>72</v>
      </c>
      <c r="N46" s="51" t="s">
        <v>72</v>
      </c>
      <c r="O46" s="51"/>
      <c r="P46" s="51"/>
      <c r="Q46" s="51"/>
      <c r="R46" s="51"/>
      <c r="S46" s="51" t="s">
        <v>59</v>
      </c>
      <c r="T46" s="51" t="s">
        <v>59</v>
      </c>
    </row>
    <row r="47" spans="1:20" ht="15" customHeight="1" x14ac:dyDescent="0.25">
      <c r="A47" s="25"/>
      <c r="B47" s="25"/>
      <c r="C47" s="25" t="s">
        <v>253</v>
      </c>
      <c r="D47" s="25" t="s">
        <v>254</v>
      </c>
      <c r="E47" s="25" t="s">
        <v>65</v>
      </c>
      <c r="F47" s="56" t="s">
        <v>130</v>
      </c>
      <c r="G47" s="51"/>
      <c r="H47" s="51"/>
      <c r="I47" s="51" t="s">
        <v>285</v>
      </c>
      <c r="J47" s="51" t="s">
        <v>64</v>
      </c>
      <c r="K47" s="51" t="s">
        <v>291</v>
      </c>
      <c r="L47" s="51" t="s">
        <v>236</v>
      </c>
      <c r="M47" s="51" t="s">
        <v>58</v>
      </c>
      <c r="N47" s="51" t="s">
        <v>58</v>
      </c>
      <c r="O47" s="51"/>
      <c r="P47" s="51"/>
      <c r="Q47" s="51"/>
      <c r="R47" s="51"/>
      <c r="S47" s="51"/>
      <c r="T47" s="51"/>
    </row>
    <row r="48" spans="1:20" ht="15" customHeight="1" x14ac:dyDescent="0.25">
      <c r="A48" s="25"/>
      <c r="B48" s="25"/>
      <c r="C48" s="25" t="s">
        <v>250</v>
      </c>
      <c r="D48" s="25" t="s">
        <v>256</v>
      </c>
      <c r="E48" s="25" t="s">
        <v>68</v>
      </c>
      <c r="F48" s="25" t="s">
        <v>68</v>
      </c>
      <c r="G48" s="58"/>
      <c r="H48" s="159"/>
      <c r="I48" s="51" t="s">
        <v>286</v>
      </c>
      <c r="J48" s="51" t="s">
        <v>67</v>
      </c>
      <c r="K48" s="51" t="s">
        <v>250</v>
      </c>
      <c r="L48" s="51" t="s">
        <v>250</v>
      </c>
      <c r="M48" s="51" t="s">
        <v>287</v>
      </c>
      <c r="N48" s="51" t="s">
        <v>238</v>
      </c>
      <c r="O48" s="51"/>
      <c r="P48" s="51"/>
      <c r="Q48" s="51"/>
      <c r="R48" s="51"/>
      <c r="S48" s="51"/>
      <c r="T48" s="51"/>
    </row>
    <row r="49" spans="1:20" ht="15" customHeight="1" x14ac:dyDescent="0.25">
      <c r="A49" s="25"/>
      <c r="B49" s="25"/>
      <c r="C49" s="25" t="s">
        <v>272</v>
      </c>
      <c r="D49" s="25" t="s">
        <v>227</v>
      </c>
      <c r="E49" s="25" t="s">
        <v>217</v>
      </c>
      <c r="F49" s="25" t="s">
        <v>217</v>
      </c>
      <c r="G49" s="25"/>
      <c r="H49" s="56"/>
      <c r="I49" s="51"/>
      <c r="J49" s="51"/>
      <c r="K49" s="51" t="s">
        <v>253</v>
      </c>
      <c r="L49" s="51" t="s">
        <v>293</v>
      </c>
      <c r="M49" s="51" t="s">
        <v>63</v>
      </c>
      <c r="N49" s="51" t="s">
        <v>64</v>
      </c>
      <c r="O49" s="51"/>
      <c r="P49" s="51"/>
      <c r="Q49" s="51"/>
      <c r="R49" s="51"/>
      <c r="S49" s="51"/>
      <c r="T49" s="51"/>
    </row>
    <row r="50" spans="1:20" ht="15" customHeight="1" x14ac:dyDescent="0.25">
      <c r="A50" s="25"/>
      <c r="B50" s="25"/>
      <c r="C50" s="25" t="s">
        <v>251</v>
      </c>
      <c r="D50" s="25" t="s">
        <v>230</v>
      </c>
      <c r="E50" s="25" t="s">
        <v>251</v>
      </c>
      <c r="F50" s="25" t="s">
        <v>230</v>
      </c>
      <c r="G50" s="25"/>
      <c r="H50" s="56"/>
      <c r="I50" s="51"/>
      <c r="J50" s="51"/>
      <c r="K50" s="51" t="s">
        <v>217</v>
      </c>
      <c r="L50" s="51" t="s">
        <v>217</v>
      </c>
      <c r="M50" s="51" t="s">
        <v>59</v>
      </c>
      <c r="N50" s="51" t="s">
        <v>59</v>
      </c>
      <c r="O50" s="51"/>
      <c r="P50" s="51"/>
      <c r="Q50" s="51"/>
      <c r="R50" s="51"/>
      <c r="S50" s="51"/>
      <c r="T50" s="51"/>
    </row>
    <row r="51" spans="1:20" ht="15" customHeight="1" x14ac:dyDescent="0.25">
      <c r="A51" s="25"/>
      <c r="B51" s="25"/>
      <c r="C51" s="25" t="s">
        <v>63</v>
      </c>
      <c r="D51" s="25" t="s">
        <v>64</v>
      </c>
      <c r="E51" s="25" t="s">
        <v>66</v>
      </c>
      <c r="F51" s="25" t="s">
        <v>67</v>
      </c>
      <c r="G51" s="25"/>
      <c r="H51" s="56"/>
      <c r="I51" s="51"/>
      <c r="J51" s="51"/>
      <c r="K51" s="51" t="s">
        <v>66</v>
      </c>
      <c r="L51" s="51" t="s">
        <v>66</v>
      </c>
      <c r="M51" s="84" t="s">
        <v>66</v>
      </c>
      <c r="N51" s="51" t="s">
        <v>67</v>
      </c>
      <c r="O51" s="51"/>
      <c r="P51" s="160"/>
      <c r="Q51" s="51"/>
      <c r="R51" s="160"/>
      <c r="S51" s="51"/>
      <c r="T51" s="160"/>
    </row>
    <row r="52" spans="1:20" ht="15" customHeight="1" x14ac:dyDescent="0.25">
      <c r="A52" s="25"/>
      <c r="B52" s="25"/>
      <c r="C52" s="25" t="s">
        <v>61</v>
      </c>
      <c r="D52" s="25" t="s">
        <v>62</v>
      </c>
      <c r="E52" s="25" t="s">
        <v>71</v>
      </c>
      <c r="F52" s="25" t="s">
        <v>71</v>
      </c>
      <c r="G52" s="25"/>
      <c r="H52" s="56"/>
      <c r="I52" s="51"/>
      <c r="J52" s="51"/>
      <c r="K52" s="51" t="s">
        <v>58</v>
      </c>
      <c r="L52" s="51" t="s">
        <v>58</v>
      </c>
      <c r="M52" s="70"/>
      <c r="N52" s="51"/>
      <c r="O52" s="51"/>
      <c r="P52" s="160"/>
      <c r="Q52" s="51"/>
      <c r="R52" s="160"/>
      <c r="S52" s="51"/>
      <c r="T52" s="160"/>
    </row>
    <row r="53" spans="1:20" ht="15" customHeight="1" x14ac:dyDescent="0.25">
      <c r="A53" s="25"/>
      <c r="B53" s="25"/>
      <c r="C53" s="25" t="s">
        <v>65</v>
      </c>
      <c r="D53" s="25" t="s">
        <v>130</v>
      </c>
      <c r="E53" s="25" t="s">
        <v>72</v>
      </c>
      <c r="F53" s="25" t="s">
        <v>72</v>
      </c>
      <c r="G53" s="25"/>
      <c r="H53" s="56"/>
      <c r="I53" s="51"/>
      <c r="J53" s="51"/>
      <c r="K53" s="51" t="s">
        <v>68</v>
      </c>
      <c r="L53" s="51" t="s">
        <v>68</v>
      </c>
      <c r="M53" s="70"/>
      <c r="N53" s="51"/>
      <c r="O53" s="51"/>
      <c r="P53" s="160"/>
      <c r="Q53" s="51"/>
      <c r="R53" s="160"/>
      <c r="S53" s="51"/>
      <c r="T53" s="160"/>
    </row>
    <row r="54" spans="1:20" ht="15" customHeight="1" x14ac:dyDescent="0.25">
      <c r="A54" s="25"/>
      <c r="B54" s="25"/>
      <c r="C54" s="25" t="s">
        <v>68</v>
      </c>
      <c r="D54" s="25" t="s">
        <v>68</v>
      </c>
      <c r="E54" s="25"/>
      <c r="F54" s="25"/>
      <c r="G54" s="25"/>
      <c r="H54" s="56"/>
      <c r="I54" s="51"/>
      <c r="J54" s="51"/>
      <c r="K54" s="51" t="s">
        <v>71</v>
      </c>
      <c r="L54" s="51" t="s">
        <v>71</v>
      </c>
      <c r="M54" s="70"/>
      <c r="N54" s="51"/>
      <c r="O54" s="51"/>
      <c r="P54" s="160"/>
      <c r="Q54" s="51"/>
      <c r="R54" s="160"/>
      <c r="S54" s="51"/>
      <c r="T54" s="160"/>
    </row>
    <row r="55" spans="1:20" ht="15" customHeight="1" x14ac:dyDescent="0.25">
      <c r="A55" s="25"/>
      <c r="B55" s="25"/>
      <c r="C55" s="25" t="s">
        <v>217</v>
      </c>
      <c r="D55" s="25" t="s">
        <v>217</v>
      </c>
      <c r="E55" s="25"/>
      <c r="F55" s="25"/>
      <c r="G55" s="25"/>
      <c r="H55" s="56"/>
      <c r="I55" s="51"/>
      <c r="J55" s="51"/>
      <c r="K55" s="51" t="s">
        <v>72</v>
      </c>
      <c r="L55" s="51" t="s">
        <v>72</v>
      </c>
      <c r="M55" s="70"/>
      <c r="N55" s="51"/>
      <c r="O55" s="51"/>
      <c r="P55" s="160"/>
      <c r="Q55" s="51"/>
      <c r="R55" s="160"/>
      <c r="S55" s="51"/>
      <c r="T55" s="160"/>
    </row>
    <row r="56" spans="1:20" ht="15" customHeight="1" x14ac:dyDescent="0.25">
      <c r="A56" s="25"/>
      <c r="B56" s="25"/>
      <c r="C56" s="25" t="s">
        <v>273</v>
      </c>
      <c r="D56" s="25" t="s">
        <v>274</v>
      </c>
      <c r="E56" s="25"/>
      <c r="F56" s="25"/>
      <c r="G56" s="25"/>
      <c r="H56" s="56"/>
      <c r="I56" s="51"/>
      <c r="J56" s="51"/>
      <c r="K56" s="51" t="s">
        <v>249</v>
      </c>
      <c r="L56" s="51" t="s">
        <v>255</v>
      </c>
      <c r="M56" s="70"/>
      <c r="N56" s="51"/>
      <c r="O56" s="51"/>
      <c r="P56" s="160"/>
      <c r="Q56" s="51"/>
      <c r="R56" s="160"/>
      <c r="S56" s="51"/>
      <c r="T56" s="160"/>
    </row>
    <row r="57" spans="1:20" ht="15" customHeight="1" x14ac:dyDescent="0.25">
      <c r="A57" s="25"/>
      <c r="B57" s="25"/>
      <c r="C57" s="25" t="s">
        <v>66</v>
      </c>
      <c r="D57" s="25" t="s">
        <v>67</v>
      </c>
      <c r="E57" s="25"/>
      <c r="F57" s="25"/>
      <c r="G57" s="25"/>
      <c r="H57" s="56"/>
      <c r="I57" s="51"/>
      <c r="J57" s="51"/>
      <c r="K57" s="51"/>
      <c r="L57" s="51"/>
      <c r="M57" s="70"/>
      <c r="N57" s="51"/>
      <c r="O57" s="51"/>
      <c r="P57" s="160"/>
      <c r="Q57" s="51"/>
      <c r="R57" s="160"/>
      <c r="S57" s="51"/>
      <c r="T57" s="160"/>
    </row>
    <row r="58" spans="1:20" ht="15" customHeight="1" x14ac:dyDescent="0.25">
      <c r="A58" s="25"/>
      <c r="B58" s="25"/>
      <c r="C58" s="25" t="s">
        <v>71</v>
      </c>
      <c r="D58" s="25" t="s">
        <v>71</v>
      </c>
      <c r="E58" s="25"/>
      <c r="F58" s="25"/>
      <c r="G58" s="25"/>
      <c r="H58" s="56"/>
      <c r="I58" s="51"/>
      <c r="J58" s="51"/>
      <c r="K58" s="51"/>
      <c r="L58" s="51"/>
      <c r="M58" s="70"/>
      <c r="N58" s="51"/>
      <c r="O58" s="51"/>
      <c r="P58" s="160"/>
      <c r="Q58" s="51"/>
      <c r="R58" s="160"/>
      <c r="S58" s="51"/>
      <c r="T58" s="160"/>
    </row>
    <row r="59" spans="1:20" ht="15" customHeight="1" x14ac:dyDescent="0.25">
      <c r="A59" s="25"/>
      <c r="B59" s="25"/>
      <c r="C59" s="25" t="s">
        <v>72</v>
      </c>
      <c r="D59" s="25" t="s">
        <v>72</v>
      </c>
      <c r="E59" s="25"/>
      <c r="F59" s="25"/>
      <c r="G59" s="25"/>
      <c r="H59" s="56"/>
      <c r="I59" s="51"/>
      <c r="J59" s="51"/>
      <c r="K59" s="51"/>
      <c r="L59" s="51"/>
      <c r="M59" s="70"/>
      <c r="N59" s="51"/>
      <c r="O59" s="51"/>
      <c r="P59" s="160"/>
      <c r="Q59" s="51"/>
      <c r="R59" s="160"/>
      <c r="S59" s="51"/>
      <c r="T59" s="160"/>
    </row>
    <row r="60" spans="1:20" ht="15" customHeight="1" x14ac:dyDescent="0.25">
      <c r="A60" s="10" t="s">
        <v>75</v>
      </c>
      <c r="B60" s="26">
        <f>COUNTA(B32:B50)</f>
        <v>13</v>
      </c>
      <c r="C60" s="10" t="s">
        <v>75</v>
      </c>
      <c r="D60" s="26">
        <f>COUNTA(D32:D59)</f>
        <v>28</v>
      </c>
      <c r="E60" s="10" t="s">
        <v>75</v>
      </c>
      <c r="F60" s="10">
        <f>COUNTA(F32:F59)</f>
        <v>22</v>
      </c>
      <c r="G60" s="10" t="s">
        <v>75</v>
      </c>
      <c r="H60" s="61">
        <f>COUNTA(H32:H59)</f>
        <v>15</v>
      </c>
      <c r="I60" s="81" t="s">
        <v>75</v>
      </c>
      <c r="J60" s="81">
        <f>COUNTA(J32:J59)</f>
        <v>17</v>
      </c>
      <c r="K60" s="81" t="s">
        <v>75</v>
      </c>
      <c r="L60" s="81">
        <f>COUNTA(L32:L59)</f>
        <v>25</v>
      </c>
      <c r="M60" s="71" t="s">
        <v>75</v>
      </c>
      <c r="N60" s="182">
        <f>COUNTA(N32:N59)</f>
        <v>20</v>
      </c>
      <c r="O60" s="71" t="s">
        <v>75</v>
      </c>
      <c r="P60" s="182">
        <f>COUNTA(P32:P59)</f>
        <v>12</v>
      </c>
      <c r="Q60" s="81" t="s">
        <v>75</v>
      </c>
      <c r="R60" s="182">
        <f>COUNTA(R32:R59)</f>
        <v>12</v>
      </c>
      <c r="S60" s="81" t="s">
        <v>75</v>
      </c>
      <c r="T60" s="182">
        <f>COUNTA(T32:T59)</f>
        <v>15</v>
      </c>
    </row>
    <row r="63" spans="1:20" ht="15" customHeight="1" x14ac:dyDescent="0.25">
      <c r="A63" s="239" t="s">
        <v>190</v>
      </c>
      <c r="B63" s="240"/>
      <c r="C63" s="239" t="s">
        <v>191</v>
      </c>
      <c r="D63" s="240"/>
      <c r="E63" s="239" t="s">
        <v>192</v>
      </c>
      <c r="F63" s="240"/>
      <c r="G63" s="239" t="s">
        <v>193</v>
      </c>
      <c r="H63" s="240"/>
      <c r="I63" s="239" t="s">
        <v>194</v>
      </c>
      <c r="J63" s="240"/>
      <c r="K63" s="239" t="s">
        <v>195</v>
      </c>
      <c r="L63" s="240"/>
      <c r="M63" s="239" t="s">
        <v>196</v>
      </c>
      <c r="N63" s="240"/>
      <c r="O63" s="239" t="s">
        <v>197</v>
      </c>
      <c r="P63" s="240"/>
      <c r="Q63" s="239" t="s">
        <v>198</v>
      </c>
      <c r="R63" s="240"/>
      <c r="S63" s="239" t="s">
        <v>199</v>
      </c>
      <c r="T63" s="240"/>
    </row>
    <row r="64" spans="1:20" ht="15" customHeight="1" x14ac:dyDescent="0.25">
      <c r="A64" s="62" t="s">
        <v>54</v>
      </c>
      <c r="B64" s="62" t="s">
        <v>55</v>
      </c>
      <c r="C64" s="62" t="s">
        <v>54</v>
      </c>
      <c r="D64" s="62" t="s">
        <v>55</v>
      </c>
      <c r="E64" s="62" t="s">
        <v>54</v>
      </c>
      <c r="F64" s="62" t="s">
        <v>55</v>
      </c>
      <c r="G64" s="62" t="s">
        <v>54</v>
      </c>
      <c r="H64" s="62" t="s">
        <v>55</v>
      </c>
      <c r="I64" s="63" t="s">
        <v>54</v>
      </c>
      <c r="J64" s="154" t="s">
        <v>55</v>
      </c>
      <c r="K64" s="64" t="s">
        <v>54</v>
      </c>
      <c r="L64" s="64" t="s">
        <v>55</v>
      </c>
      <c r="M64" s="155" t="s">
        <v>54</v>
      </c>
      <c r="N64" s="154" t="s">
        <v>55</v>
      </c>
      <c r="O64" s="64" t="s">
        <v>54</v>
      </c>
      <c r="P64" s="64" t="s">
        <v>55</v>
      </c>
      <c r="Q64" s="64" t="s">
        <v>54</v>
      </c>
      <c r="R64" s="64" t="s">
        <v>55</v>
      </c>
      <c r="S64" s="64" t="s">
        <v>54</v>
      </c>
      <c r="T64" s="64" t="s">
        <v>55</v>
      </c>
    </row>
    <row r="65" spans="1:20" ht="15" customHeight="1" x14ac:dyDescent="0.25">
      <c r="A65" s="25" t="s">
        <v>73</v>
      </c>
      <c r="B65" s="25" t="s">
        <v>74</v>
      </c>
      <c r="C65" s="25" t="s">
        <v>219</v>
      </c>
      <c r="D65" s="25" t="s">
        <v>55</v>
      </c>
      <c r="E65" s="87" t="s">
        <v>57</v>
      </c>
      <c r="F65" s="87" t="s">
        <v>57</v>
      </c>
      <c r="G65" s="26" t="s">
        <v>60</v>
      </c>
      <c r="H65" s="26" t="s">
        <v>60</v>
      </c>
      <c r="I65" s="51" t="s">
        <v>66</v>
      </c>
      <c r="J65" s="25" t="s">
        <v>67</v>
      </c>
      <c r="K65" t="s">
        <v>58</v>
      </c>
      <c r="L65" t="s">
        <v>58</v>
      </c>
      <c r="M65" s="51" t="s">
        <v>61</v>
      </c>
      <c r="N65" s="51" t="s">
        <v>62</v>
      </c>
      <c r="O65" s="51" t="s">
        <v>57</v>
      </c>
      <c r="P65" s="51" t="s">
        <v>57</v>
      </c>
      <c r="Q65" s="51" t="s">
        <v>64</v>
      </c>
      <c r="R65" s="51" t="s">
        <v>64</v>
      </c>
      <c r="S65" s="51" t="s">
        <v>308</v>
      </c>
      <c r="T65" s="51" t="s">
        <v>297</v>
      </c>
    </row>
    <row r="66" spans="1:20" ht="15" customHeight="1" x14ac:dyDescent="0.25">
      <c r="A66" s="25" t="s">
        <v>60</v>
      </c>
      <c r="B66" s="25" t="s">
        <v>60</v>
      </c>
      <c r="C66" s="25" t="s">
        <v>301</v>
      </c>
      <c r="D66" s="25" t="s">
        <v>302</v>
      </c>
      <c r="E66" s="25" t="s">
        <v>303</v>
      </c>
      <c r="F66" s="25" t="s">
        <v>70</v>
      </c>
      <c r="G66" s="25" t="s">
        <v>59</v>
      </c>
      <c r="H66" s="25" t="s">
        <v>59</v>
      </c>
      <c r="I66" s="51" t="s">
        <v>59</v>
      </c>
      <c r="J66" s="51" t="s">
        <v>59</v>
      </c>
      <c r="K66" s="51" t="s">
        <v>144</v>
      </c>
      <c r="L66" s="51" t="s">
        <v>145</v>
      </c>
      <c r="M66" s="51" t="s">
        <v>298</v>
      </c>
      <c r="N66" s="51" t="s">
        <v>297</v>
      </c>
      <c r="O66" s="51" t="s">
        <v>59</v>
      </c>
      <c r="P66" s="51" t="s">
        <v>59</v>
      </c>
      <c r="Q66" s="51" t="s">
        <v>306</v>
      </c>
      <c r="R66" s="51" t="s">
        <v>145</v>
      </c>
      <c r="S66" s="51" t="s">
        <v>59</v>
      </c>
      <c r="T66" s="51" t="s">
        <v>59</v>
      </c>
    </row>
    <row r="67" spans="1:20" ht="15" customHeight="1" x14ac:dyDescent="0.25">
      <c r="A67" s="25" t="s">
        <v>65</v>
      </c>
      <c r="B67" s="25" t="s">
        <v>130</v>
      </c>
      <c r="C67" s="25" t="s">
        <v>60</v>
      </c>
      <c r="D67" s="25" t="s">
        <v>60</v>
      </c>
      <c r="E67" s="25" t="s">
        <v>59</v>
      </c>
      <c r="F67" s="25" t="s">
        <v>59</v>
      </c>
      <c r="G67" s="25" t="s">
        <v>57</v>
      </c>
      <c r="H67" s="25" t="s">
        <v>57</v>
      </c>
      <c r="I67" s="51" t="s">
        <v>57</v>
      </c>
      <c r="J67" s="51" t="s">
        <v>57</v>
      </c>
      <c r="K67" s="51" t="s">
        <v>72</v>
      </c>
      <c r="L67" s="51" t="s">
        <v>72</v>
      </c>
      <c r="M67" s="51" t="s">
        <v>57</v>
      </c>
      <c r="N67" s="51" t="s">
        <v>57</v>
      </c>
      <c r="O67" s="51" t="s">
        <v>304</v>
      </c>
      <c r="P67" s="51" t="s">
        <v>145</v>
      </c>
      <c r="Q67" s="51" t="s">
        <v>58</v>
      </c>
      <c r="R67" s="51" t="s">
        <v>58</v>
      </c>
      <c r="S67" s="51" t="s">
        <v>57</v>
      </c>
      <c r="T67" s="51" t="s">
        <v>57</v>
      </c>
    </row>
    <row r="68" spans="1:20" ht="15" customHeight="1" x14ac:dyDescent="0.25">
      <c r="A68" s="27" t="s">
        <v>71</v>
      </c>
      <c r="B68" s="27" t="s">
        <v>71</v>
      </c>
      <c r="C68" s="25" t="s">
        <v>59</v>
      </c>
      <c r="D68" s="25" t="s">
        <v>59</v>
      </c>
      <c r="E68" s="25" t="s">
        <v>60</v>
      </c>
      <c r="F68" s="25" t="s">
        <v>60</v>
      </c>
      <c r="G68" s="25" t="s">
        <v>63</v>
      </c>
      <c r="H68" s="25" t="s">
        <v>64</v>
      </c>
      <c r="I68" s="51" t="s">
        <v>73</v>
      </c>
      <c r="J68" s="51" t="s">
        <v>74</v>
      </c>
      <c r="K68" s="51" t="s">
        <v>61</v>
      </c>
      <c r="L68" s="51" t="s">
        <v>62</v>
      </c>
      <c r="M68" s="51" t="s">
        <v>69</v>
      </c>
      <c r="N68" s="51" t="s">
        <v>70</v>
      </c>
      <c r="O68" s="51" t="s">
        <v>63</v>
      </c>
      <c r="P68" s="51" t="s">
        <v>64</v>
      </c>
      <c r="Q68" s="51" t="s">
        <v>59</v>
      </c>
      <c r="R68" s="51" t="s">
        <v>59</v>
      </c>
      <c r="S68" s="51" t="s">
        <v>277</v>
      </c>
      <c r="T68" s="51" t="s">
        <v>227</v>
      </c>
    </row>
    <row r="69" spans="1:20" ht="15" customHeight="1" x14ac:dyDescent="0.25">
      <c r="A69" s="25" t="s">
        <v>56</v>
      </c>
      <c r="B69" s="25" t="s">
        <v>56</v>
      </c>
      <c r="C69" s="25" t="s">
        <v>56</v>
      </c>
      <c r="D69" s="25" t="s">
        <v>56</v>
      </c>
      <c r="E69" s="25" t="s">
        <v>258</v>
      </c>
      <c r="F69" s="25" t="s">
        <v>67</v>
      </c>
      <c r="G69" s="25" t="s">
        <v>66</v>
      </c>
      <c r="H69" s="25" t="s">
        <v>67</v>
      </c>
      <c r="I69" s="51" t="s">
        <v>65</v>
      </c>
      <c r="J69" s="51" t="s">
        <v>130</v>
      </c>
      <c r="K69" s="51" t="s">
        <v>66</v>
      </c>
      <c r="L69" s="51" t="s">
        <v>67</v>
      </c>
      <c r="M69" s="51" t="s">
        <v>60</v>
      </c>
      <c r="N69" s="51" t="s">
        <v>60</v>
      </c>
      <c r="O69" s="51" t="s">
        <v>61</v>
      </c>
      <c r="P69" s="51" t="s">
        <v>62</v>
      </c>
      <c r="Q69" s="51" t="s">
        <v>228</v>
      </c>
      <c r="R69" s="51" t="s">
        <v>228</v>
      </c>
      <c r="S69" s="51" t="s">
        <v>60</v>
      </c>
      <c r="T69" s="51" t="s">
        <v>60</v>
      </c>
    </row>
    <row r="70" spans="1:20" ht="15" customHeight="1" x14ac:dyDescent="0.25">
      <c r="A70" s="25" t="s">
        <v>298</v>
      </c>
      <c r="B70" s="25" t="s">
        <v>297</v>
      </c>
      <c r="C70" s="25" t="s">
        <v>73</v>
      </c>
      <c r="D70" s="25" t="s">
        <v>74</v>
      </c>
      <c r="E70" s="25"/>
      <c r="F70" s="25"/>
      <c r="G70" s="25"/>
      <c r="H70" s="25"/>
      <c r="I70" s="51" t="s">
        <v>63</v>
      </c>
      <c r="J70" s="51" t="s">
        <v>64</v>
      </c>
      <c r="K70" s="51" t="s">
        <v>57</v>
      </c>
      <c r="L70" s="51" t="s">
        <v>57</v>
      </c>
      <c r="M70" s="51" t="s">
        <v>66</v>
      </c>
      <c r="N70" s="51" t="s">
        <v>67</v>
      </c>
      <c r="O70" s="51" t="s">
        <v>65</v>
      </c>
      <c r="P70" s="51" t="s">
        <v>130</v>
      </c>
      <c r="Q70" s="51" t="s">
        <v>263</v>
      </c>
      <c r="R70" s="51" t="s">
        <v>72</v>
      </c>
      <c r="S70" s="51" t="s">
        <v>56</v>
      </c>
      <c r="T70" s="51" t="s">
        <v>56</v>
      </c>
    </row>
    <row r="71" spans="1:20" ht="15" customHeight="1" x14ac:dyDescent="0.25">
      <c r="A71" s="25" t="s">
        <v>66</v>
      </c>
      <c r="B71" s="25" t="s">
        <v>67</v>
      </c>
      <c r="C71" s="25" t="s">
        <v>66</v>
      </c>
      <c r="D71" s="25" t="s">
        <v>67</v>
      </c>
      <c r="E71" s="25"/>
      <c r="F71" s="25"/>
      <c r="G71" s="25"/>
      <c r="H71" s="25"/>
      <c r="I71" s="51" t="s">
        <v>61</v>
      </c>
      <c r="J71" s="51" t="s">
        <v>62</v>
      </c>
      <c r="K71" s="51" t="s">
        <v>59</v>
      </c>
      <c r="L71" s="51" t="s">
        <v>59</v>
      </c>
      <c r="M71" s="51" t="s">
        <v>72</v>
      </c>
      <c r="N71" s="51" t="s">
        <v>72</v>
      </c>
      <c r="O71" s="51" t="s">
        <v>228</v>
      </c>
      <c r="P71" s="51" t="s">
        <v>228</v>
      </c>
      <c r="Q71" s="51" t="s">
        <v>307</v>
      </c>
      <c r="R71" s="51" t="s">
        <v>74</v>
      </c>
      <c r="S71" s="51" t="s">
        <v>66</v>
      </c>
      <c r="T71" s="51" t="s">
        <v>67</v>
      </c>
    </row>
    <row r="72" spans="1:20" ht="15" customHeight="1" x14ac:dyDescent="0.25">
      <c r="A72" s="25" t="s">
        <v>59</v>
      </c>
      <c r="B72" s="25" t="s">
        <v>59</v>
      </c>
      <c r="C72" s="25"/>
      <c r="D72" s="25"/>
      <c r="E72" s="25"/>
      <c r="F72" s="25"/>
      <c r="G72" s="25"/>
      <c r="H72" s="87"/>
      <c r="I72" s="51"/>
      <c r="J72" s="51"/>
      <c r="K72" s="51" t="s">
        <v>65</v>
      </c>
      <c r="L72" s="51" t="s">
        <v>130</v>
      </c>
      <c r="M72" s="51" t="s">
        <v>68</v>
      </c>
      <c r="N72" s="51" t="s">
        <v>68</v>
      </c>
      <c r="O72" s="51" t="s">
        <v>69</v>
      </c>
      <c r="P72" s="51" t="s">
        <v>70</v>
      </c>
      <c r="Q72" s="51" t="s">
        <v>68</v>
      </c>
      <c r="R72" s="51" t="s">
        <v>68</v>
      </c>
      <c r="S72" s="51" t="s">
        <v>69</v>
      </c>
      <c r="T72" s="51" t="s">
        <v>70</v>
      </c>
    </row>
    <row r="73" spans="1:20" ht="15" customHeight="1" x14ac:dyDescent="0.25">
      <c r="A73" s="25" t="s">
        <v>63</v>
      </c>
      <c r="B73" s="25" t="s">
        <v>64</v>
      </c>
      <c r="C73" s="25"/>
      <c r="D73" s="25"/>
      <c r="E73" s="25"/>
      <c r="F73" s="25"/>
      <c r="G73" s="25"/>
      <c r="H73" s="25"/>
      <c r="I73" s="51"/>
      <c r="J73" s="51"/>
      <c r="K73" s="51" t="s">
        <v>60</v>
      </c>
      <c r="L73" s="51" t="s">
        <v>60</v>
      </c>
      <c r="M73" s="51" t="s">
        <v>56</v>
      </c>
      <c r="N73" s="51" t="s">
        <v>56</v>
      </c>
      <c r="O73" s="51" t="s">
        <v>218</v>
      </c>
      <c r="P73" s="51" t="s">
        <v>218</v>
      </c>
      <c r="Q73" s="51" t="s">
        <v>57</v>
      </c>
      <c r="R73" s="51" t="s">
        <v>57</v>
      </c>
      <c r="S73" s="51" t="s">
        <v>64</v>
      </c>
      <c r="T73" s="51" t="s">
        <v>64</v>
      </c>
    </row>
    <row r="74" spans="1:20" ht="15" customHeight="1" x14ac:dyDescent="0.25">
      <c r="A74" s="25" t="s">
        <v>68</v>
      </c>
      <c r="B74" s="25" t="s">
        <v>68</v>
      </c>
      <c r="C74" s="25"/>
      <c r="D74" s="25"/>
      <c r="E74" s="25"/>
      <c r="F74" s="25"/>
      <c r="G74" s="25"/>
      <c r="H74" s="25"/>
      <c r="I74" s="51"/>
      <c r="J74" s="51"/>
      <c r="K74" s="51" t="s">
        <v>63</v>
      </c>
      <c r="L74" s="51" t="s">
        <v>64</v>
      </c>
      <c r="M74" s="51" t="s">
        <v>65</v>
      </c>
      <c r="N74" s="51" t="s">
        <v>130</v>
      </c>
      <c r="O74" s="51" t="s">
        <v>284</v>
      </c>
      <c r="P74" s="51" t="s">
        <v>215</v>
      </c>
      <c r="Q74" s="51" t="s">
        <v>62</v>
      </c>
      <c r="R74" s="51" t="s">
        <v>62</v>
      </c>
      <c r="S74" s="51" t="s">
        <v>65</v>
      </c>
      <c r="T74" s="51" t="s">
        <v>130</v>
      </c>
    </row>
    <row r="75" spans="1:20" ht="15" customHeight="1" x14ac:dyDescent="0.25">
      <c r="A75" s="25" t="s">
        <v>58</v>
      </c>
      <c r="B75" s="25" t="s">
        <v>58</v>
      </c>
      <c r="C75" s="25"/>
      <c r="D75" s="25"/>
      <c r="E75" s="25"/>
      <c r="F75" s="25"/>
      <c r="G75" s="25"/>
      <c r="H75" s="56"/>
      <c r="I75" s="51"/>
      <c r="J75" s="51"/>
      <c r="K75" s="51" t="s">
        <v>68</v>
      </c>
      <c r="L75" s="51" t="s">
        <v>68</v>
      </c>
      <c r="M75" s="51" t="s">
        <v>58</v>
      </c>
      <c r="N75" s="51" t="s">
        <v>58</v>
      </c>
      <c r="O75" s="51" t="s">
        <v>305</v>
      </c>
      <c r="P75" s="51" t="s">
        <v>55</v>
      </c>
      <c r="Q75" s="51" t="s">
        <v>261</v>
      </c>
      <c r="R75" s="51" t="s">
        <v>71</v>
      </c>
      <c r="T75" s="51"/>
    </row>
    <row r="76" spans="1:20" ht="15" customHeight="1" x14ac:dyDescent="0.25">
      <c r="A76" s="25" t="s">
        <v>57</v>
      </c>
      <c r="B76" s="25" t="s">
        <v>57</v>
      </c>
      <c r="C76" s="57"/>
      <c r="D76" s="57"/>
      <c r="E76" s="25"/>
      <c r="F76" s="25"/>
      <c r="G76" s="25"/>
      <c r="H76" s="25"/>
      <c r="I76" s="51"/>
      <c r="J76" s="51"/>
      <c r="K76" s="51" t="s">
        <v>56</v>
      </c>
      <c r="L76" s="51" t="s">
        <v>56</v>
      </c>
      <c r="M76" s="51" t="s">
        <v>59</v>
      </c>
      <c r="N76" s="51" t="s">
        <v>59</v>
      </c>
      <c r="O76" s="51" t="s">
        <v>66</v>
      </c>
      <c r="P76" s="51" t="s">
        <v>67</v>
      </c>
      <c r="Q76" s="51" t="s">
        <v>303</v>
      </c>
      <c r="R76" s="51" t="s">
        <v>70</v>
      </c>
      <c r="S76" s="51"/>
      <c r="T76" s="51"/>
    </row>
    <row r="77" spans="1:20" ht="15" customHeight="1" x14ac:dyDescent="0.25">
      <c r="A77" s="25" t="s">
        <v>72</v>
      </c>
      <c r="B77" s="25" t="s">
        <v>72</v>
      </c>
      <c r="C77" s="51"/>
      <c r="D77" s="51"/>
      <c r="E77" s="86"/>
      <c r="F77" s="25"/>
      <c r="G77" s="25"/>
      <c r="H77" s="56"/>
      <c r="I77" s="51"/>
      <c r="J77" s="70"/>
      <c r="K77" s="51" t="s">
        <v>301</v>
      </c>
      <c r="L77" s="51" t="s">
        <v>302</v>
      </c>
      <c r="M77" s="51" t="s">
        <v>63</v>
      </c>
      <c r="N77" s="51" t="s">
        <v>64</v>
      </c>
      <c r="O77" s="51" t="s">
        <v>58</v>
      </c>
      <c r="P77" s="51" t="s">
        <v>58</v>
      </c>
      <c r="Q77" s="51" t="s">
        <v>60</v>
      </c>
      <c r="R77" s="51" t="s">
        <v>60</v>
      </c>
      <c r="S77" s="51"/>
      <c r="T77" s="51"/>
    </row>
    <row r="78" spans="1:20" ht="15" customHeight="1" x14ac:dyDescent="0.25">
      <c r="A78" s="25"/>
      <c r="B78" s="25"/>
      <c r="C78" s="58"/>
      <c r="D78" s="58"/>
      <c r="E78" s="25"/>
      <c r="F78" s="25"/>
      <c r="G78" s="25"/>
      <c r="H78" s="56"/>
      <c r="I78" s="51"/>
      <c r="J78" s="70"/>
      <c r="K78" s="51"/>
      <c r="L78" s="51"/>
      <c r="M78" s="51" t="s">
        <v>71</v>
      </c>
      <c r="N78" s="51" t="s">
        <v>71</v>
      </c>
      <c r="O78" s="51" t="s">
        <v>68</v>
      </c>
      <c r="P78" s="51" t="s">
        <v>68</v>
      </c>
      <c r="Q78" s="51"/>
      <c r="R78" s="51"/>
      <c r="S78" s="51"/>
      <c r="T78" s="51"/>
    </row>
    <row r="79" spans="1:20" ht="15" customHeight="1" x14ac:dyDescent="0.25">
      <c r="A79" s="25"/>
      <c r="B79" s="25"/>
      <c r="C79" s="25"/>
      <c r="D79" s="25"/>
      <c r="E79" s="25"/>
      <c r="F79" s="25"/>
      <c r="G79" s="25"/>
      <c r="H79" s="56"/>
      <c r="I79" s="51"/>
      <c r="J79" s="70"/>
      <c r="K79" s="51"/>
      <c r="L79" s="70"/>
      <c r="M79" s="51"/>
      <c r="N79" s="51"/>
      <c r="O79" s="51" t="s">
        <v>71</v>
      </c>
      <c r="P79" s="51" t="s">
        <v>71</v>
      </c>
      <c r="Q79" s="51"/>
      <c r="R79" s="51"/>
      <c r="S79" s="51"/>
      <c r="T79" s="51"/>
    </row>
    <row r="80" spans="1:20" ht="15" customHeight="1" x14ac:dyDescent="0.25">
      <c r="A80" s="25"/>
      <c r="B80" s="25"/>
      <c r="C80" s="25"/>
      <c r="D80" s="25"/>
      <c r="E80" s="25"/>
      <c r="F80" s="25"/>
      <c r="G80" s="25"/>
      <c r="H80" s="56"/>
      <c r="I80" s="51"/>
      <c r="J80" s="70"/>
      <c r="K80" s="51"/>
      <c r="L80" s="70"/>
      <c r="M80" s="51"/>
      <c r="N80" s="70"/>
      <c r="O80" s="51" t="s">
        <v>72</v>
      </c>
      <c r="P80" s="51" t="s">
        <v>72</v>
      </c>
      <c r="Q80" s="51"/>
      <c r="R80" s="51"/>
      <c r="S80" s="51"/>
      <c r="T80" s="51"/>
    </row>
    <row r="81" spans="1:20" ht="15" customHeight="1" x14ac:dyDescent="0.25">
      <c r="A81" s="25"/>
      <c r="B81" s="25"/>
      <c r="C81" s="25"/>
      <c r="D81" s="25"/>
      <c r="E81" s="25"/>
      <c r="F81" s="25"/>
      <c r="G81" s="25"/>
      <c r="H81" s="56"/>
      <c r="I81" s="51"/>
      <c r="J81" s="70"/>
      <c r="K81" s="51"/>
      <c r="L81" s="70"/>
      <c r="M81" s="51"/>
      <c r="N81" s="70"/>
      <c r="O81" s="51" t="s">
        <v>131</v>
      </c>
      <c r="P81" s="51" t="s">
        <v>131</v>
      </c>
      <c r="Q81" s="51"/>
      <c r="R81" s="51"/>
      <c r="S81" s="51"/>
      <c r="T81" s="51"/>
    </row>
    <row r="82" spans="1:20" ht="15" customHeight="1" x14ac:dyDescent="0.25">
      <c r="A82" s="10" t="s">
        <v>75</v>
      </c>
      <c r="B82" s="26">
        <f>COUNTA(B65:B81)</f>
        <v>13</v>
      </c>
      <c r="C82" s="10" t="s">
        <v>75</v>
      </c>
      <c r="D82" s="26">
        <f>COUNTA(D65:D81)</f>
        <v>7</v>
      </c>
      <c r="E82" s="10" t="s">
        <v>75</v>
      </c>
      <c r="F82" s="26">
        <f>COUNTA(F65:F81)</f>
        <v>5</v>
      </c>
      <c r="G82" s="10" t="s">
        <v>75</v>
      </c>
      <c r="H82" s="59">
        <f>COUNTA(H65:H81)</f>
        <v>5</v>
      </c>
      <c r="I82" s="10" t="s">
        <v>75</v>
      </c>
      <c r="J82" s="59">
        <f>COUNTA(J65:J81)</f>
        <v>7</v>
      </c>
      <c r="K82" s="10" t="s">
        <v>75</v>
      </c>
      <c r="L82" s="59">
        <f>COUNTA(L65:L81)</f>
        <v>13</v>
      </c>
      <c r="M82" s="10" t="s">
        <v>75</v>
      </c>
      <c r="N82" s="59">
        <f>COUNTA(N65:N81)</f>
        <v>14</v>
      </c>
      <c r="O82" s="30" t="s">
        <v>75</v>
      </c>
      <c r="P82" s="69">
        <f>COUNTA(P65:P81)</f>
        <v>17</v>
      </c>
      <c r="Q82" s="30" t="s">
        <v>75</v>
      </c>
      <c r="R82" s="69">
        <f>COUNTA(R65:R81)</f>
        <v>13</v>
      </c>
      <c r="S82" s="71" t="s">
        <v>75</v>
      </c>
      <c r="T82" s="72">
        <f>COUNTA(T65:T81)</f>
        <v>10</v>
      </c>
    </row>
    <row r="85" spans="1:20" x14ac:dyDescent="0.25">
      <c r="A85" s="239" t="s">
        <v>200</v>
      </c>
      <c r="B85" s="240"/>
      <c r="C85" s="239" t="s">
        <v>201</v>
      </c>
      <c r="D85" s="240"/>
      <c r="E85" s="239" t="s">
        <v>202</v>
      </c>
      <c r="F85" s="240"/>
      <c r="G85" s="239" t="s">
        <v>203</v>
      </c>
      <c r="H85" s="240"/>
      <c r="I85" s="239" t="s">
        <v>204</v>
      </c>
      <c r="J85" s="240"/>
      <c r="K85" s="239" t="s">
        <v>205</v>
      </c>
      <c r="L85" s="240"/>
      <c r="M85" s="239" t="s">
        <v>206</v>
      </c>
      <c r="N85" s="240"/>
      <c r="O85" s="239" t="s">
        <v>207</v>
      </c>
      <c r="P85" s="240"/>
      <c r="Q85" s="239" t="s">
        <v>208</v>
      </c>
      <c r="R85" s="240"/>
      <c r="S85" s="239" t="s">
        <v>209</v>
      </c>
      <c r="T85" s="240"/>
    </row>
    <row r="86" spans="1:20" x14ac:dyDescent="0.25">
      <c r="A86" s="63" t="s">
        <v>54</v>
      </c>
      <c r="B86" s="63" t="s">
        <v>55</v>
      </c>
      <c r="C86" s="63" t="s">
        <v>54</v>
      </c>
      <c r="D86" s="63" t="s">
        <v>55</v>
      </c>
      <c r="E86" s="63" t="s">
        <v>54</v>
      </c>
      <c r="F86" s="63" t="s">
        <v>55</v>
      </c>
      <c r="G86" s="63" t="s">
        <v>54</v>
      </c>
      <c r="H86" s="63" t="s">
        <v>55</v>
      </c>
      <c r="I86" s="63" t="s">
        <v>54</v>
      </c>
      <c r="J86" s="154" t="s">
        <v>55</v>
      </c>
      <c r="K86" s="156" t="s">
        <v>54</v>
      </c>
      <c r="L86" s="156" t="s">
        <v>55</v>
      </c>
      <c r="M86" s="155" t="s">
        <v>54</v>
      </c>
      <c r="N86" s="154" t="s">
        <v>55</v>
      </c>
      <c r="O86" s="156" t="s">
        <v>54</v>
      </c>
      <c r="P86" s="156" t="s">
        <v>55</v>
      </c>
      <c r="Q86" s="156" t="s">
        <v>54</v>
      </c>
      <c r="R86" s="156" t="s">
        <v>55</v>
      </c>
      <c r="S86" s="156" t="s">
        <v>54</v>
      </c>
      <c r="T86" s="156" t="s">
        <v>55</v>
      </c>
    </row>
    <row r="87" spans="1:20" x14ac:dyDescent="0.25">
      <c r="A87" s="51" t="s">
        <v>144</v>
      </c>
      <c r="B87" s="51" t="s">
        <v>145</v>
      </c>
      <c r="C87" s="51" t="s">
        <v>59</v>
      </c>
      <c r="D87" s="51" t="s">
        <v>59</v>
      </c>
      <c r="E87" s="51" t="s">
        <v>58</v>
      </c>
      <c r="F87" s="51" t="s">
        <v>58</v>
      </c>
      <c r="G87" s="51" t="s">
        <v>56</v>
      </c>
      <c r="H87" s="51" t="s">
        <v>56</v>
      </c>
      <c r="I87" s="51" t="s">
        <v>57</v>
      </c>
      <c r="J87" s="51" t="s">
        <v>57</v>
      </c>
      <c r="K87" s="51" t="s">
        <v>66</v>
      </c>
      <c r="L87" s="51" t="s">
        <v>67</v>
      </c>
      <c r="M87" s="51" t="s">
        <v>61</v>
      </c>
      <c r="N87" s="51" t="s">
        <v>62</v>
      </c>
      <c r="O87" s="51" t="s">
        <v>63</v>
      </c>
      <c r="P87" s="51" t="s">
        <v>64</v>
      </c>
      <c r="Q87" s="51" t="s">
        <v>63</v>
      </c>
      <c r="R87" s="51" t="s">
        <v>64</v>
      </c>
      <c r="S87" s="51" t="s">
        <v>62</v>
      </c>
      <c r="T87" s="51" t="s">
        <v>62</v>
      </c>
    </row>
    <row r="88" spans="1:20" x14ac:dyDescent="0.25">
      <c r="A88" s="51" t="s">
        <v>59</v>
      </c>
      <c r="B88" s="51" t="s">
        <v>59</v>
      </c>
      <c r="C88" s="51" t="s">
        <v>57</v>
      </c>
      <c r="D88" s="51" t="s">
        <v>57</v>
      </c>
      <c r="E88" s="51" t="s">
        <v>56</v>
      </c>
      <c r="F88" s="51" t="s">
        <v>56</v>
      </c>
      <c r="G88" s="51" t="s">
        <v>57</v>
      </c>
      <c r="H88" s="51" t="s">
        <v>57</v>
      </c>
      <c r="I88" s="51" t="s">
        <v>58</v>
      </c>
      <c r="J88" s="51" t="s">
        <v>58</v>
      </c>
      <c r="K88" s="51" t="s">
        <v>60</v>
      </c>
      <c r="L88" s="51" t="s">
        <v>60</v>
      </c>
      <c r="M88" s="51" t="s">
        <v>69</v>
      </c>
      <c r="N88" s="51" t="s">
        <v>70</v>
      </c>
      <c r="O88" s="51" t="s">
        <v>56</v>
      </c>
      <c r="P88" s="51" t="s">
        <v>56</v>
      </c>
      <c r="Q88" s="51" t="s">
        <v>59</v>
      </c>
      <c r="R88" s="51" t="s">
        <v>59</v>
      </c>
      <c r="S88" s="51" t="s">
        <v>60</v>
      </c>
      <c r="T88" s="51" t="s">
        <v>60</v>
      </c>
    </row>
    <row r="89" spans="1:20" x14ac:dyDescent="0.25">
      <c r="A89" s="51" t="s">
        <v>131</v>
      </c>
      <c r="B89" s="51" t="s">
        <v>74</v>
      </c>
      <c r="C89" s="51" t="s">
        <v>58</v>
      </c>
      <c r="D89" s="51" t="s">
        <v>58</v>
      </c>
      <c r="E89" s="51" t="s">
        <v>57</v>
      </c>
      <c r="F89" s="51" t="s">
        <v>57</v>
      </c>
      <c r="G89" s="51" t="s">
        <v>58</v>
      </c>
      <c r="H89" s="51" t="s">
        <v>58</v>
      </c>
      <c r="I89" s="51" t="s">
        <v>59</v>
      </c>
      <c r="J89" s="51" t="s">
        <v>59</v>
      </c>
      <c r="K89" s="51" t="s">
        <v>61</v>
      </c>
      <c r="L89" s="51" t="s">
        <v>62</v>
      </c>
      <c r="M89" s="51" t="s">
        <v>59</v>
      </c>
      <c r="N89" s="51" t="s">
        <v>59</v>
      </c>
      <c r="O89" s="51" t="s">
        <v>68</v>
      </c>
      <c r="P89" s="51" t="s">
        <v>68</v>
      </c>
      <c r="Q89" s="51" t="s">
        <v>57</v>
      </c>
      <c r="R89" s="51" t="s">
        <v>57</v>
      </c>
      <c r="S89" s="51" t="s">
        <v>69</v>
      </c>
      <c r="T89" s="51" t="s">
        <v>70</v>
      </c>
    </row>
    <row r="90" spans="1:20" x14ac:dyDescent="0.25">
      <c r="A90" s="51" t="s">
        <v>57</v>
      </c>
      <c r="B90" s="51" t="s">
        <v>57</v>
      </c>
      <c r="C90" s="51" t="s">
        <v>56</v>
      </c>
      <c r="D90" s="51" t="s">
        <v>56</v>
      </c>
      <c r="E90" s="51" t="s">
        <v>60</v>
      </c>
      <c r="F90" s="51" t="s">
        <v>60</v>
      </c>
      <c r="G90" s="51" t="s">
        <v>125</v>
      </c>
      <c r="H90" s="51" t="s">
        <v>74</v>
      </c>
      <c r="I90" s="51" t="s">
        <v>56</v>
      </c>
      <c r="J90" s="51" t="s">
        <v>56</v>
      </c>
      <c r="K90" s="51" t="s">
        <v>59</v>
      </c>
      <c r="L90" s="51" t="s">
        <v>59</v>
      </c>
      <c r="M90" s="51" t="s">
        <v>56</v>
      </c>
      <c r="N90" s="51" t="s">
        <v>56</v>
      </c>
      <c r="O90" s="51" t="s">
        <v>59</v>
      </c>
      <c r="P90" s="51" t="s">
        <v>59</v>
      </c>
      <c r="Q90" s="51" t="s">
        <v>69</v>
      </c>
      <c r="R90" s="51" t="s">
        <v>70</v>
      </c>
      <c r="S90" s="51" t="s">
        <v>66</v>
      </c>
      <c r="T90" s="51" t="s">
        <v>67</v>
      </c>
    </row>
    <row r="91" spans="1:20" x14ac:dyDescent="0.25">
      <c r="A91" s="51" t="s">
        <v>69</v>
      </c>
      <c r="B91" s="51" t="s">
        <v>70</v>
      </c>
      <c r="C91" s="51" t="s">
        <v>60</v>
      </c>
      <c r="D91" s="51" t="s">
        <v>60</v>
      </c>
      <c r="E91" s="51" t="s">
        <v>59</v>
      </c>
      <c r="F91" s="51" t="s">
        <v>59</v>
      </c>
      <c r="G91" s="51" t="s">
        <v>60</v>
      </c>
      <c r="H91" s="51" t="s">
        <v>60</v>
      </c>
      <c r="I91" s="51" t="s">
        <v>60</v>
      </c>
      <c r="J91" s="51" t="s">
        <v>60</v>
      </c>
      <c r="K91" s="51" t="s">
        <v>57</v>
      </c>
      <c r="L91" s="51" t="s">
        <v>57</v>
      </c>
      <c r="M91" s="51" t="s">
        <v>65</v>
      </c>
      <c r="N91" s="51" t="s">
        <v>130</v>
      </c>
      <c r="O91" s="51" t="s">
        <v>58</v>
      </c>
      <c r="P91" s="51" t="s">
        <v>58</v>
      </c>
      <c r="Q91" s="51" t="s">
        <v>66</v>
      </c>
      <c r="R91" s="51" t="s">
        <v>67</v>
      </c>
      <c r="S91" s="51" t="s">
        <v>64</v>
      </c>
      <c r="T91" s="51" t="s">
        <v>64</v>
      </c>
    </row>
    <row r="92" spans="1:20" x14ac:dyDescent="0.25">
      <c r="A92" s="51" t="s">
        <v>66</v>
      </c>
      <c r="B92" s="51" t="s">
        <v>67</v>
      </c>
      <c r="C92" s="51" t="s">
        <v>61</v>
      </c>
      <c r="D92" s="51" t="s">
        <v>62</v>
      </c>
      <c r="E92" s="51" t="s">
        <v>61</v>
      </c>
      <c r="F92" s="51" t="s">
        <v>62</v>
      </c>
      <c r="G92" s="51" t="s">
        <v>59</v>
      </c>
      <c r="H92" s="51" t="s">
        <v>59</v>
      </c>
      <c r="I92" s="51" t="s">
        <v>61</v>
      </c>
      <c r="J92" s="51" t="s">
        <v>62</v>
      </c>
      <c r="K92" s="51" t="s">
        <v>69</v>
      </c>
      <c r="L92" s="51" t="s">
        <v>147</v>
      </c>
      <c r="M92" s="51" t="s">
        <v>63</v>
      </c>
      <c r="N92" s="51" t="s">
        <v>64</v>
      </c>
      <c r="O92" s="51" t="s">
        <v>66</v>
      </c>
      <c r="P92" s="51" t="s">
        <v>67</v>
      </c>
      <c r="Q92" s="51" t="s">
        <v>65</v>
      </c>
      <c r="R92" s="51" t="s">
        <v>130</v>
      </c>
      <c r="S92" s="51" t="s">
        <v>56</v>
      </c>
      <c r="T92" s="51" t="s">
        <v>56</v>
      </c>
    </row>
    <row r="93" spans="1:20" x14ac:dyDescent="0.25">
      <c r="A93" s="51" t="s">
        <v>58</v>
      </c>
      <c r="B93" s="51" t="s">
        <v>58</v>
      </c>
      <c r="C93" s="51" t="s">
        <v>63</v>
      </c>
      <c r="D93" s="51" t="s">
        <v>64</v>
      </c>
      <c r="E93" s="51" t="s">
        <v>63</v>
      </c>
      <c r="F93" s="51" t="s">
        <v>64</v>
      </c>
      <c r="G93" s="51" t="s">
        <v>61</v>
      </c>
      <c r="H93" s="51" t="s">
        <v>62</v>
      </c>
      <c r="I93" s="51" t="s">
        <v>63</v>
      </c>
      <c r="J93" s="51" t="s">
        <v>64</v>
      </c>
      <c r="K93" s="51" t="s">
        <v>63</v>
      </c>
      <c r="L93" s="51" t="s">
        <v>64</v>
      </c>
      <c r="M93" s="51" t="s">
        <v>60</v>
      </c>
      <c r="N93" s="51" t="s">
        <v>60</v>
      </c>
      <c r="O93" s="51" t="s">
        <v>57</v>
      </c>
      <c r="P93" s="51" t="s">
        <v>57</v>
      </c>
      <c r="Q93" s="51"/>
      <c r="R93" s="51"/>
      <c r="S93" s="51" t="s">
        <v>59</v>
      </c>
      <c r="T93" s="51" t="s">
        <v>59</v>
      </c>
    </row>
    <row r="94" spans="1:20" x14ac:dyDescent="0.25">
      <c r="A94" s="51" t="s">
        <v>68</v>
      </c>
      <c r="B94" s="51" t="s">
        <v>68</v>
      </c>
      <c r="C94" s="51" t="s">
        <v>65</v>
      </c>
      <c r="D94" s="51" t="s">
        <v>130</v>
      </c>
      <c r="E94" s="51" t="s">
        <v>65</v>
      </c>
      <c r="F94" s="51" t="s">
        <v>130</v>
      </c>
      <c r="G94" s="51" t="s">
        <v>63</v>
      </c>
      <c r="H94" s="51" t="s">
        <v>64</v>
      </c>
      <c r="I94" s="51" t="s">
        <v>65</v>
      </c>
      <c r="J94" s="51" t="s">
        <v>130</v>
      </c>
      <c r="K94" s="51" t="s">
        <v>56</v>
      </c>
      <c r="L94" s="51" t="s">
        <v>56</v>
      </c>
      <c r="M94" s="51" t="s">
        <v>57</v>
      </c>
      <c r="N94" s="51" t="s">
        <v>57</v>
      </c>
      <c r="O94" s="51" t="s">
        <v>125</v>
      </c>
      <c r="P94" s="51" t="s">
        <v>74</v>
      </c>
      <c r="Q94" s="51"/>
      <c r="R94" s="51"/>
      <c r="S94" s="51" t="s">
        <v>73</v>
      </c>
      <c r="T94" s="51" t="s">
        <v>74</v>
      </c>
    </row>
    <row r="95" spans="1:20" x14ac:dyDescent="0.25">
      <c r="A95" s="51" t="s">
        <v>71</v>
      </c>
      <c r="B95" s="51" t="s">
        <v>71</v>
      </c>
      <c r="C95" s="51" t="s">
        <v>68</v>
      </c>
      <c r="D95" s="51" t="s">
        <v>68</v>
      </c>
      <c r="E95" s="51" t="s">
        <v>68</v>
      </c>
      <c r="F95" s="51" t="s">
        <v>68</v>
      </c>
      <c r="G95" s="51" t="s">
        <v>65</v>
      </c>
      <c r="H95" s="51" t="s">
        <v>130</v>
      </c>
      <c r="I95" s="51" t="s">
        <v>68</v>
      </c>
      <c r="J95" s="51" t="s">
        <v>68</v>
      </c>
      <c r="K95" s="51" t="s">
        <v>148</v>
      </c>
      <c r="L95" s="51" t="s">
        <v>130</v>
      </c>
      <c r="M95" s="51" t="s">
        <v>66</v>
      </c>
      <c r="N95" s="51" t="s">
        <v>67</v>
      </c>
      <c r="O95" s="51" t="s">
        <v>60</v>
      </c>
      <c r="P95" s="51" t="s">
        <v>60</v>
      </c>
      <c r="Q95" s="51"/>
      <c r="R95" s="51"/>
      <c r="S95" s="51"/>
      <c r="T95" s="51"/>
    </row>
    <row r="96" spans="1:20" x14ac:dyDescent="0.25">
      <c r="A96" s="51" t="s">
        <v>72</v>
      </c>
      <c r="B96" s="51" t="s">
        <v>72</v>
      </c>
      <c r="C96" s="51" t="s">
        <v>66</v>
      </c>
      <c r="D96" s="51" t="s">
        <v>67</v>
      </c>
      <c r="E96" s="51" t="s">
        <v>66</v>
      </c>
      <c r="F96" s="51" t="s">
        <v>67</v>
      </c>
      <c r="G96" s="51" t="s">
        <v>68</v>
      </c>
      <c r="H96" s="51" t="s">
        <v>68</v>
      </c>
      <c r="I96" s="51" t="s">
        <v>69</v>
      </c>
      <c r="J96" s="51" t="s">
        <v>147</v>
      </c>
      <c r="K96" s="51" t="s">
        <v>71</v>
      </c>
      <c r="L96" s="51" t="s">
        <v>71</v>
      </c>
      <c r="M96" s="51"/>
      <c r="N96" s="51"/>
      <c r="O96" s="51" t="s">
        <v>65</v>
      </c>
      <c r="P96" s="51" t="s">
        <v>130</v>
      </c>
      <c r="Q96" s="51"/>
      <c r="R96" s="51"/>
      <c r="S96" s="51"/>
      <c r="T96" s="51"/>
    </row>
    <row r="97" spans="1:20" x14ac:dyDescent="0.25">
      <c r="A97" s="51"/>
      <c r="B97" s="51"/>
      <c r="C97" s="51" t="s">
        <v>71</v>
      </c>
      <c r="D97" s="51" t="s">
        <v>71</v>
      </c>
      <c r="E97" s="51" t="s">
        <v>72</v>
      </c>
      <c r="F97" s="51" t="s">
        <v>72</v>
      </c>
      <c r="G97" s="51" t="s">
        <v>66</v>
      </c>
      <c r="H97" s="51" t="s">
        <v>67</v>
      </c>
      <c r="I97" s="51" t="s">
        <v>66</v>
      </c>
      <c r="J97" s="51" t="s">
        <v>67</v>
      </c>
      <c r="K97" s="51"/>
      <c r="L97" s="51"/>
      <c r="M97" s="51"/>
      <c r="N97" s="51"/>
      <c r="O97" s="51" t="s">
        <v>61</v>
      </c>
      <c r="P97" s="51" t="s">
        <v>62</v>
      </c>
      <c r="Q97" s="51"/>
      <c r="R97" s="51"/>
      <c r="S97" s="51"/>
      <c r="T97" s="51"/>
    </row>
    <row r="98" spans="1:20" x14ac:dyDescent="0.25">
      <c r="A98" s="51"/>
      <c r="B98" s="51"/>
      <c r="C98" s="51" t="s">
        <v>72</v>
      </c>
      <c r="D98" s="51" t="s">
        <v>72</v>
      </c>
      <c r="E98" s="51"/>
      <c r="F98" s="51"/>
      <c r="G98" s="51" t="s">
        <v>71</v>
      </c>
      <c r="H98" s="51" t="s">
        <v>71</v>
      </c>
      <c r="I98" s="51" t="s">
        <v>71</v>
      </c>
      <c r="J98" s="51" t="s">
        <v>71</v>
      </c>
      <c r="K98" s="51"/>
      <c r="L98" s="51"/>
      <c r="M98" s="51"/>
      <c r="N98" s="51"/>
      <c r="O98" s="51" t="s">
        <v>72</v>
      </c>
      <c r="P98" s="51" t="s">
        <v>72</v>
      </c>
      <c r="Q98" s="51"/>
      <c r="R98" s="51"/>
      <c r="S98" s="51"/>
      <c r="T98" s="51"/>
    </row>
    <row r="99" spans="1:20" x14ac:dyDescent="0.25">
      <c r="A99" s="51"/>
      <c r="B99" s="51"/>
      <c r="C99" s="51"/>
      <c r="D99" s="51"/>
      <c r="E99" s="51"/>
      <c r="F99" s="51"/>
      <c r="G99" s="51" t="s">
        <v>72</v>
      </c>
      <c r="H99" s="51" t="s">
        <v>72</v>
      </c>
      <c r="I99" s="51" t="s">
        <v>72</v>
      </c>
      <c r="J99" s="51" t="s">
        <v>72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 ht="15" customHeight="1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 ht="15" customHeight="1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 x14ac:dyDescent="0.25">
      <c r="A102" s="10" t="s">
        <v>75</v>
      </c>
      <c r="B102" s="26">
        <f>COUNTA(B87:B101)</f>
        <v>10</v>
      </c>
      <c r="C102" s="10" t="s">
        <v>75</v>
      </c>
      <c r="D102" s="26">
        <f>COUNTA(D87:D101)</f>
        <v>12</v>
      </c>
      <c r="E102" s="10" t="s">
        <v>75</v>
      </c>
      <c r="F102" s="26">
        <f>COUNTA(F87:F101)</f>
        <v>11</v>
      </c>
      <c r="G102" s="10" t="s">
        <v>75</v>
      </c>
      <c r="H102" s="26">
        <f>COUNTA(H87:H101)</f>
        <v>13</v>
      </c>
      <c r="I102" s="10" t="s">
        <v>75</v>
      </c>
      <c r="J102" s="26">
        <f>COUNTA(J87:J101)</f>
        <v>13</v>
      </c>
      <c r="K102" s="10" t="s">
        <v>75</v>
      </c>
      <c r="L102" s="26">
        <f>COUNTA(L87:L101)</f>
        <v>10</v>
      </c>
      <c r="M102" s="10" t="s">
        <v>75</v>
      </c>
      <c r="N102" s="26">
        <f>COUNTA(N87:N101)</f>
        <v>9</v>
      </c>
      <c r="O102" s="10" t="s">
        <v>75</v>
      </c>
      <c r="P102" s="26">
        <f>COUNTA(P87:P101)</f>
        <v>12</v>
      </c>
      <c r="Q102" s="10" t="s">
        <v>75</v>
      </c>
      <c r="R102" s="26">
        <f>COUNTA(R87:R101)</f>
        <v>6</v>
      </c>
      <c r="S102" s="10" t="s">
        <v>75</v>
      </c>
      <c r="T102" s="26">
        <f>COUNTA(T87:T101)</f>
        <v>8</v>
      </c>
    </row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</sheetData>
  <mergeCells count="40">
    <mergeCell ref="K30:L30"/>
    <mergeCell ref="M30:N30"/>
    <mergeCell ref="O30:P30"/>
    <mergeCell ref="Q30:R30"/>
    <mergeCell ref="S30:T30"/>
    <mergeCell ref="K1:L1"/>
    <mergeCell ref="M1:N1"/>
    <mergeCell ref="O1:P1"/>
    <mergeCell ref="Q1:R1"/>
    <mergeCell ref="S1:T1"/>
    <mergeCell ref="I1:J1"/>
    <mergeCell ref="I30:J30"/>
    <mergeCell ref="I63:J63"/>
    <mergeCell ref="A1:B1"/>
    <mergeCell ref="C1:D1"/>
    <mergeCell ref="E1:F1"/>
    <mergeCell ref="G1:H1"/>
    <mergeCell ref="C30:D30"/>
    <mergeCell ref="E30:F30"/>
    <mergeCell ref="G30:H30"/>
    <mergeCell ref="A30:B30"/>
    <mergeCell ref="A63:B63"/>
    <mergeCell ref="C63:D63"/>
    <mergeCell ref="E63:F63"/>
    <mergeCell ref="G63:H63"/>
    <mergeCell ref="K63:L63"/>
    <mergeCell ref="M63:N63"/>
    <mergeCell ref="O63:P63"/>
    <mergeCell ref="Q63:R63"/>
    <mergeCell ref="S63:T63"/>
    <mergeCell ref="A85:B85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</mergeCells>
  <phoneticPr fontId="1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59"/>
  <sheetViews>
    <sheetView topLeftCell="C1" workbookViewId="0">
      <selection activeCell="G35" sqref="G35:H35"/>
    </sheetView>
  </sheetViews>
  <sheetFormatPr defaultColWidth="14.42578125" defaultRowHeight="15" customHeight="1" x14ac:dyDescent="0.25"/>
  <cols>
    <col min="1" max="1" width="25.5703125" bestFit="1" customWidth="1"/>
    <col min="2" max="2" width="30.42578125" customWidth="1"/>
    <col min="3" max="3" width="38" customWidth="1"/>
    <col min="4" max="4" width="31.85546875" customWidth="1"/>
    <col min="5" max="5" width="28.5703125" customWidth="1"/>
    <col min="6" max="8" width="30.42578125" customWidth="1"/>
    <col min="9" max="9" width="26" bestFit="1" customWidth="1"/>
    <col min="10" max="10" width="30.42578125" bestFit="1" customWidth="1"/>
    <col min="11" max="11" width="22.85546875" bestFit="1" customWidth="1"/>
    <col min="12" max="12" width="30.42578125" customWidth="1"/>
    <col min="13" max="13" width="24.5703125" bestFit="1" customWidth="1"/>
    <col min="14" max="14" width="30.42578125" bestFit="1" customWidth="1"/>
    <col min="15" max="15" width="24.5703125" bestFit="1" customWidth="1"/>
    <col min="16" max="16" width="30.42578125" bestFit="1" customWidth="1"/>
    <col min="17" max="17" width="24.5703125" bestFit="1" customWidth="1"/>
    <col min="18" max="18" width="30.42578125" bestFit="1" customWidth="1"/>
    <col min="19" max="19" width="24.5703125" bestFit="1" customWidth="1"/>
    <col min="20" max="20" width="30.42578125" bestFit="1" customWidth="1"/>
  </cols>
  <sheetData>
    <row r="1" spans="1:20" x14ac:dyDescent="0.25">
      <c r="A1" s="239" t="s">
        <v>170</v>
      </c>
      <c r="B1" s="240"/>
      <c r="C1" s="239" t="s">
        <v>171</v>
      </c>
      <c r="D1" s="240"/>
      <c r="E1" s="239" t="s">
        <v>172</v>
      </c>
      <c r="F1" s="240"/>
      <c r="G1" s="239" t="s">
        <v>173</v>
      </c>
      <c r="H1" s="240"/>
      <c r="I1" s="239" t="s">
        <v>174</v>
      </c>
      <c r="J1" s="240"/>
      <c r="K1" s="239" t="s">
        <v>175</v>
      </c>
      <c r="L1" s="240"/>
      <c r="M1" s="239" t="s">
        <v>176</v>
      </c>
      <c r="N1" s="240"/>
      <c r="O1" s="239" t="s">
        <v>177</v>
      </c>
      <c r="P1" s="240"/>
      <c r="Q1" s="239" t="s">
        <v>178</v>
      </c>
      <c r="R1" s="240"/>
      <c r="S1" s="239" t="s">
        <v>179</v>
      </c>
      <c r="T1" s="240"/>
    </row>
    <row r="2" spans="1:20" x14ac:dyDescent="0.25">
      <c r="A2" s="62" t="s">
        <v>54</v>
      </c>
      <c r="B2" s="62" t="s">
        <v>55</v>
      </c>
      <c r="C2" s="62" t="s">
        <v>54</v>
      </c>
      <c r="D2" s="62" t="s">
        <v>55</v>
      </c>
      <c r="E2" s="62" t="s">
        <v>54</v>
      </c>
      <c r="F2" s="62" t="s">
        <v>55</v>
      </c>
      <c r="G2" s="62" t="s">
        <v>54</v>
      </c>
      <c r="H2" s="62" t="s">
        <v>55</v>
      </c>
      <c r="I2" s="63" t="s">
        <v>54</v>
      </c>
      <c r="J2" s="154" t="s">
        <v>55</v>
      </c>
      <c r="K2" s="156" t="s">
        <v>54</v>
      </c>
      <c r="L2" s="156" t="s">
        <v>55</v>
      </c>
      <c r="M2" s="155" t="s">
        <v>54</v>
      </c>
      <c r="N2" s="154" t="s">
        <v>55</v>
      </c>
      <c r="O2" s="156" t="s">
        <v>54</v>
      </c>
      <c r="P2" s="156" t="s">
        <v>55</v>
      </c>
      <c r="Q2" s="156" t="s">
        <v>54</v>
      </c>
      <c r="R2" s="156" t="s">
        <v>55</v>
      </c>
      <c r="S2" s="156" t="s">
        <v>54</v>
      </c>
      <c r="T2" s="156" t="s">
        <v>55</v>
      </c>
    </row>
    <row r="3" spans="1:20" x14ac:dyDescent="0.25">
      <c r="A3" s="25"/>
      <c r="B3" s="25"/>
      <c r="C3" s="67"/>
      <c r="D3" s="67"/>
      <c r="E3" s="25"/>
      <c r="F3" s="67"/>
      <c r="G3" s="25"/>
      <c r="H3" s="25"/>
      <c r="I3" s="70"/>
      <c r="J3" s="171"/>
      <c r="K3" s="51"/>
      <c r="L3" s="51"/>
      <c r="M3" s="178"/>
      <c r="N3" s="178"/>
      <c r="O3" s="51"/>
      <c r="P3" s="169"/>
      <c r="Q3" s="51"/>
      <c r="R3" s="51"/>
      <c r="S3" s="51"/>
      <c r="T3" s="51"/>
    </row>
    <row r="4" spans="1:20" x14ac:dyDescent="0.25">
      <c r="A4" s="25"/>
      <c r="B4" s="67"/>
      <c r="C4" s="67"/>
      <c r="D4" s="67"/>
      <c r="E4" s="25"/>
      <c r="F4" s="67"/>
      <c r="G4" s="25"/>
      <c r="H4" s="25"/>
      <c r="I4" s="70"/>
      <c r="J4" s="169"/>
      <c r="K4" s="51"/>
      <c r="L4" s="169"/>
      <c r="M4" s="178"/>
      <c r="N4" s="178"/>
      <c r="O4" s="51"/>
      <c r="P4" s="169"/>
      <c r="Q4" s="51"/>
      <c r="R4" s="51"/>
      <c r="S4" s="51"/>
      <c r="T4" s="51"/>
    </row>
    <row r="5" spans="1:20" x14ac:dyDescent="0.25">
      <c r="A5" s="25"/>
      <c r="B5" s="25"/>
      <c r="C5" s="67"/>
      <c r="D5" s="67"/>
      <c r="E5" s="25"/>
      <c r="F5" s="67"/>
      <c r="G5" s="25"/>
      <c r="H5" s="67"/>
      <c r="I5" s="70"/>
      <c r="J5" s="51"/>
      <c r="K5" s="51"/>
      <c r="L5" s="169"/>
      <c r="M5" s="178"/>
      <c r="N5" s="178"/>
      <c r="O5" s="51"/>
      <c r="P5" s="51"/>
      <c r="Q5" s="51"/>
      <c r="R5" s="51"/>
      <c r="S5" s="51"/>
      <c r="T5" s="51"/>
    </row>
    <row r="6" spans="1:20" x14ac:dyDescent="0.25">
      <c r="A6" s="25"/>
      <c r="B6" s="25"/>
      <c r="C6" s="67"/>
      <c r="D6" s="56"/>
      <c r="E6" s="25"/>
      <c r="F6" s="67"/>
      <c r="G6" s="25"/>
      <c r="H6" s="25"/>
      <c r="I6" s="70"/>
      <c r="J6" s="51"/>
      <c r="K6" s="51"/>
      <c r="L6" s="169"/>
      <c r="M6" s="178"/>
      <c r="N6" s="178"/>
      <c r="O6" s="51"/>
      <c r="P6" s="51"/>
      <c r="Q6" s="51"/>
      <c r="R6" s="51"/>
      <c r="S6" s="51"/>
      <c r="T6" s="169"/>
    </row>
    <row r="7" spans="1:20" x14ac:dyDescent="0.25">
      <c r="A7" s="25"/>
      <c r="B7" s="25"/>
      <c r="C7" s="67"/>
      <c r="D7" s="67"/>
      <c r="E7" s="25"/>
      <c r="F7" s="25"/>
      <c r="G7" s="25"/>
      <c r="H7" s="56"/>
      <c r="I7" s="70"/>
      <c r="J7" s="51"/>
      <c r="K7" s="51"/>
      <c r="M7" s="178"/>
      <c r="N7" s="178"/>
      <c r="O7" s="51"/>
      <c r="P7" s="169"/>
      <c r="Q7" s="51"/>
      <c r="R7" s="169"/>
      <c r="S7" s="51"/>
      <c r="T7" s="169"/>
    </row>
    <row r="8" spans="1:20" x14ac:dyDescent="0.25">
      <c r="A8" s="25"/>
      <c r="B8" s="56"/>
      <c r="C8" s="51"/>
      <c r="D8" s="51"/>
      <c r="E8" s="86"/>
      <c r="F8" s="25"/>
      <c r="G8" s="25"/>
      <c r="H8" s="56"/>
      <c r="I8" s="70"/>
      <c r="J8" s="51"/>
      <c r="K8" s="51"/>
      <c r="L8" s="51"/>
      <c r="M8" s="178"/>
      <c r="N8" s="178"/>
      <c r="O8" s="51"/>
      <c r="P8" s="51"/>
      <c r="Q8" s="51"/>
      <c r="R8" s="51"/>
      <c r="S8" s="51"/>
      <c r="T8" s="169"/>
    </row>
    <row r="9" spans="1:20" x14ac:dyDescent="0.25">
      <c r="A9" s="25"/>
      <c r="B9" s="85"/>
      <c r="C9" s="51"/>
      <c r="D9" s="51"/>
      <c r="E9" s="86"/>
      <c r="F9" s="25"/>
      <c r="G9" s="25"/>
      <c r="H9" s="56"/>
      <c r="I9" s="70"/>
      <c r="J9" s="51"/>
      <c r="K9" s="51"/>
      <c r="L9" s="51"/>
      <c r="M9" s="178"/>
      <c r="N9" s="178"/>
      <c r="O9" s="51"/>
      <c r="P9" s="51"/>
      <c r="Q9" s="51"/>
      <c r="R9" s="169"/>
      <c r="T9" s="51"/>
    </row>
    <row r="10" spans="1:20" ht="15" customHeight="1" x14ac:dyDescent="0.25">
      <c r="A10" s="25"/>
      <c r="B10" s="67"/>
      <c r="C10" s="58"/>
      <c r="D10" s="58"/>
      <c r="E10" s="25"/>
      <c r="F10" s="25"/>
      <c r="G10" s="25"/>
      <c r="H10" s="56"/>
      <c r="I10" s="70"/>
      <c r="J10" s="51"/>
      <c r="K10" s="51"/>
      <c r="L10" s="51"/>
      <c r="M10" s="178"/>
      <c r="N10" s="178"/>
      <c r="O10" s="51"/>
      <c r="P10" s="51"/>
      <c r="Q10" s="51"/>
      <c r="R10" s="169"/>
      <c r="S10" s="51"/>
      <c r="T10" s="51"/>
    </row>
    <row r="11" spans="1:20" ht="15" customHeight="1" x14ac:dyDescent="0.25">
      <c r="A11" s="25"/>
      <c r="B11" s="67"/>
      <c r="C11" s="25"/>
      <c r="D11" s="25"/>
      <c r="E11" s="25"/>
      <c r="F11" s="25"/>
      <c r="G11" s="25"/>
      <c r="H11" s="56"/>
      <c r="I11" s="70"/>
      <c r="J11" s="51"/>
      <c r="K11" s="51"/>
      <c r="L11" s="51"/>
      <c r="M11" s="178"/>
      <c r="N11" s="178"/>
      <c r="O11" s="51"/>
      <c r="P11" s="51"/>
      <c r="Q11" s="51"/>
      <c r="R11" s="51"/>
      <c r="S11" s="51"/>
      <c r="T11" s="51"/>
    </row>
    <row r="12" spans="1:20" ht="15" customHeight="1" x14ac:dyDescent="0.25">
      <c r="A12" s="25"/>
      <c r="B12" s="25"/>
      <c r="C12" s="25"/>
      <c r="D12" s="25"/>
      <c r="E12" s="25"/>
      <c r="F12" s="25"/>
      <c r="G12" s="25"/>
      <c r="H12" s="56"/>
      <c r="I12" s="70"/>
      <c r="J12" s="51"/>
      <c r="K12" s="51"/>
      <c r="L12" s="51"/>
      <c r="M12" s="178"/>
      <c r="N12" s="178"/>
      <c r="O12" s="51"/>
      <c r="P12" s="51"/>
      <c r="Q12" s="51"/>
      <c r="R12" s="51"/>
      <c r="S12" s="51"/>
      <c r="T12" s="51"/>
    </row>
    <row r="13" spans="1:20" ht="15" customHeight="1" x14ac:dyDescent="0.25">
      <c r="A13" s="25"/>
      <c r="B13" s="25"/>
      <c r="C13" s="25"/>
      <c r="D13" s="25"/>
      <c r="E13" s="25"/>
      <c r="F13" s="25"/>
      <c r="G13" s="25"/>
      <c r="H13" s="56"/>
      <c r="I13" s="84"/>
      <c r="J13" s="51"/>
      <c r="K13" s="51"/>
      <c r="L13" s="51"/>
      <c r="M13" s="178"/>
      <c r="N13" s="178"/>
      <c r="O13" s="51"/>
      <c r="P13" s="51"/>
      <c r="Q13" s="51"/>
      <c r="R13" s="51"/>
      <c r="S13" s="51"/>
      <c r="T13" s="51"/>
    </row>
    <row r="14" spans="1:20" ht="15" customHeight="1" x14ac:dyDescent="0.25">
      <c r="A14" s="10" t="s">
        <v>75</v>
      </c>
      <c r="B14" s="26">
        <f>COUNTA(B3:B13)</f>
        <v>0</v>
      </c>
      <c r="C14" s="10" t="s">
        <v>75</v>
      </c>
      <c r="D14" s="26">
        <f>COUNTA(D3:D13)</f>
        <v>0</v>
      </c>
      <c r="E14" s="10" t="s">
        <v>75</v>
      </c>
      <c r="F14" s="26">
        <f>COUNTA(F3:F12)</f>
        <v>0</v>
      </c>
      <c r="G14" s="10" t="s">
        <v>75</v>
      </c>
      <c r="H14" s="26">
        <f>COUNTA(H3:H12)</f>
        <v>0</v>
      </c>
      <c r="I14" s="10" t="s">
        <v>75</v>
      </c>
      <c r="J14" s="31">
        <f>COUNTA(J3:J13)</f>
        <v>0</v>
      </c>
      <c r="K14" s="10" t="s">
        <v>75</v>
      </c>
      <c r="L14" s="31">
        <f>COUNTA(L3:L13)</f>
        <v>0</v>
      </c>
      <c r="M14" s="10" t="s">
        <v>75</v>
      </c>
      <c r="N14" s="31">
        <f>COUNTA(N3:N13)</f>
        <v>0</v>
      </c>
      <c r="O14" s="10" t="s">
        <v>75</v>
      </c>
      <c r="P14" s="31">
        <f>COUNTA(P3:P13)</f>
        <v>0</v>
      </c>
      <c r="Q14" s="10" t="s">
        <v>75</v>
      </c>
      <c r="R14" s="31">
        <f>COUNTA(R3:R13)</f>
        <v>0</v>
      </c>
      <c r="S14" s="10" t="s">
        <v>75</v>
      </c>
      <c r="T14" s="31">
        <f>COUNTA(T3:T13)</f>
        <v>0</v>
      </c>
    </row>
    <row r="17" spans="1:20" ht="15" customHeight="1" x14ac:dyDescent="0.25">
      <c r="A17" s="239" t="s">
        <v>180</v>
      </c>
      <c r="B17" s="240"/>
      <c r="C17" s="239" t="s">
        <v>181</v>
      </c>
      <c r="D17" s="240"/>
      <c r="E17" s="239" t="s">
        <v>182</v>
      </c>
      <c r="F17" s="240"/>
      <c r="G17" s="239" t="s">
        <v>183</v>
      </c>
      <c r="H17" s="240"/>
      <c r="I17" s="239" t="s">
        <v>184</v>
      </c>
      <c r="J17" s="240"/>
      <c r="K17" s="239" t="s">
        <v>185</v>
      </c>
      <c r="L17" s="240"/>
      <c r="M17" s="239" t="s">
        <v>186</v>
      </c>
      <c r="N17" s="240"/>
      <c r="O17" s="239" t="s">
        <v>187</v>
      </c>
      <c r="P17" s="240"/>
      <c r="Q17" s="239" t="s">
        <v>188</v>
      </c>
      <c r="R17" s="240"/>
      <c r="S17" s="239" t="s">
        <v>189</v>
      </c>
      <c r="T17" s="240"/>
    </row>
    <row r="18" spans="1:20" ht="15" customHeight="1" x14ac:dyDescent="0.25">
      <c r="A18" s="62" t="s">
        <v>54</v>
      </c>
      <c r="B18" s="62" t="s">
        <v>55</v>
      </c>
      <c r="C18" s="62" t="s">
        <v>54</v>
      </c>
      <c r="D18" s="62" t="s">
        <v>55</v>
      </c>
      <c r="E18" s="62" t="s">
        <v>54</v>
      </c>
      <c r="F18" s="62" t="s">
        <v>55</v>
      </c>
      <c r="G18" s="62" t="s">
        <v>54</v>
      </c>
      <c r="H18" s="62" t="s">
        <v>55</v>
      </c>
      <c r="I18" s="63" t="s">
        <v>54</v>
      </c>
      <c r="J18" s="154" t="s">
        <v>55</v>
      </c>
      <c r="K18" s="64" t="s">
        <v>54</v>
      </c>
      <c r="L18" s="64" t="s">
        <v>55</v>
      </c>
      <c r="M18" s="64" t="s">
        <v>54</v>
      </c>
      <c r="N18" s="64" t="s">
        <v>55</v>
      </c>
      <c r="O18" s="174" t="s">
        <v>54</v>
      </c>
      <c r="P18" s="64" t="s">
        <v>55</v>
      </c>
      <c r="Q18" s="64" t="s">
        <v>54</v>
      </c>
      <c r="R18" s="64" t="s">
        <v>55</v>
      </c>
      <c r="S18" s="64" t="s">
        <v>54</v>
      </c>
      <c r="T18" s="64" t="s">
        <v>55</v>
      </c>
    </row>
    <row r="19" spans="1:20" ht="15" customHeight="1" x14ac:dyDescent="0.25">
      <c r="A19" s="25"/>
      <c r="B19" s="25"/>
      <c r="C19" s="25"/>
      <c r="D19" s="25"/>
      <c r="E19" s="25"/>
      <c r="F19" s="25"/>
      <c r="G19" s="25"/>
      <c r="H19" s="25"/>
      <c r="I19" s="51"/>
      <c r="J19" s="70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 spans="1:20" ht="15" customHeight="1" x14ac:dyDescent="0.25">
      <c r="A20" s="25"/>
      <c r="B20" s="56"/>
      <c r="C20" s="25"/>
      <c r="D20" s="25"/>
      <c r="E20" s="25"/>
      <c r="F20" s="25"/>
      <c r="G20" s="25"/>
      <c r="H20" s="25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</row>
    <row r="21" spans="1:20" ht="15" customHeight="1" x14ac:dyDescent="0.25">
      <c r="A21" s="25"/>
      <c r="B21" s="25"/>
      <c r="C21" s="25"/>
      <c r="D21" s="25"/>
      <c r="E21" s="25"/>
      <c r="F21" s="25"/>
      <c r="G21" s="25"/>
      <c r="H21" s="25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 spans="1:20" ht="15" customHeight="1" x14ac:dyDescent="0.25">
      <c r="A22" s="25"/>
      <c r="B22" s="25"/>
      <c r="C22" s="25"/>
      <c r="D22" s="25"/>
      <c r="E22" s="25"/>
      <c r="F22" s="25"/>
      <c r="G22" s="25"/>
      <c r="H22" s="25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</row>
    <row r="23" spans="1:20" x14ac:dyDescent="0.25">
      <c r="A23" s="25"/>
      <c r="B23" s="25"/>
      <c r="C23" s="25"/>
      <c r="D23" s="25"/>
      <c r="E23" s="25"/>
      <c r="F23" s="25"/>
      <c r="G23" s="25"/>
      <c r="H23" s="2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</row>
    <row r="24" spans="1:20" ht="15" customHeight="1" x14ac:dyDescent="0.25">
      <c r="A24" s="25"/>
      <c r="B24" s="25"/>
      <c r="C24" s="25"/>
      <c r="D24" s="25"/>
      <c r="E24" s="25"/>
      <c r="F24" s="25"/>
      <c r="G24" s="25"/>
      <c r="H24" s="2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 spans="1:20" ht="15" customHeight="1" x14ac:dyDescent="0.25">
      <c r="A25" s="25"/>
      <c r="B25" s="25"/>
      <c r="C25" s="25"/>
      <c r="D25" s="25"/>
      <c r="E25" s="25"/>
      <c r="F25" s="25"/>
      <c r="G25" s="25"/>
      <c r="H25" s="2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 spans="1:20" ht="15" customHeight="1" x14ac:dyDescent="0.25">
      <c r="A26" s="25"/>
      <c r="B26" s="25"/>
      <c r="C26" s="25"/>
      <c r="D26" s="25"/>
      <c r="E26" s="25"/>
      <c r="F26" s="25"/>
      <c r="G26" s="25"/>
      <c r="H26" s="25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0" ht="15" customHeight="1" x14ac:dyDescent="0.25">
      <c r="A27" s="25"/>
      <c r="B27" s="25"/>
      <c r="C27" s="25"/>
      <c r="D27" s="25"/>
      <c r="E27" s="25"/>
      <c r="F27" s="25"/>
      <c r="G27" s="25"/>
      <c r="H27" s="25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0" ht="15" customHeight="1" x14ac:dyDescent="0.25">
      <c r="A28" s="25"/>
      <c r="B28" s="25"/>
      <c r="C28" s="25"/>
      <c r="D28" s="25"/>
      <c r="E28" s="25"/>
      <c r="F28" s="25"/>
      <c r="G28" s="25"/>
      <c r="H28" s="56"/>
      <c r="I28" s="51"/>
      <c r="J28" s="70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 spans="1:20" ht="15" customHeight="1" x14ac:dyDescent="0.25">
      <c r="A29" s="25"/>
      <c r="B29" s="25"/>
      <c r="C29" s="25"/>
      <c r="D29" s="25"/>
      <c r="E29" s="25"/>
      <c r="F29" s="25"/>
      <c r="G29" s="25"/>
      <c r="H29" s="56"/>
      <c r="I29" s="51"/>
      <c r="J29" s="70"/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 spans="1:20" ht="15" customHeight="1" x14ac:dyDescent="0.25">
      <c r="A30" s="10" t="s">
        <v>75</v>
      </c>
      <c r="B30" s="26">
        <f>COUNTA(B19:B29)</f>
        <v>0</v>
      </c>
      <c r="C30" s="10" t="s">
        <v>75</v>
      </c>
      <c r="D30" s="26">
        <f>COUNTA(D19:D29)</f>
        <v>0</v>
      </c>
      <c r="E30" s="10" t="s">
        <v>75</v>
      </c>
      <c r="F30" s="26">
        <f>COUNTA(F19:F29)</f>
        <v>0</v>
      </c>
      <c r="G30" s="10" t="s">
        <v>75</v>
      </c>
      <c r="H30" s="59">
        <f>COUNTA(H19:H29)</f>
        <v>0</v>
      </c>
      <c r="I30" s="10" t="s">
        <v>75</v>
      </c>
      <c r="J30" s="59">
        <f>COUNTA(J19:J29)</f>
        <v>0</v>
      </c>
      <c r="K30" s="10" t="s">
        <v>75</v>
      </c>
      <c r="L30" s="59">
        <f>COUNTA(L19:L29)</f>
        <v>0</v>
      </c>
      <c r="M30" s="10" t="s">
        <v>75</v>
      </c>
      <c r="N30" s="59">
        <f>COUNTA(N19:N29)</f>
        <v>0</v>
      </c>
      <c r="O30" s="10" t="s">
        <v>75</v>
      </c>
      <c r="P30" s="59">
        <f>COUNTA(P19:P29)</f>
        <v>0</v>
      </c>
      <c r="Q30" s="10" t="s">
        <v>75</v>
      </c>
      <c r="R30" s="59">
        <f>COUNTA(R19:R29)</f>
        <v>0</v>
      </c>
      <c r="S30" s="61" t="s">
        <v>75</v>
      </c>
      <c r="T30" s="72">
        <f>COUNTA(T19:T29)</f>
        <v>0</v>
      </c>
    </row>
    <row r="33" spans="1:20" ht="15" customHeight="1" x14ac:dyDescent="0.25">
      <c r="A33" s="239" t="s">
        <v>190</v>
      </c>
      <c r="B33" s="240"/>
      <c r="C33" s="239" t="s">
        <v>191</v>
      </c>
      <c r="D33" s="240"/>
      <c r="E33" s="239" t="s">
        <v>192</v>
      </c>
      <c r="F33" s="240"/>
      <c r="G33" s="239" t="s">
        <v>193</v>
      </c>
      <c r="H33" s="240"/>
      <c r="I33" s="239" t="s">
        <v>194</v>
      </c>
      <c r="J33" s="240"/>
      <c r="K33" s="239" t="s">
        <v>195</v>
      </c>
      <c r="L33" s="240"/>
      <c r="M33" s="239" t="s">
        <v>196</v>
      </c>
      <c r="N33" s="240"/>
      <c r="O33" s="239" t="s">
        <v>197</v>
      </c>
      <c r="P33" s="240"/>
      <c r="Q33" s="239" t="s">
        <v>198</v>
      </c>
      <c r="R33" s="240"/>
      <c r="S33" s="239" t="s">
        <v>199</v>
      </c>
      <c r="T33" s="240"/>
    </row>
    <row r="34" spans="1:20" ht="15" customHeight="1" x14ac:dyDescent="0.25">
      <c r="A34" s="62" t="s">
        <v>54</v>
      </c>
      <c r="B34" s="62" t="s">
        <v>55</v>
      </c>
      <c r="C34" s="62" t="s">
        <v>54</v>
      </c>
      <c r="D34" s="62" t="s">
        <v>55</v>
      </c>
      <c r="E34" s="63" t="s">
        <v>54</v>
      </c>
      <c r="F34" s="154" t="s">
        <v>55</v>
      </c>
      <c r="G34" s="62" t="s">
        <v>54</v>
      </c>
      <c r="H34" s="62" t="s">
        <v>55</v>
      </c>
      <c r="I34" s="62" t="s">
        <v>54</v>
      </c>
      <c r="J34" s="62" t="s">
        <v>55</v>
      </c>
      <c r="K34" s="63" t="s">
        <v>54</v>
      </c>
      <c r="L34" s="154" t="s">
        <v>55</v>
      </c>
      <c r="M34" s="156" t="s">
        <v>54</v>
      </c>
      <c r="N34" s="156" t="s">
        <v>55</v>
      </c>
      <c r="O34" s="155" t="s">
        <v>54</v>
      </c>
      <c r="P34" s="154" t="s">
        <v>55</v>
      </c>
      <c r="Q34" s="64" t="s">
        <v>54</v>
      </c>
      <c r="R34" s="64" t="s">
        <v>55</v>
      </c>
      <c r="S34" s="64" t="s">
        <v>54</v>
      </c>
      <c r="T34" s="64" t="s">
        <v>55</v>
      </c>
    </row>
    <row r="35" spans="1:20" ht="15" customHeight="1" x14ac:dyDescent="0.25">
      <c r="A35" s="25" t="s">
        <v>76</v>
      </c>
      <c r="B35" s="67" t="s">
        <v>138</v>
      </c>
      <c r="C35" s="25" t="s">
        <v>77</v>
      </c>
      <c r="D35" s="67" t="s">
        <v>126</v>
      </c>
      <c r="E35" s="25" t="s">
        <v>318</v>
      </c>
      <c r="F35" s="67" t="s">
        <v>126</v>
      </c>
      <c r="G35" s="166" t="s">
        <v>329</v>
      </c>
      <c r="H35" s="67" t="s">
        <v>77</v>
      </c>
      <c r="I35" s="25"/>
      <c r="J35" s="25"/>
      <c r="K35" s="25"/>
      <c r="L35" s="25"/>
      <c r="M35" s="25"/>
      <c r="N35" s="56"/>
      <c r="O35" s="51"/>
      <c r="P35" s="51"/>
      <c r="Q35" s="51"/>
      <c r="R35" s="51"/>
      <c r="S35" s="51"/>
      <c r="T35" s="51"/>
    </row>
    <row r="36" spans="1:20" ht="15" customHeight="1" x14ac:dyDescent="0.25">
      <c r="A36" s="25" t="s">
        <v>77</v>
      </c>
      <c r="B36" s="25" t="s">
        <v>77</v>
      </c>
      <c r="C36" s="25" t="s">
        <v>316</v>
      </c>
      <c r="D36" s="67" t="s">
        <v>77</v>
      </c>
      <c r="E36" s="25" t="s">
        <v>319</v>
      </c>
      <c r="F36" s="67" t="s">
        <v>87</v>
      </c>
      <c r="G36" s="25"/>
      <c r="H36" s="25"/>
      <c r="I36" s="25"/>
      <c r="J36" s="25"/>
      <c r="K36" s="25"/>
      <c r="L36" s="25"/>
      <c r="M36" s="25"/>
      <c r="N36" s="56"/>
      <c r="O36" s="51"/>
      <c r="P36" s="60"/>
      <c r="Q36" s="51"/>
      <c r="R36" s="60"/>
      <c r="S36" s="51"/>
      <c r="T36" s="60"/>
    </row>
    <row r="37" spans="1:20" ht="15" customHeight="1" x14ac:dyDescent="0.25">
      <c r="A37" s="25" t="s">
        <v>78</v>
      </c>
      <c r="B37" s="25" t="s">
        <v>78</v>
      </c>
      <c r="C37" s="25"/>
      <c r="D37" s="25"/>
      <c r="E37" s="25" t="s">
        <v>320</v>
      </c>
      <c r="F37" s="67" t="s">
        <v>152</v>
      </c>
      <c r="G37" s="25"/>
      <c r="H37" s="25"/>
      <c r="I37" s="25"/>
      <c r="J37" s="25"/>
      <c r="K37" s="25"/>
      <c r="L37" s="51"/>
      <c r="M37" s="25"/>
      <c r="N37" s="56"/>
      <c r="O37" s="51"/>
      <c r="P37" s="51"/>
      <c r="Q37" s="51"/>
      <c r="R37" s="51"/>
      <c r="S37" s="51"/>
      <c r="T37" s="51"/>
    </row>
    <row r="38" spans="1:20" ht="15" customHeight="1" x14ac:dyDescent="0.25">
      <c r="A38" s="25" t="s">
        <v>84</v>
      </c>
      <c r="B38" s="25" t="s">
        <v>313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56"/>
      <c r="O38" s="51"/>
      <c r="P38" s="51"/>
      <c r="Q38" s="51"/>
      <c r="R38" s="51"/>
      <c r="S38" s="51"/>
      <c r="T38" s="51"/>
    </row>
    <row r="39" spans="1:20" ht="15" customHeight="1" x14ac:dyDescent="0.25">
      <c r="A39" s="25" t="s">
        <v>314</v>
      </c>
      <c r="B39" s="25" t="s">
        <v>313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56"/>
      <c r="O39" s="51"/>
      <c r="P39" s="51"/>
      <c r="Q39" s="51"/>
      <c r="R39" s="51"/>
      <c r="S39" s="51"/>
      <c r="T39" s="51"/>
    </row>
    <row r="40" spans="1:20" ht="15" customHeight="1" x14ac:dyDescent="0.25">
      <c r="A40" s="25" t="s">
        <v>80</v>
      </c>
      <c r="B40" s="67" t="s">
        <v>81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56"/>
      <c r="O40" s="51"/>
      <c r="P40" s="51"/>
      <c r="Q40" s="51"/>
      <c r="R40" s="51"/>
      <c r="S40" s="51"/>
      <c r="T40" s="51"/>
    </row>
    <row r="41" spans="1:20" ht="15" customHeight="1" x14ac:dyDescent="0.25">
      <c r="A41" s="25"/>
      <c r="B41" s="67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56"/>
      <c r="O41" s="51"/>
      <c r="P41" s="51"/>
      <c r="Q41" s="51"/>
      <c r="R41" s="51"/>
      <c r="S41" s="51"/>
      <c r="T41" s="51"/>
    </row>
    <row r="42" spans="1:20" ht="1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56"/>
      <c r="O42" s="51"/>
      <c r="P42" s="51"/>
      <c r="Q42" s="51"/>
      <c r="R42" s="51"/>
      <c r="S42" s="51"/>
      <c r="T42" s="51"/>
    </row>
    <row r="43" spans="1:20" ht="1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56"/>
      <c r="O43" s="51"/>
      <c r="P43" s="51"/>
      <c r="Q43" s="51"/>
      <c r="R43" s="51"/>
      <c r="S43" s="51"/>
      <c r="T43" s="51"/>
    </row>
    <row r="44" spans="1:20" ht="15" customHeight="1" x14ac:dyDescent="0.25">
      <c r="A44" s="10" t="s">
        <v>75</v>
      </c>
      <c r="B44" s="26">
        <f>COUNTA(B35:B43)</f>
        <v>6</v>
      </c>
      <c r="C44" s="10" t="s">
        <v>75</v>
      </c>
      <c r="D44" s="26">
        <f>COUNTA(D35:D43)</f>
        <v>2</v>
      </c>
      <c r="E44" s="10" t="s">
        <v>75</v>
      </c>
      <c r="F44" s="26">
        <f>COUNTA(F35:F43)</f>
        <v>3</v>
      </c>
      <c r="G44" s="10" t="s">
        <v>75</v>
      </c>
      <c r="H44" s="26">
        <f>COUNTA(H35:H43)</f>
        <v>1</v>
      </c>
      <c r="I44" s="10" t="s">
        <v>75</v>
      </c>
      <c r="J44" s="26">
        <f>COUNTA(J35:J43)</f>
        <v>0</v>
      </c>
      <c r="K44" s="10" t="s">
        <v>75</v>
      </c>
      <c r="L44" s="26">
        <f>COUNTA(L35:L43)</f>
        <v>0</v>
      </c>
      <c r="M44" s="10" t="s">
        <v>75</v>
      </c>
      <c r="N44" s="59">
        <f>COUNTA(N35:N43)</f>
        <v>0</v>
      </c>
      <c r="O44" s="10" t="s">
        <v>75</v>
      </c>
      <c r="P44" s="59">
        <f>COUNTA(P35:P43)</f>
        <v>0</v>
      </c>
      <c r="Q44" s="10" t="s">
        <v>75</v>
      </c>
      <c r="R44" s="59">
        <f>COUNTA(R35:R43)</f>
        <v>0</v>
      </c>
      <c r="S44" s="61" t="s">
        <v>75</v>
      </c>
      <c r="T44" s="72">
        <f>COUNTA(T35:T43)</f>
        <v>0</v>
      </c>
    </row>
    <row r="47" spans="1:20" ht="15" customHeight="1" x14ac:dyDescent="0.25">
      <c r="A47" s="239" t="s">
        <v>200</v>
      </c>
      <c r="B47" s="240"/>
      <c r="C47" s="239" t="s">
        <v>201</v>
      </c>
      <c r="D47" s="240"/>
      <c r="E47" s="239" t="s">
        <v>202</v>
      </c>
      <c r="F47" s="240"/>
      <c r="G47" s="239" t="s">
        <v>203</v>
      </c>
      <c r="H47" s="240"/>
      <c r="I47" s="239" t="s">
        <v>204</v>
      </c>
      <c r="J47" s="240"/>
      <c r="K47" s="239" t="s">
        <v>205</v>
      </c>
      <c r="L47" s="240"/>
      <c r="M47" s="239" t="s">
        <v>206</v>
      </c>
      <c r="N47" s="240"/>
      <c r="O47" s="239" t="s">
        <v>207</v>
      </c>
      <c r="P47" s="240"/>
      <c r="Q47" s="239" t="s">
        <v>208</v>
      </c>
      <c r="R47" s="240"/>
      <c r="S47" s="239" t="s">
        <v>209</v>
      </c>
      <c r="T47" s="240"/>
    </row>
    <row r="48" spans="1:20" ht="15" customHeight="1" x14ac:dyDescent="0.25">
      <c r="A48" s="63" t="s">
        <v>54</v>
      </c>
      <c r="B48" s="63" t="s">
        <v>55</v>
      </c>
      <c r="C48" s="63" t="s">
        <v>54</v>
      </c>
      <c r="D48" s="63" t="s">
        <v>55</v>
      </c>
      <c r="E48" s="63" t="s">
        <v>54</v>
      </c>
      <c r="F48" s="63" t="s">
        <v>55</v>
      </c>
      <c r="G48" s="63" t="s">
        <v>54</v>
      </c>
      <c r="H48" s="63" t="s">
        <v>55</v>
      </c>
      <c r="I48" s="63" t="s">
        <v>54</v>
      </c>
      <c r="J48" s="154" t="s">
        <v>55</v>
      </c>
      <c r="K48" s="156" t="s">
        <v>54</v>
      </c>
      <c r="L48" s="156" t="s">
        <v>55</v>
      </c>
      <c r="M48" s="155" t="s">
        <v>54</v>
      </c>
      <c r="N48" s="154" t="s">
        <v>55</v>
      </c>
      <c r="O48" s="156" t="s">
        <v>54</v>
      </c>
      <c r="P48" s="156" t="s">
        <v>55</v>
      </c>
      <c r="Q48" s="156" t="s">
        <v>54</v>
      </c>
      <c r="R48" s="156" t="s">
        <v>55</v>
      </c>
      <c r="S48" s="156" t="s">
        <v>54</v>
      </c>
      <c r="T48" s="156" t="s">
        <v>55</v>
      </c>
    </row>
    <row r="49" spans="1:20" ht="15" customHeight="1" x14ac:dyDescent="0.25">
      <c r="A49" s="25" t="s">
        <v>77</v>
      </c>
      <c r="B49" s="25" t="s">
        <v>77</v>
      </c>
      <c r="C49" s="25" t="s">
        <v>77</v>
      </c>
      <c r="D49" s="25" t="s">
        <v>77</v>
      </c>
      <c r="E49" s="25" t="s">
        <v>79</v>
      </c>
      <c r="F49" s="25" t="s">
        <v>79</v>
      </c>
      <c r="G49" s="25" t="s">
        <v>89</v>
      </c>
      <c r="H49" s="67" t="s">
        <v>82</v>
      </c>
      <c r="I49" s="25" t="s">
        <v>107</v>
      </c>
      <c r="J49" s="25" t="s">
        <v>87</v>
      </c>
      <c r="K49" s="25" t="s">
        <v>84</v>
      </c>
      <c r="L49" s="25" t="s">
        <v>141</v>
      </c>
      <c r="M49" s="25" t="s">
        <v>151</v>
      </c>
      <c r="N49" s="25" t="s">
        <v>152</v>
      </c>
      <c r="O49" s="166" t="s">
        <v>163</v>
      </c>
      <c r="P49" s="25" t="s">
        <v>77</v>
      </c>
      <c r="Q49" s="166" t="s">
        <v>77</v>
      </c>
      <c r="R49" s="166" t="s">
        <v>77</v>
      </c>
      <c r="S49" s="25" t="s">
        <v>80</v>
      </c>
      <c r="T49" s="67" t="s">
        <v>81</v>
      </c>
    </row>
    <row r="50" spans="1:20" ht="15" customHeight="1" x14ac:dyDescent="0.25">
      <c r="A50" s="25"/>
      <c r="B50" s="25"/>
      <c r="C50" s="25" t="s">
        <v>85</v>
      </c>
      <c r="D50" s="25" t="s">
        <v>85</v>
      </c>
      <c r="E50" s="25" t="s">
        <v>77</v>
      </c>
      <c r="F50" s="25" t="s">
        <v>77</v>
      </c>
      <c r="G50" s="25" t="s">
        <v>79</v>
      </c>
      <c r="H50" s="25" t="s">
        <v>79</v>
      </c>
      <c r="I50" s="25" t="s">
        <v>77</v>
      </c>
      <c r="J50" s="25" t="s">
        <v>77</v>
      </c>
      <c r="K50" s="25" t="s">
        <v>76</v>
      </c>
      <c r="L50" t="s">
        <v>138</v>
      </c>
      <c r="M50" s="25" t="s">
        <v>96</v>
      </c>
      <c r="N50" s="25" t="s">
        <v>82</v>
      </c>
      <c r="O50" s="25" t="s">
        <v>165</v>
      </c>
      <c r="P50" s="25" t="s">
        <v>126</v>
      </c>
      <c r="Q50" s="25" t="s">
        <v>86</v>
      </c>
      <c r="R50" s="67" t="s">
        <v>87</v>
      </c>
      <c r="S50" s="25" t="s">
        <v>90</v>
      </c>
      <c r="T50" s="67" t="s">
        <v>87</v>
      </c>
    </row>
    <row r="51" spans="1:20" ht="15" customHeight="1" x14ac:dyDescent="0.25">
      <c r="A51" s="25"/>
      <c r="B51" s="25"/>
      <c r="C51" s="25" t="s">
        <v>88</v>
      </c>
      <c r="D51" s="25" t="s">
        <v>88</v>
      </c>
      <c r="E51" s="25" t="s">
        <v>78</v>
      </c>
      <c r="F51" s="25" t="s">
        <v>78</v>
      </c>
      <c r="G51" s="25" t="s">
        <v>77</v>
      </c>
      <c r="H51" s="25" t="s">
        <v>77</v>
      </c>
      <c r="I51" s="25" t="s">
        <v>76</v>
      </c>
      <c r="J51" s="25" t="s">
        <v>138</v>
      </c>
      <c r="K51" s="25" t="s">
        <v>77</v>
      </c>
      <c r="L51" t="s">
        <v>126</v>
      </c>
      <c r="M51" s="25" t="s">
        <v>154</v>
      </c>
      <c r="N51" s="25" t="s">
        <v>126</v>
      </c>
      <c r="O51" s="25"/>
      <c r="P51" s="25"/>
      <c r="Q51" s="25"/>
      <c r="R51" s="25"/>
      <c r="S51" s="25" t="s">
        <v>77</v>
      </c>
      <c r="T51" s="25" t="s">
        <v>77</v>
      </c>
    </row>
    <row r="52" spans="1:20" ht="15" customHeight="1" x14ac:dyDescent="0.25">
      <c r="A52" s="25"/>
      <c r="B52" s="25"/>
      <c r="C52" s="25" t="s">
        <v>150</v>
      </c>
      <c r="D52" s="67" t="s">
        <v>87</v>
      </c>
      <c r="E52" s="25" t="s">
        <v>85</v>
      </c>
      <c r="F52" s="25" t="s">
        <v>85</v>
      </c>
      <c r="G52" s="25" t="s">
        <v>85</v>
      </c>
      <c r="H52" s="25" t="s">
        <v>85</v>
      </c>
      <c r="I52" s="25" t="s">
        <v>89</v>
      </c>
      <c r="J52" s="25" t="s">
        <v>82</v>
      </c>
      <c r="K52" s="25" t="s">
        <v>78</v>
      </c>
      <c r="L52" s="25" t="s">
        <v>78</v>
      </c>
      <c r="M52" s="25" t="s">
        <v>142</v>
      </c>
      <c r="N52" s="25" t="s">
        <v>77</v>
      </c>
      <c r="O52" s="25"/>
      <c r="P52" s="25"/>
      <c r="Q52" s="25"/>
      <c r="R52" s="25"/>
      <c r="S52" s="25" t="s">
        <v>166</v>
      </c>
      <c r="T52" s="67" t="s">
        <v>152</v>
      </c>
    </row>
    <row r="53" spans="1:20" ht="15" customHeight="1" x14ac:dyDescent="0.25">
      <c r="A53" s="25"/>
      <c r="B53" s="25"/>
      <c r="C53" s="25" t="s">
        <v>82</v>
      </c>
      <c r="D53" s="25" t="s">
        <v>82</v>
      </c>
      <c r="E53" s="25" t="s">
        <v>80</v>
      </c>
      <c r="F53" s="67" t="s">
        <v>81</v>
      </c>
      <c r="G53" s="25" t="s">
        <v>88</v>
      </c>
      <c r="H53" s="25" t="s">
        <v>88</v>
      </c>
      <c r="I53" s="25"/>
      <c r="J53" s="25"/>
      <c r="K53" s="25" t="s">
        <v>83</v>
      </c>
      <c r="L53" s="25" t="s">
        <v>140</v>
      </c>
      <c r="M53" s="25" t="s">
        <v>164</v>
      </c>
      <c r="N53" s="25" t="s">
        <v>87</v>
      </c>
      <c r="O53" s="25"/>
      <c r="P53" s="25"/>
      <c r="Q53" s="25"/>
      <c r="R53" s="25"/>
      <c r="S53" s="25" t="s">
        <v>76</v>
      </c>
      <c r="T53" s="25" t="s">
        <v>138</v>
      </c>
    </row>
    <row r="54" spans="1:20" ht="15" customHeight="1" x14ac:dyDescent="0.25">
      <c r="A54" s="25"/>
      <c r="B54" s="25"/>
      <c r="C54" s="25" t="s">
        <v>79</v>
      </c>
      <c r="D54" s="25" t="s">
        <v>79</v>
      </c>
      <c r="E54" s="25" t="s">
        <v>88</v>
      </c>
      <c r="F54" s="25" t="s">
        <v>88</v>
      </c>
      <c r="G54" s="25" t="s">
        <v>154</v>
      </c>
      <c r="H54" s="67" t="s">
        <v>126</v>
      </c>
      <c r="I54" s="25"/>
      <c r="J54" s="25"/>
      <c r="K54" s="25" t="s">
        <v>162</v>
      </c>
      <c r="L54" s="25" t="s">
        <v>139</v>
      </c>
      <c r="M54" s="25"/>
      <c r="N54" s="25"/>
      <c r="O54" s="25"/>
      <c r="P54" s="25"/>
      <c r="Q54" s="25"/>
      <c r="R54" s="25"/>
      <c r="S54" s="25"/>
      <c r="T54" s="25"/>
    </row>
    <row r="55" spans="1:20" ht="15" customHeight="1" x14ac:dyDescent="0.25">
      <c r="A55" s="25"/>
      <c r="B55" s="25"/>
      <c r="C55" s="25" t="s">
        <v>151</v>
      </c>
      <c r="D55" s="25" t="s">
        <v>152</v>
      </c>
      <c r="E55" s="25"/>
      <c r="F55" s="25"/>
      <c r="G55" s="25" t="s">
        <v>151</v>
      </c>
      <c r="H55" s="25" t="s">
        <v>152</v>
      </c>
      <c r="I55" s="25"/>
      <c r="J55" s="25"/>
      <c r="K55" s="25" t="s">
        <v>90</v>
      </c>
      <c r="L55" s="25" t="s">
        <v>87</v>
      </c>
      <c r="M55" s="25"/>
      <c r="N55" s="25"/>
      <c r="O55" s="25"/>
      <c r="P55" s="25"/>
      <c r="Q55" s="25"/>
      <c r="R55" s="25"/>
      <c r="S55" s="25"/>
      <c r="T55" s="25"/>
    </row>
    <row r="56" spans="1:20" ht="1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 t="s">
        <v>82</v>
      </c>
      <c r="L56" s="25" t="s">
        <v>87</v>
      </c>
      <c r="M56" s="25"/>
      <c r="N56" s="25"/>
      <c r="O56" s="25"/>
      <c r="P56" s="25"/>
      <c r="Q56" s="25"/>
      <c r="R56" s="25"/>
      <c r="S56" s="25"/>
      <c r="T56" s="25"/>
    </row>
    <row r="57" spans="1:20" ht="1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 t="s">
        <v>151</v>
      </c>
      <c r="L57" s="25" t="s">
        <v>152</v>
      </c>
      <c r="M57" s="25"/>
      <c r="N57" s="25"/>
      <c r="O57" s="25"/>
      <c r="P57" s="25"/>
      <c r="Q57" s="25"/>
      <c r="R57" s="25"/>
      <c r="S57" s="25"/>
      <c r="T57" s="25"/>
    </row>
    <row r="58" spans="1:20" ht="1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 t="s">
        <v>163</v>
      </c>
      <c r="L58" s="25" t="s">
        <v>77</v>
      </c>
      <c r="M58" s="25"/>
      <c r="N58" s="25"/>
      <c r="O58" s="25"/>
      <c r="P58" s="25"/>
      <c r="Q58" s="25"/>
      <c r="R58" s="25"/>
      <c r="S58" s="25"/>
      <c r="T58" s="25"/>
    </row>
    <row r="59" spans="1:20" ht="15" customHeight="1" x14ac:dyDescent="0.25">
      <c r="A59" s="10" t="s">
        <v>75</v>
      </c>
      <c r="B59" s="26">
        <f>COUNTA(B49:B58)</f>
        <v>1</v>
      </c>
      <c r="C59" s="10" t="s">
        <v>75</v>
      </c>
      <c r="D59" s="26">
        <f>COUNTA(D49:D58)</f>
        <v>7</v>
      </c>
      <c r="E59" s="10" t="s">
        <v>75</v>
      </c>
      <c r="F59" s="26">
        <f>COUNTA(F49:F58)</f>
        <v>6</v>
      </c>
      <c r="G59" s="10" t="s">
        <v>75</v>
      </c>
      <c r="H59" s="26">
        <f>COUNTA(H49:H58)</f>
        <v>7</v>
      </c>
      <c r="I59" s="10" t="s">
        <v>75</v>
      </c>
      <c r="J59" s="26">
        <f>COUNTA(J49:J58)</f>
        <v>4</v>
      </c>
      <c r="K59" s="10" t="s">
        <v>75</v>
      </c>
      <c r="L59" s="26">
        <f>COUNTA(L49:L58)</f>
        <v>10</v>
      </c>
      <c r="M59" s="10" t="s">
        <v>75</v>
      </c>
      <c r="N59" s="26">
        <f>COUNTA(N49:N58)</f>
        <v>5</v>
      </c>
      <c r="O59" s="10" t="s">
        <v>75</v>
      </c>
      <c r="P59" s="26">
        <f>COUNTA(P49:P58)</f>
        <v>2</v>
      </c>
      <c r="Q59" s="10" t="s">
        <v>75</v>
      </c>
      <c r="R59" s="26">
        <f>COUNTA(R49:R58)</f>
        <v>2</v>
      </c>
      <c r="S59" s="10" t="s">
        <v>75</v>
      </c>
      <c r="T59" s="26">
        <f>COUNTA(T49:T58)</f>
        <v>5</v>
      </c>
    </row>
  </sheetData>
  <mergeCells count="40">
    <mergeCell ref="A1:B1"/>
    <mergeCell ref="C1:D1"/>
    <mergeCell ref="E1:F1"/>
    <mergeCell ref="G1:H1"/>
    <mergeCell ref="I1:J1"/>
    <mergeCell ref="K1:L1"/>
    <mergeCell ref="Q1:R1"/>
    <mergeCell ref="S1:T1"/>
    <mergeCell ref="Q33:R33"/>
    <mergeCell ref="S33:T33"/>
    <mergeCell ref="M33:N33"/>
    <mergeCell ref="O33:P33"/>
    <mergeCell ref="M1:N1"/>
    <mergeCell ref="O1:P1"/>
    <mergeCell ref="K33:L33"/>
    <mergeCell ref="K17:L17"/>
    <mergeCell ref="C17:D17"/>
    <mergeCell ref="E17:F17"/>
    <mergeCell ref="G17:H17"/>
    <mergeCell ref="A17:B17"/>
    <mergeCell ref="A47:B47"/>
    <mergeCell ref="C47:D47"/>
    <mergeCell ref="E47:F47"/>
    <mergeCell ref="G47:H47"/>
    <mergeCell ref="A33:B33"/>
    <mergeCell ref="C33:D33"/>
    <mergeCell ref="E33:F33"/>
    <mergeCell ref="G33:H33"/>
    <mergeCell ref="I47:J47"/>
    <mergeCell ref="M17:N17"/>
    <mergeCell ref="O17:P17"/>
    <mergeCell ref="Q17:R17"/>
    <mergeCell ref="S17:T17"/>
    <mergeCell ref="K47:L47"/>
    <mergeCell ref="M47:N47"/>
    <mergeCell ref="O47:P47"/>
    <mergeCell ref="Q47:R47"/>
    <mergeCell ref="S47:T47"/>
    <mergeCell ref="I17:J17"/>
    <mergeCell ref="I33:J33"/>
  </mergeCells>
  <phoneticPr fontId="12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87"/>
  <sheetViews>
    <sheetView topLeftCell="E24" workbookViewId="0">
      <selection activeCell="J65" sqref="J65"/>
    </sheetView>
  </sheetViews>
  <sheetFormatPr defaultColWidth="14.42578125" defaultRowHeight="15" customHeight="1" x14ac:dyDescent="0.25"/>
  <cols>
    <col min="1" max="1" width="30.140625" customWidth="1"/>
    <col min="2" max="2" width="30.42578125" customWidth="1"/>
    <col min="3" max="3" width="36" customWidth="1"/>
    <col min="4" max="4" width="30.42578125" customWidth="1"/>
    <col min="5" max="5" width="28.5703125" customWidth="1"/>
    <col min="6" max="6" width="30.42578125" customWidth="1"/>
    <col min="7" max="7" width="26.5703125" customWidth="1"/>
    <col min="8" max="8" width="30.42578125" customWidth="1"/>
    <col min="9" max="9" width="24.7109375" customWidth="1"/>
    <col min="10" max="10" width="30.42578125" bestFit="1" customWidth="1"/>
    <col min="11" max="11" width="29.28515625" customWidth="1"/>
    <col min="12" max="12" width="32.85546875" customWidth="1"/>
    <col min="13" max="13" width="24.5703125" bestFit="1" customWidth="1"/>
    <col min="14" max="14" width="27" customWidth="1"/>
    <col min="15" max="15" width="26" customWidth="1"/>
    <col min="16" max="16" width="30.42578125" bestFit="1" customWidth="1"/>
    <col min="17" max="17" width="26" bestFit="1" customWidth="1"/>
    <col min="18" max="18" width="30.42578125" bestFit="1" customWidth="1"/>
    <col min="19" max="19" width="26" bestFit="1" customWidth="1"/>
    <col min="20" max="20" width="30.42578125" bestFit="1" customWidth="1"/>
  </cols>
  <sheetData>
    <row r="1" spans="1:20" x14ac:dyDescent="0.25">
      <c r="A1" s="239" t="s">
        <v>170</v>
      </c>
      <c r="B1" s="240"/>
      <c r="C1" s="239" t="s">
        <v>171</v>
      </c>
      <c r="D1" s="240"/>
      <c r="E1" s="239" t="s">
        <v>172</v>
      </c>
      <c r="F1" s="240"/>
      <c r="G1" s="239" t="s">
        <v>173</v>
      </c>
      <c r="H1" s="240"/>
      <c r="I1" s="239" t="s">
        <v>174</v>
      </c>
      <c r="J1" s="240"/>
      <c r="K1" s="239" t="s">
        <v>175</v>
      </c>
      <c r="L1" s="240"/>
      <c r="M1" s="239" t="s">
        <v>176</v>
      </c>
      <c r="N1" s="240"/>
      <c r="O1" s="239" t="s">
        <v>177</v>
      </c>
      <c r="P1" s="240"/>
      <c r="Q1" s="239" t="s">
        <v>178</v>
      </c>
      <c r="R1" s="240"/>
      <c r="S1" s="239" t="s">
        <v>179</v>
      </c>
      <c r="T1" s="240"/>
    </row>
    <row r="2" spans="1:20" x14ac:dyDescent="0.25">
      <c r="A2" s="62" t="s">
        <v>54</v>
      </c>
      <c r="B2" s="62" t="s">
        <v>55</v>
      </c>
      <c r="C2" s="62" t="s">
        <v>54</v>
      </c>
      <c r="D2" s="62" t="s">
        <v>55</v>
      </c>
      <c r="E2" s="62" t="s">
        <v>54</v>
      </c>
      <c r="F2" s="62" t="s">
        <v>55</v>
      </c>
      <c r="G2" s="62" t="s">
        <v>54</v>
      </c>
      <c r="H2" s="62" t="s">
        <v>55</v>
      </c>
      <c r="I2" s="63" t="s">
        <v>54</v>
      </c>
      <c r="J2" s="154" t="s">
        <v>55</v>
      </c>
      <c r="K2" s="156" t="s">
        <v>54</v>
      </c>
      <c r="L2" s="156" t="s">
        <v>55</v>
      </c>
      <c r="M2" s="155" t="s">
        <v>54</v>
      </c>
      <c r="N2" s="154" t="s">
        <v>55</v>
      </c>
      <c r="O2" s="156" t="s">
        <v>54</v>
      </c>
      <c r="P2" s="156" t="s">
        <v>55</v>
      </c>
      <c r="Q2" s="156" t="s">
        <v>54</v>
      </c>
      <c r="R2" s="156" t="s">
        <v>55</v>
      </c>
      <c r="S2" s="156" t="s">
        <v>54</v>
      </c>
      <c r="T2" s="156" t="s">
        <v>55</v>
      </c>
    </row>
    <row r="3" spans="1:20" x14ac:dyDescent="0.25">
      <c r="A3" s="25"/>
      <c r="B3" s="25"/>
      <c r="C3" s="67"/>
      <c r="D3" s="67"/>
      <c r="E3" s="25"/>
      <c r="F3" s="67"/>
      <c r="G3" s="25"/>
      <c r="H3" s="25"/>
      <c r="I3" s="70"/>
      <c r="J3" s="171"/>
      <c r="K3" s="51"/>
      <c r="L3" s="51"/>
      <c r="M3" s="178"/>
      <c r="N3" s="178"/>
      <c r="O3" s="51"/>
      <c r="P3" s="169"/>
      <c r="Q3" s="51"/>
      <c r="R3" s="51"/>
      <c r="S3" s="51"/>
      <c r="T3" s="51"/>
    </row>
    <row r="4" spans="1:20" x14ac:dyDescent="0.25">
      <c r="A4" s="25"/>
      <c r="B4" s="67"/>
      <c r="C4" s="67"/>
      <c r="D4" s="67"/>
      <c r="E4" s="25"/>
      <c r="F4" s="67"/>
      <c r="G4" s="25"/>
      <c r="H4" s="25"/>
      <c r="I4" s="70"/>
      <c r="J4" s="169"/>
      <c r="K4" s="51"/>
      <c r="L4" s="169"/>
      <c r="M4" s="178"/>
      <c r="N4" s="178"/>
      <c r="O4" s="51"/>
      <c r="P4" s="169"/>
      <c r="Q4" s="51"/>
      <c r="R4" s="51"/>
      <c r="S4" s="51"/>
      <c r="T4" s="51"/>
    </row>
    <row r="5" spans="1:20" x14ac:dyDescent="0.25">
      <c r="A5" s="25"/>
      <c r="B5" s="25"/>
      <c r="C5" s="67"/>
      <c r="D5" s="67"/>
      <c r="E5" s="25"/>
      <c r="F5" s="67"/>
      <c r="G5" s="25"/>
      <c r="H5" s="67"/>
      <c r="I5" s="70"/>
      <c r="J5" s="51"/>
      <c r="K5" s="51"/>
      <c r="L5" s="169"/>
      <c r="M5" s="178"/>
      <c r="N5" s="178"/>
      <c r="O5" s="51"/>
      <c r="P5" s="51"/>
      <c r="Q5" s="51"/>
      <c r="R5" s="51"/>
      <c r="S5" s="51"/>
      <c r="T5" s="51"/>
    </row>
    <row r="6" spans="1:20" x14ac:dyDescent="0.25">
      <c r="A6" s="25"/>
      <c r="B6" s="25"/>
      <c r="C6" s="67"/>
      <c r="D6" s="56"/>
      <c r="E6" s="25"/>
      <c r="F6" s="67"/>
      <c r="G6" s="25"/>
      <c r="H6" s="67"/>
      <c r="I6" s="51"/>
      <c r="J6" s="51"/>
      <c r="K6" s="51"/>
      <c r="L6" s="169"/>
      <c r="M6" s="178"/>
      <c r="N6" s="178"/>
      <c r="O6" s="51"/>
      <c r="P6" s="51"/>
      <c r="Q6" s="51"/>
      <c r="R6" s="51"/>
      <c r="S6" s="51"/>
      <c r="T6" s="169"/>
    </row>
    <row r="7" spans="1:20" x14ac:dyDescent="0.25">
      <c r="A7" s="25"/>
      <c r="B7" s="25"/>
      <c r="C7" s="67"/>
      <c r="D7" s="67"/>
      <c r="E7" s="25"/>
      <c r="F7" s="67"/>
      <c r="G7" s="25"/>
      <c r="H7" s="25"/>
      <c r="I7" s="51"/>
      <c r="J7" s="51"/>
      <c r="K7" s="51"/>
      <c r="L7" s="169"/>
      <c r="M7" s="178"/>
      <c r="N7" s="178"/>
      <c r="O7" s="51"/>
      <c r="P7" s="169"/>
      <c r="Q7" s="51"/>
      <c r="R7" s="169"/>
      <c r="S7" s="51"/>
      <c r="T7" s="169"/>
    </row>
    <row r="8" spans="1:20" x14ac:dyDescent="0.25">
      <c r="A8" s="25"/>
      <c r="B8" s="56"/>
      <c r="C8" s="25"/>
      <c r="D8" s="25"/>
      <c r="E8" s="25"/>
      <c r="F8" s="25"/>
      <c r="G8" s="25"/>
      <c r="H8" s="25"/>
      <c r="I8" s="51"/>
      <c r="J8" s="70"/>
      <c r="K8" s="51"/>
      <c r="L8" s="51"/>
      <c r="M8" s="178"/>
      <c r="N8" s="178"/>
      <c r="O8" s="51"/>
      <c r="P8" s="169"/>
      <c r="Q8" s="51"/>
      <c r="R8" s="51"/>
      <c r="S8" s="51"/>
      <c r="T8" s="169"/>
    </row>
    <row r="9" spans="1:20" x14ac:dyDescent="0.25">
      <c r="A9" s="25"/>
      <c r="B9" s="85"/>
      <c r="C9" s="25"/>
      <c r="D9" s="25"/>
      <c r="E9" s="25"/>
      <c r="F9" s="67"/>
      <c r="G9" s="25"/>
      <c r="H9" s="67"/>
      <c r="I9" s="51"/>
      <c r="J9" s="70"/>
      <c r="K9" s="51"/>
      <c r="L9" s="51"/>
      <c r="M9" s="178"/>
      <c r="N9" s="178"/>
      <c r="O9" s="51"/>
      <c r="P9" s="51"/>
      <c r="Q9" s="51"/>
      <c r="R9" s="169"/>
      <c r="S9" s="51"/>
      <c r="T9" s="169"/>
    </row>
    <row r="10" spans="1:20" x14ac:dyDescent="0.25">
      <c r="A10" s="25"/>
      <c r="B10" s="67"/>
      <c r="C10" s="25"/>
      <c r="D10" s="25"/>
      <c r="E10" s="25"/>
      <c r="F10" s="67"/>
      <c r="G10" s="25"/>
      <c r="H10" s="85"/>
      <c r="I10" s="51"/>
      <c r="J10" s="51"/>
      <c r="K10" s="51"/>
      <c r="L10" s="51"/>
      <c r="M10" s="178"/>
      <c r="N10" s="178"/>
      <c r="O10" s="51"/>
      <c r="P10" s="51"/>
      <c r="Q10" s="51"/>
      <c r="R10" s="169"/>
      <c r="S10" s="51"/>
      <c r="T10" s="51"/>
    </row>
    <row r="11" spans="1:20" x14ac:dyDescent="0.25">
      <c r="A11" s="25"/>
      <c r="B11" s="67"/>
      <c r="C11" s="25"/>
      <c r="D11" s="25"/>
      <c r="E11" s="25"/>
      <c r="F11" s="25"/>
      <c r="G11" s="25"/>
      <c r="H11" s="67"/>
      <c r="I11" s="51"/>
      <c r="J11" s="25"/>
      <c r="K11" s="51"/>
      <c r="L11" s="51"/>
      <c r="M11" s="178"/>
      <c r="N11" s="178"/>
      <c r="O11" s="51"/>
      <c r="P11" s="51"/>
      <c r="Q11" s="51"/>
      <c r="R11" s="51"/>
      <c r="S11" s="51"/>
      <c r="T11" s="51"/>
    </row>
    <row r="12" spans="1:20" x14ac:dyDescent="0.25">
      <c r="A12" s="25"/>
      <c r="B12" s="25"/>
      <c r="C12" s="25"/>
      <c r="D12" s="25"/>
      <c r="E12" s="25"/>
      <c r="F12" s="67"/>
      <c r="G12" s="25"/>
      <c r="H12" s="85"/>
      <c r="I12" s="51"/>
      <c r="J12" s="70"/>
      <c r="K12" s="51"/>
      <c r="L12" s="51"/>
      <c r="M12" s="178"/>
      <c r="N12" s="178"/>
      <c r="O12" s="51"/>
      <c r="P12" s="51"/>
      <c r="Q12" s="51"/>
      <c r="R12" s="169"/>
      <c r="S12" s="51"/>
      <c r="T12" s="51"/>
    </row>
    <row r="13" spans="1:20" x14ac:dyDescent="0.25">
      <c r="A13" s="25"/>
      <c r="B13" s="67"/>
      <c r="C13" s="25"/>
      <c r="D13" s="25"/>
      <c r="E13" s="25"/>
      <c r="F13" s="67"/>
      <c r="G13" s="25"/>
      <c r="H13" s="67"/>
      <c r="I13" s="67"/>
      <c r="J13" s="85"/>
      <c r="K13" s="51"/>
      <c r="L13" s="51"/>
      <c r="M13" s="178"/>
      <c r="N13" s="178"/>
      <c r="O13" s="51"/>
      <c r="P13" s="51"/>
      <c r="Q13" s="51"/>
      <c r="R13" s="51"/>
      <c r="S13" s="51"/>
      <c r="T13" s="51"/>
    </row>
    <row r="14" spans="1:20" x14ac:dyDescent="0.25">
      <c r="A14" s="25"/>
      <c r="B14" s="25"/>
      <c r="C14" s="57"/>
      <c r="D14" s="25"/>
      <c r="E14" s="25"/>
      <c r="F14" s="25"/>
      <c r="G14" s="25"/>
      <c r="H14" s="25"/>
      <c r="I14" s="51"/>
      <c r="J14" s="70"/>
      <c r="K14" s="51"/>
      <c r="L14" s="169"/>
      <c r="M14" s="178"/>
      <c r="N14" s="178"/>
      <c r="O14" s="51"/>
      <c r="P14" s="51"/>
      <c r="Q14" s="51"/>
      <c r="R14" s="51"/>
      <c r="S14" s="51"/>
      <c r="T14" s="51"/>
    </row>
    <row r="15" spans="1:20" x14ac:dyDescent="0.25">
      <c r="A15" s="25"/>
      <c r="B15" s="25"/>
      <c r="C15" s="57"/>
      <c r="D15" s="25"/>
      <c r="E15" s="25"/>
      <c r="F15" s="25"/>
      <c r="G15" s="25"/>
      <c r="H15" s="25"/>
      <c r="I15" s="51"/>
      <c r="J15" s="70"/>
      <c r="K15" s="51"/>
      <c r="L15" s="51"/>
      <c r="M15" s="178"/>
      <c r="N15" s="178"/>
      <c r="O15" s="51"/>
      <c r="P15" s="51"/>
      <c r="Q15" s="51"/>
      <c r="R15" s="51"/>
      <c r="S15" s="51"/>
      <c r="T15" s="51"/>
    </row>
    <row r="16" spans="1:20" x14ac:dyDescent="0.25">
      <c r="A16" s="25"/>
      <c r="B16" s="67"/>
      <c r="C16" s="60"/>
      <c r="D16" s="86"/>
      <c r="E16" s="25"/>
      <c r="F16" s="25"/>
      <c r="G16" s="25"/>
      <c r="H16" s="56"/>
      <c r="I16" s="51"/>
      <c r="J16" s="70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1:20" x14ac:dyDescent="0.25">
      <c r="A17" s="25"/>
      <c r="B17" s="67"/>
      <c r="C17" s="60"/>
      <c r="D17" s="86"/>
      <c r="E17" s="25"/>
      <c r="F17" s="25"/>
      <c r="G17" s="25"/>
      <c r="H17" s="25"/>
      <c r="I17" s="51"/>
      <c r="J17" s="70"/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1:20" x14ac:dyDescent="0.25">
      <c r="A18" s="25"/>
      <c r="B18" s="67"/>
      <c r="C18" s="58"/>
      <c r="D18" s="25"/>
      <c r="E18" s="25"/>
      <c r="F18" s="25"/>
      <c r="G18" s="25"/>
      <c r="H18" s="56"/>
      <c r="I18" s="51"/>
      <c r="J18" s="70"/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 spans="1:20" x14ac:dyDescent="0.25">
      <c r="A19" s="25"/>
      <c r="B19" s="67"/>
      <c r="C19" s="25"/>
      <c r="D19" s="25"/>
      <c r="E19" s="25"/>
      <c r="F19" s="25"/>
      <c r="G19" s="25"/>
      <c r="H19" s="56"/>
      <c r="I19" s="51"/>
      <c r="J19" s="70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 spans="1:20" x14ac:dyDescent="0.25">
      <c r="A20" s="25"/>
      <c r="B20" s="25"/>
      <c r="C20" s="25"/>
      <c r="D20" s="25"/>
      <c r="E20" s="25"/>
      <c r="F20" s="25"/>
      <c r="G20" s="25"/>
      <c r="H20" s="56"/>
      <c r="I20" s="51"/>
      <c r="J20" s="70"/>
      <c r="K20" s="51"/>
      <c r="L20" s="51"/>
      <c r="M20" s="51"/>
      <c r="N20" s="51"/>
      <c r="O20" s="51"/>
      <c r="P20" s="51"/>
      <c r="Q20" s="51"/>
      <c r="R20" s="51"/>
      <c r="S20" s="51"/>
      <c r="T20" s="51"/>
    </row>
    <row r="21" spans="1:20" x14ac:dyDescent="0.25">
      <c r="A21" s="10" t="s">
        <v>75</v>
      </c>
      <c r="B21" s="26">
        <f>COUNTA(B3:B20)</f>
        <v>0</v>
      </c>
      <c r="C21" s="10" t="s">
        <v>75</v>
      </c>
      <c r="D21" s="26">
        <f>COUNTA(D3:D20)</f>
        <v>0</v>
      </c>
      <c r="E21" s="10" t="s">
        <v>75</v>
      </c>
      <c r="F21" s="26">
        <f>COUNTA(F3:F20)</f>
        <v>0</v>
      </c>
      <c r="G21" s="10" t="s">
        <v>75</v>
      </c>
      <c r="H21" s="59">
        <f>COUNTA(H3:H20)</f>
        <v>0</v>
      </c>
      <c r="I21" s="10" t="s">
        <v>75</v>
      </c>
      <c r="J21" s="59">
        <f>COUNTA(J3:J20)</f>
        <v>0</v>
      </c>
      <c r="K21" s="10" t="s">
        <v>75</v>
      </c>
      <c r="L21" s="59">
        <f>COUNTA(L3:L20)</f>
        <v>0</v>
      </c>
      <c r="M21" s="10" t="s">
        <v>75</v>
      </c>
      <c r="N21" s="59">
        <f>COUNTA(N3:N20)</f>
        <v>0</v>
      </c>
      <c r="O21" s="10" t="s">
        <v>75</v>
      </c>
      <c r="P21" s="59">
        <f>COUNTA(P3:P20)</f>
        <v>0</v>
      </c>
      <c r="Q21" s="10" t="s">
        <v>75</v>
      </c>
      <c r="R21" s="59">
        <f>COUNTA(R3:R20)</f>
        <v>0</v>
      </c>
      <c r="S21" s="10" t="s">
        <v>75</v>
      </c>
      <c r="T21" s="59">
        <f>COUNTA(T3:T20)</f>
        <v>0</v>
      </c>
    </row>
    <row r="24" spans="1:20" ht="15" customHeight="1" x14ac:dyDescent="0.25">
      <c r="A24" s="239" t="s">
        <v>180</v>
      </c>
      <c r="B24" s="240"/>
      <c r="C24" s="239" t="s">
        <v>181</v>
      </c>
      <c r="D24" s="240"/>
      <c r="E24" s="239" t="s">
        <v>182</v>
      </c>
      <c r="F24" s="240"/>
      <c r="G24" s="239" t="s">
        <v>183</v>
      </c>
      <c r="H24" s="240"/>
      <c r="I24" s="239" t="s">
        <v>184</v>
      </c>
      <c r="J24" s="240"/>
      <c r="K24" s="239" t="s">
        <v>185</v>
      </c>
      <c r="L24" s="240"/>
      <c r="M24" s="239" t="s">
        <v>186</v>
      </c>
      <c r="N24" s="240"/>
      <c r="O24" s="239" t="s">
        <v>187</v>
      </c>
      <c r="P24" s="240"/>
      <c r="Q24" s="239" t="s">
        <v>188</v>
      </c>
      <c r="R24" s="240"/>
      <c r="S24" s="239" t="s">
        <v>189</v>
      </c>
      <c r="T24" s="240"/>
    </row>
    <row r="25" spans="1:20" ht="15" customHeight="1" x14ac:dyDescent="0.25">
      <c r="A25" s="62" t="s">
        <v>54</v>
      </c>
      <c r="B25" s="62" t="s">
        <v>55</v>
      </c>
      <c r="C25" s="62" t="s">
        <v>54</v>
      </c>
      <c r="D25" s="62" t="s">
        <v>55</v>
      </c>
      <c r="E25" s="62" t="s">
        <v>54</v>
      </c>
      <c r="F25" s="62" t="s">
        <v>55</v>
      </c>
      <c r="G25" s="62" t="s">
        <v>54</v>
      </c>
      <c r="H25" s="62" t="s">
        <v>55</v>
      </c>
      <c r="I25" s="63" t="s">
        <v>54</v>
      </c>
      <c r="J25" s="154" t="s">
        <v>55</v>
      </c>
      <c r="K25" s="64" t="s">
        <v>54</v>
      </c>
      <c r="L25" s="64" t="s">
        <v>55</v>
      </c>
      <c r="M25" s="64" t="s">
        <v>54</v>
      </c>
      <c r="N25" s="64" t="s">
        <v>55</v>
      </c>
      <c r="O25" s="174" t="s">
        <v>54</v>
      </c>
      <c r="P25" s="64" t="s">
        <v>55</v>
      </c>
      <c r="Q25" s="64" t="s">
        <v>54</v>
      </c>
      <c r="R25" s="64" t="s">
        <v>55</v>
      </c>
      <c r="S25" s="64" t="s">
        <v>54</v>
      </c>
      <c r="T25" s="64" t="s">
        <v>55</v>
      </c>
    </row>
    <row r="26" spans="1:20" ht="15" customHeight="1" x14ac:dyDescent="0.25">
      <c r="A26" s="25"/>
      <c r="B26" s="25"/>
      <c r="C26" s="25"/>
      <c r="D26" s="25"/>
      <c r="E26" s="25"/>
      <c r="F26" s="25"/>
      <c r="G26" s="25"/>
      <c r="H26" s="25"/>
      <c r="I26" s="51"/>
      <c r="J26" s="70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0" ht="15" customHeight="1" x14ac:dyDescent="0.25">
      <c r="A27" s="25"/>
      <c r="B27" s="56"/>
      <c r="C27" s="25"/>
      <c r="D27" s="25"/>
      <c r="E27" s="25"/>
      <c r="F27" s="25"/>
      <c r="G27" s="25"/>
      <c r="H27" s="25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0" x14ac:dyDescent="0.25">
      <c r="A28" s="25"/>
      <c r="B28" s="25"/>
      <c r="C28" s="25"/>
      <c r="D28" s="25"/>
      <c r="E28" s="25"/>
      <c r="F28" s="25"/>
      <c r="G28" s="25"/>
      <c r="H28" s="25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 spans="1:20" x14ac:dyDescent="0.25">
      <c r="A29" s="25"/>
      <c r="B29" s="25"/>
      <c r="C29" s="25"/>
      <c r="D29" s="25"/>
      <c r="E29" s="25"/>
      <c r="F29" s="25"/>
      <c r="G29" s="25"/>
      <c r="H29" s="25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 spans="1:20" x14ac:dyDescent="0.25">
      <c r="A30" s="25"/>
      <c r="B30" s="25"/>
      <c r="C30" s="25"/>
      <c r="D30" s="25"/>
      <c r="E30" s="25"/>
      <c r="F30" s="25"/>
      <c r="G30" s="25"/>
      <c r="H30" s="25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</row>
    <row r="31" spans="1:20" x14ac:dyDescent="0.25">
      <c r="A31" s="25"/>
      <c r="B31" s="25"/>
      <c r="C31" s="25"/>
      <c r="D31" s="25"/>
      <c r="E31" s="25"/>
      <c r="F31" s="25"/>
      <c r="G31" s="25"/>
      <c r="H31" s="25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</row>
    <row r="32" spans="1:20" x14ac:dyDescent="0.25">
      <c r="A32" s="25"/>
      <c r="B32" s="25"/>
      <c r="C32" s="25"/>
      <c r="D32" s="25"/>
      <c r="E32" s="25"/>
      <c r="F32" s="25"/>
      <c r="G32" s="25"/>
      <c r="H32" s="25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</row>
    <row r="33" spans="1:20" ht="15" customHeight="1" x14ac:dyDescent="0.25">
      <c r="A33" s="25"/>
      <c r="B33" s="25"/>
      <c r="C33" s="25"/>
      <c r="D33" s="25"/>
      <c r="E33" s="25"/>
      <c r="F33" s="25"/>
      <c r="G33" s="25"/>
      <c r="H33" s="25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1:20" ht="15" customHeight="1" x14ac:dyDescent="0.25">
      <c r="A34" s="25"/>
      <c r="B34" s="25"/>
      <c r="C34" s="25"/>
      <c r="D34" s="25"/>
      <c r="E34" s="25"/>
      <c r="F34" s="25"/>
      <c r="G34" s="25"/>
      <c r="H34" s="25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1:20" ht="15" customHeight="1" x14ac:dyDescent="0.25">
      <c r="A35" s="25"/>
      <c r="B35" s="25"/>
      <c r="C35" s="25"/>
      <c r="D35" s="25"/>
      <c r="E35" s="25"/>
      <c r="F35" s="25"/>
      <c r="G35" s="25"/>
      <c r="H35" s="56"/>
      <c r="I35" s="51"/>
      <c r="J35" s="70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1:20" ht="15" customHeight="1" x14ac:dyDescent="0.25">
      <c r="A36" s="25"/>
      <c r="B36" s="25"/>
      <c r="C36" s="25"/>
      <c r="D36" s="25"/>
      <c r="E36" s="25"/>
      <c r="F36" s="25"/>
      <c r="G36" s="25"/>
      <c r="H36" s="25"/>
      <c r="I36" s="51"/>
      <c r="J36" s="56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1:20" ht="15" customHeight="1" x14ac:dyDescent="0.25">
      <c r="A37" s="25"/>
      <c r="B37" s="25"/>
      <c r="C37" s="25"/>
      <c r="D37" s="25"/>
      <c r="E37" s="25"/>
      <c r="F37" s="25"/>
      <c r="G37" s="25"/>
      <c r="H37" s="177"/>
      <c r="I37" s="51"/>
      <c r="J37" s="70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1:20" ht="15" customHeight="1" x14ac:dyDescent="0.25">
      <c r="A38" s="25"/>
      <c r="B38" s="25"/>
      <c r="C38" s="25"/>
      <c r="D38" s="25"/>
      <c r="E38" s="25"/>
      <c r="F38" s="25"/>
      <c r="G38" s="25"/>
      <c r="H38" s="56"/>
      <c r="I38" s="51"/>
      <c r="J38" s="70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 ht="15" customHeight="1" x14ac:dyDescent="0.25">
      <c r="A39" s="25"/>
      <c r="B39" s="25"/>
      <c r="C39" s="25"/>
      <c r="D39" s="25"/>
      <c r="E39" s="25"/>
      <c r="F39" s="25"/>
      <c r="G39" s="25"/>
      <c r="H39" s="56"/>
      <c r="I39" s="70"/>
      <c r="J39" s="175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 ht="15" customHeight="1" x14ac:dyDescent="0.25">
      <c r="A40" s="25"/>
      <c r="B40" s="25"/>
      <c r="C40" s="25"/>
      <c r="D40" s="25"/>
      <c r="E40" s="25"/>
      <c r="F40" s="25"/>
      <c r="G40" s="25"/>
      <c r="H40" s="56"/>
      <c r="I40" s="70"/>
      <c r="J40" s="70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 ht="15" customHeight="1" x14ac:dyDescent="0.25">
      <c r="A41" s="25"/>
      <c r="B41" s="25"/>
      <c r="C41" s="25"/>
      <c r="D41" s="25"/>
      <c r="E41" s="28"/>
      <c r="F41" s="28"/>
      <c r="G41" s="28"/>
      <c r="H41" s="68"/>
      <c r="I41" s="70"/>
      <c r="J41" s="175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 ht="15" customHeight="1" x14ac:dyDescent="0.25">
      <c r="A42" s="25"/>
      <c r="B42" s="25"/>
      <c r="C42" s="25"/>
      <c r="D42" s="56"/>
      <c r="E42" s="57"/>
      <c r="F42" s="57"/>
      <c r="G42" s="57"/>
      <c r="H42" s="68"/>
      <c r="I42" s="70"/>
      <c r="J42" s="175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 spans="1:20" ht="15" customHeight="1" x14ac:dyDescent="0.25">
      <c r="A43" s="25"/>
      <c r="B43" s="25"/>
      <c r="C43" s="25"/>
      <c r="D43" s="29"/>
      <c r="E43" s="25"/>
      <c r="F43" s="25"/>
      <c r="G43" s="25"/>
      <c r="H43" s="56"/>
      <c r="I43" s="70"/>
      <c r="J43" s="70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 spans="1:20" ht="15" customHeight="1" x14ac:dyDescent="0.25">
      <c r="A44" s="10" t="s">
        <v>75</v>
      </c>
      <c r="B44" s="26">
        <f>COUNTA(B26:B43)</f>
        <v>0</v>
      </c>
      <c r="C44" s="10" t="s">
        <v>75</v>
      </c>
      <c r="D44" s="26">
        <f>COUNTA(D26:D43)</f>
        <v>0</v>
      </c>
      <c r="E44" s="30" t="s">
        <v>75</v>
      </c>
      <c r="F44" s="31">
        <f>COUNTA(F26:F43)</f>
        <v>0</v>
      </c>
      <c r="G44" s="30" t="s">
        <v>75</v>
      </c>
      <c r="H44" s="69">
        <f>COUNTA(H26:H43)</f>
        <v>0</v>
      </c>
      <c r="I44" s="71" t="s">
        <v>75</v>
      </c>
      <c r="J44" s="176">
        <f>COUNTA(J26:J43)</f>
        <v>0</v>
      </c>
      <c r="K44" s="71" t="s">
        <v>75</v>
      </c>
      <c r="L44" s="176">
        <f>COUNTA(L26:L43)</f>
        <v>0</v>
      </c>
      <c r="M44" s="71" t="s">
        <v>75</v>
      </c>
      <c r="N44" s="176">
        <f>COUNTA(N26:N43)</f>
        <v>0</v>
      </c>
      <c r="O44" s="71" t="s">
        <v>75</v>
      </c>
      <c r="P44" s="176">
        <f>COUNTA(P26:P43)</f>
        <v>0</v>
      </c>
      <c r="Q44" s="71" t="s">
        <v>75</v>
      </c>
      <c r="R44" s="176">
        <f>COUNTA(R26:R43)</f>
        <v>0</v>
      </c>
      <c r="S44" s="71" t="s">
        <v>75</v>
      </c>
      <c r="T44" s="72">
        <f>COUNTA(T26:T43)</f>
        <v>0</v>
      </c>
    </row>
    <row r="47" spans="1:20" ht="15" customHeight="1" x14ac:dyDescent="0.25">
      <c r="A47" s="239" t="s">
        <v>190</v>
      </c>
      <c r="B47" s="240"/>
      <c r="C47" s="239" t="s">
        <v>191</v>
      </c>
      <c r="D47" s="240"/>
      <c r="E47" s="239" t="s">
        <v>192</v>
      </c>
      <c r="F47" s="240"/>
      <c r="G47" s="239" t="s">
        <v>193</v>
      </c>
      <c r="H47" s="240"/>
      <c r="I47" s="239" t="s">
        <v>194</v>
      </c>
      <c r="J47" s="240"/>
      <c r="K47" s="239" t="s">
        <v>195</v>
      </c>
      <c r="L47" s="240"/>
      <c r="M47" s="239" t="s">
        <v>196</v>
      </c>
      <c r="N47" s="240"/>
      <c r="O47" s="239" t="s">
        <v>197</v>
      </c>
      <c r="P47" s="240"/>
      <c r="Q47" s="239" t="s">
        <v>198</v>
      </c>
      <c r="R47" s="240"/>
      <c r="S47" s="239" t="s">
        <v>199</v>
      </c>
      <c r="T47" s="240"/>
    </row>
    <row r="48" spans="1:20" ht="15" customHeight="1" x14ac:dyDescent="0.25">
      <c r="A48" s="62" t="s">
        <v>54</v>
      </c>
      <c r="B48" s="62" t="s">
        <v>55</v>
      </c>
      <c r="C48" s="62" t="s">
        <v>54</v>
      </c>
      <c r="D48" s="62" t="s">
        <v>55</v>
      </c>
      <c r="E48" s="63" t="s">
        <v>54</v>
      </c>
      <c r="F48" s="154" t="s">
        <v>55</v>
      </c>
      <c r="G48" s="62" t="s">
        <v>54</v>
      </c>
      <c r="H48" s="62" t="s">
        <v>55</v>
      </c>
      <c r="I48" s="62" t="s">
        <v>54</v>
      </c>
      <c r="J48" s="62" t="s">
        <v>55</v>
      </c>
      <c r="K48" s="63" t="s">
        <v>54</v>
      </c>
      <c r="L48" s="154" t="s">
        <v>55</v>
      </c>
      <c r="M48" s="156" t="s">
        <v>54</v>
      </c>
      <c r="N48" s="156" t="s">
        <v>55</v>
      </c>
      <c r="O48" s="155" t="s">
        <v>54</v>
      </c>
      <c r="P48" s="154" t="s">
        <v>55</v>
      </c>
      <c r="Q48" s="64" t="s">
        <v>54</v>
      </c>
      <c r="R48" s="64" t="s">
        <v>55</v>
      </c>
      <c r="S48" s="64" t="s">
        <v>54</v>
      </c>
      <c r="T48" s="64" t="s">
        <v>55</v>
      </c>
    </row>
    <row r="49" spans="1:20" ht="15" customHeight="1" x14ac:dyDescent="0.25">
      <c r="A49" s="25" t="s">
        <v>76</v>
      </c>
      <c r="B49" s="67" t="s">
        <v>138</v>
      </c>
      <c r="C49" s="25" t="s">
        <v>77</v>
      </c>
      <c r="D49" s="67" t="s">
        <v>126</v>
      </c>
      <c r="E49" s="25" t="s">
        <v>318</v>
      </c>
      <c r="F49" s="67" t="s">
        <v>126</v>
      </c>
      <c r="G49" s="166" t="s">
        <v>329</v>
      </c>
      <c r="H49" s="67" t="s">
        <v>77</v>
      </c>
      <c r="I49" s="25" t="s">
        <v>100</v>
      </c>
      <c r="J49" s="67" t="s">
        <v>133</v>
      </c>
      <c r="K49" s="25"/>
      <c r="L49" s="25"/>
      <c r="M49" s="51"/>
      <c r="N49" s="60"/>
      <c r="O49" s="51"/>
      <c r="P49" s="60"/>
      <c r="Q49" s="51"/>
      <c r="R49" s="60"/>
      <c r="S49" s="51"/>
      <c r="T49" s="60"/>
    </row>
    <row r="50" spans="1:20" ht="15" customHeight="1" x14ac:dyDescent="0.25">
      <c r="A50" s="25" t="s">
        <v>77</v>
      </c>
      <c r="B50" s="25" t="s">
        <v>77</v>
      </c>
      <c r="C50" s="25" t="s">
        <v>316</v>
      </c>
      <c r="D50" s="67" t="s">
        <v>77</v>
      </c>
      <c r="E50" s="25" t="s">
        <v>319</v>
      </c>
      <c r="F50" s="67" t="s">
        <v>87</v>
      </c>
      <c r="G50" t="s">
        <v>105</v>
      </c>
      <c r="H50" s="25" t="s">
        <v>85</v>
      </c>
      <c r="I50" s="25" t="s">
        <v>95</v>
      </c>
      <c r="J50" s="85" t="s">
        <v>332</v>
      </c>
      <c r="K50" s="25"/>
      <c r="L50" s="25"/>
      <c r="M50" s="51"/>
      <c r="N50" s="51"/>
      <c r="O50" s="51"/>
      <c r="P50" s="51"/>
      <c r="Q50" s="51"/>
      <c r="R50" s="51"/>
      <c r="S50" s="51"/>
      <c r="T50" s="51"/>
    </row>
    <row r="51" spans="1:20" ht="15" customHeight="1" x14ac:dyDescent="0.25">
      <c r="A51" s="25" t="s">
        <v>78</v>
      </c>
      <c r="B51" s="25" t="s">
        <v>78</v>
      </c>
      <c r="C51" s="25" t="s">
        <v>317</v>
      </c>
      <c r="D51" s="25" t="s">
        <v>94</v>
      </c>
      <c r="E51" s="25" t="s">
        <v>320</v>
      </c>
      <c r="F51" s="67" t="s">
        <v>152</v>
      </c>
      <c r="G51" s="25" t="s">
        <v>104</v>
      </c>
      <c r="H51" s="25" t="s">
        <v>79</v>
      </c>
      <c r="I51" s="25" t="s">
        <v>88</v>
      </c>
      <c r="J51" s="25" t="s">
        <v>88</v>
      </c>
      <c r="K51" s="25"/>
      <c r="L51" s="51"/>
      <c r="M51" s="51"/>
      <c r="N51" s="51"/>
      <c r="O51" s="51"/>
      <c r="P51" s="51"/>
      <c r="Q51" s="51"/>
      <c r="R51" s="51"/>
      <c r="S51" s="51"/>
      <c r="T51" s="51"/>
    </row>
    <row r="52" spans="1:20" ht="15" customHeight="1" x14ac:dyDescent="0.25">
      <c r="A52" s="25" t="s">
        <v>84</v>
      </c>
      <c r="B52" s="25" t="s">
        <v>313</v>
      </c>
      <c r="C52" s="25" t="s">
        <v>79</v>
      </c>
      <c r="D52" s="25" t="s">
        <v>79</v>
      </c>
      <c r="E52" s="25" t="s">
        <v>321</v>
      </c>
      <c r="F52" s="56" t="s">
        <v>133</v>
      </c>
      <c r="G52" s="25" t="s">
        <v>96</v>
      </c>
      <c r="H52" s="67" t="s">
        <v>82</v>
      </c>
      <c r="I52" s="51" t="s">
        <v>85</v>
      </c>
      <c r="J52" s="51" t="s">
        <v>85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</row>
    <row r="53" spans="1:20" ht="15" customHeight="1" x14ac:dyDescent="0.25">
      <c r="A53" s="25" t="s">
        <v>314</v>
      </c>
      <c r="B53" s="25" t="s">
        <v>313</v>
      </c>
      <c r="C53" s="25" t="s">
        <v>100</v>
      </c>
      <c r="D53" s="56" t="s">
        <v>133</v>
      </c>
      <c r="E53" s="25" t="s">
        <v>322</v>
      </c>
      <c r="F53" s="25" t="s">
        <v>137</v>
      </c>
      <c r="G53" s="25" t="s">
        <v>106</v>
      </c>
      <c r="H53" s="25" t="s">
        <v>88</v>
      </c>
      <c r="I53" s="51" t="s">
        <v>79</v>
      </c>
      <c r="J53" s="51" t="s">
        <v>79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 spans="1:20" ht="15" customHeight="1" x14ac:dyDescent="0.25">
      <c r="A54" s="25" t="s">
        <v>80</v>
      </c>
      <c r="B54" s="67" t="s">
        <v>81</v>
      </c>
      <c r="C54" s="25" t="s">
        <v>85</v>
      </c>
      <c r="D54" s="25" t="s">
        <v>85</v>
      </c>
      <c r="E54" s="25" t="s">
        <v>323</v>
      </c>
      <c r="F54" s="67" t="s">
        <v>328</v>
      </c>
      <c r="G54" s="25" t="s">
        <v>330</v>
      </c>
      <c r="H54" s="67" t="s">
        <v>87</v>
      </c>
      <c r="I54" s="51" t="s">
        <v>86</v>
      </c>
      <c r="J54" s="220" t="s">
        <v>87</v>
      </c>
      <c r="K54" s="51"/>
      <c r="L54" s="67"/>
      <c r="M54" s="51"/>
      <c r="N54" s="67"/>
      <c r="O54" s="51"/>
      <c r="P54" s="67"/>
      <c r="Q54" s="51"/>
      <c r="R54" s="67"/>
      <c r="S54" s="51"/>
      <c r="T54" s="67"/>
    </row>
    <row r="55" spans="1:20" ht="15" customHeight="1" x14ac:dyDescent="0.25">
      <c r="A55" s="67" t="s">
        <v>315</v>
      </c>
      <c r="B55" s="67" t="s">
        <v>82</v>
      </c>
      <c r="C55" s="25" t="s">
        <v>89</v>
      </c>
      <c r="D55" s="67" t="s">
        <v>82</v>
      </c>
      <c r="E55" s="25" t="s">
        <v>324</v>
      </c>
      <c r="F55" s="25" t="s">
        <v>79</v>
      </c>
      <c r="G55" s="25" t="s">
        <v>99</v>
      </c>
      <c r="H55" s="56" t="s">
        <v>133</v>
      </c>
      <c r="I55" s="51" t="s">
        <v>135</v>
      </c>
      <c r="J55" s="220" t="s">
        <v>92</v>
      </c>
      <c r="K55" s="51"/>
      <c r="L55" s="25"/>
      <c r="M55" s="51"/>
      <c r="N55" s="25"/>
      <c r="O55" s="51"/>
      <c r="P55" s="25"/>
      <c r="Q55" s="51"/>
      <c r="R55" s="25"/>
      <c r="S55" s="51"/>
      <c r="T55" s="25"/>
    </row>
    <row r="56" spans="1:20" ht="15" customHeight="1" x14ac:dyDescent="0.25">
      <c r="A56" s="25" t="s">
        <v>93</v>
      </c>
      <c r="B56" s="25" t="s">
        <v>94</v>
      </c>
      <c r="C56" s="25" t="s">
        <v>88</v>
      </c>
      <c r="D56" s="25" t="s">
        <v>88</v>
      </c>
      <c r="E56" s="25" t="s">
        <v>325</v>
      </c>
      <c r="F56" s="25" t="s">
        <v>85</v>
      </c>
      <c r="G56" s="25" t="s">
        <v>153</v>
      </c>
      <c r="H56" s="25" t="s">
        <v>134</v>
      </c>
      <c r="I56" s="51" t="s">
        <v>138</v>
      </c>
      <c r="J56" s="51" t="s">
        <v>138</v>
      </c>
      <c r="K56" s="51"/>
      <c r="L56" s="67"/>
      <c r="M56" s="51"/>
      <c r="N56" s="67"/>
      <c r="O56" s="51"/>
      <c r="P56" s="67"/>
      <c r="Q56" s="51"/>
      <c r="R56" s="67"/>
      <c r="S56" s="51"/>
      <c r="T56" s="67"/>
    </row>
    <row r="57" spans="1:20" ht="15" customHeight="1" x14ac:dyDescent="0.25">
      <c r="A57" s="25" t="s">
        <v>86</v>
      </c>
      <c r="B57" s="67" t="s">
        <v>87</v>
      </c>
      <c r="C57" s="25" t="s">
        <v>102</v>
      </c>
      <c r="D57" s="25" t="s">
        <v>137</v>
      </c>
      <c r="E57" s="25" t="s">
        <v>326</v>
      </c>
      <c r="F57" s="67" t="s">
        <v>82</v>
      </c>
      <c r="G57" s="25" t="s">
        <v>98</v>
      </c>
      <c r="H57" s="85" t="s">
        <v>137</v>
      </c>
      <c r="I57" s="51" t="s">
        <v>89</v>
      </c>
      <c r="J57" s="220" t="s">
        <v>82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 spans="1:20" ht="15" customHeight="1" x14ac:dyDescent="0.25">
      <c r="A58" s="25" t="s">
        <v>98</v>
      </c>
      <c r="B58" s="25" t="s">
        <v>137</v>
      </c>
      <c r="C58" s="57"/>
      <c r="D58" s="57"/>
      <c r="E58" s="25" t="s">
        <v>327</v>
      </c>
      <c r="F58" s="25" t="s">
        <v>88</v>
      </c>
      <c r="G58" s="25" t="s">
        <v>331</v>
      </c>
      <c r="H58" s="85" t="s">
        <v>332</v>
      </c>
      <c r="I58" s="51" t="s">
        <v>333</v>
      </c>
      <c r="J58" s="85" t="s">
        <v>137</v>
      </c>
      <c r="K58" s="51"/>
      <c r="L58" s="51"/>
      <c r="M58" s="51"/>
      <c r="N58" s="51"/>
      <c r="O58" s="51"/>
      <c r="P58" s="51"/>
      <c r="Q58" s="51"/>
      <c r="R58" s="51"/>
      <c r="S58" s="51"/>
      <c r="T58" s="51"/>
    </row>
    <row r="59" spans="1:20" ht="15" customHeight="1" x14ac:dyDescent="0.25">
      <c r="A59" s="25" t="s">
        <v>99</v>
      </c>
      <c r="B59" s="56" t="s">
        <v>133</v>
      </c>
      <c r="C59" s="51"/>
      <c r="D59" s="51"/>
      <c r="E59" s="86"/>
      <c r="F59" s="25"/>
      <c r="G59" s="25"/>
      <c r="H59" s="56"/>
      <c r="I59" s="51" t="s">
        <v>334</v>
      </c>
      <c r="J59" s="220" t="s">
        <v>152</v>
      </c>
      <c r="K59" s="51"/>
      <c r="L59" s="51"/>
      <c r="M59" s="51"/>
      <c r="N59" s="51"/>
      <c r="O59" s="51"/>
      <c r="P59" s="51"/>
      <c r="Q59" s="51"/>
      <c r="R59" s="51"/>
      <c r="S59" s="51"/>
      <c r="T59" s="51"/>
    </row>
    <row r="60" spans="1:20" ht="15" customHeight="1" x14ac:dyDescent="0.25">
      <c r="A60" s="25" t="s">
        <v>136</v>
      </c>
      <c r="B60" s="25" t="s">
        <v>97</v>
      </c>
      <c r="C60" s="58"/>
      <c r="D60" s="58"/>
      <c r="E60" s="25"/>
      <c r="F60" s="25"/>
      <c r="G60" s="25"/>
      <c r="H60" s="25"/>
      <c r="I60" s="51" t="s">
        <v>77</v>
      </c>
      <c r="J60" s="51" t="s">
        <v>77</v>
      </c>
      <c r="K60" s="51"/>
      <c r="L60" s="51"/>
      <c r="M60" s="51"/>
      <c r="N60" s="51"/>
      <c r="O60" s="51"/>
      <c r="P60" s="51"/>
      <c r="Q60" s="51"/>
      <c r="R60" s="51"/>
      <c r="S60" s="51"/>
      <c r="T60" s="51"/>
    </row>
    <row r="61" spans="1:20" ht="15" customHeight="1" x14ac:dyDescent="0.25">
      <c r="A61" s="25"/>
      <c r="B61" s="25"/>
      <c r="C61" s="25"/>
      <c r="D61" s="25"/>
      <c r="E61" s="25"/>
      <c r="F61" s="25"/>
      <c r="G61" s="25"/>
      <c r="H61" s="56"/>
      <c r="I61" s="51"/>
      <c r="J61" s="51"/>
      <c r="K61" s="51"/>
      <c r="L61" s="25"/>
      <c r="M61" s="51"/>
      <c r="N61" s="25"/>
      <c r="O61" s="51"/>
      <c r="P61" s="25"/>
      <c r="Q61" s="51"/>
      <c r="R61" s="25"/>
      <c r="S61" s="51"/>
      <c r="T61" s="25"/>
    </row>
    <row r="62" spans="1:20" ht="15" customHeight="1" x14ac:dyDescent="0.25">
      <c r="A62" s="25"/>
      <c r="B62" s="25"/>
      <c r="C62" s="25"/>
      <c r="D62" s="25"/>
      <c r="E62" s="25"/>
      <c r="F62" s="25"/>
      <c r="G62" s="25"/>
      <c r="H62" s="56"/>
      <c r="I62" s="160"/>
      <c r="J62" s="58"/>
      <c r="K62" s="51"/>
      <c r="L62" s="25"/>
      <c r="M62" s="51"/>
      <c r="N62" s="25"/>
      <c r="O62" s="51"/>
      <c r="P62" s="25"/>
      <c r="Q62" s="51"/>
      <c r="R62" s="25"/>
      <c r="S62" s="51"/>
      <c r="T62" s="25"/>
    </row>
    <row r="63" spans="1:20" ht="15" customHeight="1" x14ac:dyDescent="0.25">
      <c r="A63" s="25"/>
      <c r="B63" s="25"/>
      <c r="C63" s="25"/>
      <c r="D63" s="25"/>
      <c r="E63" s="25"/>
      <c r="F63" s="25"/>
      <c r="G63" s="25"/>
      <c r="H63" s="56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 spans="1:20" ht="15" customHeight="1" x14ac:dyDescent="0.25">
      <c r="A64" s="25"/>
      <c r="B64" s="25"/>
      <c r="C64" s="25"/>
      <c r="D64" s="25"/>
      <c r="E64" s="25"/>
      <c r="F64" s="25"/>
      <c r="G64" s="25"/>
      <c r="H64" s="56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</row>
    <row r="65" spans="1:20" ht="15" customHeight="1" x14ac:dyDescent="0.25">
      <c r="A65" s="10" t="s">
        <v>75</v>
      </c>
      <c r="B65" s="26">
        <f>COUNTA(B49:B64)</f>
        <v>12</v>
      </c>
      <c r="C65" s="10" t="s">
        <v>75</v>
      </c>
      <c r="D65" s="26">
        <f>COUNTA(D49:D64)</f>
        <v>9</v>
      </c>
      <c r="E65" s="10" t="s">
        <v>75</v>
      </c>
      <c r="F65" s="26">
        <f>COUNTA(F49:F64)</f>
        <v>10</v>
      </c>
      <c r="G65" s="10" t="s">
        <v>75</v>
      </c>
      <c r="H65" s="59">
        <f>COUNTA(H49:H64)</f>
        <v>10</v>
      </c>
      <c r="I65" s="61" t="s">
        <v>75</v>
      </c>
      <c r="J65" s="72">
        <f>COUNTA(J49:J64)</f>
        <v>12</v>
      </c>
      <c r="K65" s="61" t="s">
        <v>75</v>
      </c>
      <c r="L65" s="72">
        <f>COUNTA(L49:L64)</f>
        <v>0</v>
      </c>
      <c r="M65" s="61" t="s">
        <v>75</v>
      </c>
      <c r="N65" s="72">
        <f>COUNTA(N49:N64)</f>
        <v>0</v>
      </c>
      <c r="O65" s="61" t="s">
        <v>75</v>
      </c>
      <c r="P65" s="72">
        <f>COUNTA(P49:P64)</f>
        <v>0</v>
      </c>
      <c r="Q65" s="61" t="s">
        <v>75</v>
      </c>
      <c r="R65" s="72">
        <f>COUNTA(R49:R64)</f>
        <v>0</v>
      </c>
      <c r="S65" s="61" t="s">
        <v>75</v>
      </c>
      <c r="T65" s="72">
        <f>COUNTA(T49:T64)</f>
        <v>0</v>
      </c>
    </row>
    <row r="68" spans="1:20" ht="15" customHeight="1" x14ac:dyDescent="0.25">
      <c r="A68" s="239" t="s">
        <v>200</v>
      </c>
      <c r="B68" s="240"/>
      <c r="C68" s="239" t="s">
        <v>201</v>
      </c>
      <c r="D68" s="240"/>
      <c r="E68" s="239" t="s">
        <v>202</v>
      </c>
      <c r="F68" s="240"/>
      <c r="G68" s="239" t="s">
        <v>203</v>
      </c>
      <c r="H68" s="240"/>
      <c r="I68" s="239" t="s">
        <v>204</v>
      </c>
      <c r="J68" s="240"/>
      <c r="K68" s="239" t="s">
        <v>205</v>
      </c>
      <c r="L68" s="240"/>
      <c r="M68" s="239" t="s">
        <v>206</v>
      </c>
      <c r="N68" s="240"/>
      <c r="O68" s="239" t="s">
        <v>207</v>
      </c>
      <c r="P68" s="240"/>
      <c r="Q68" s="239" t="s">
        <v>208</v>
      </c>
      <c r="R68" s="240"/>
      <c r="S68" s="239" t="s">
        <v>209</v>
      </c>
      <c r="T68" s="240"/>
    </row>
    <row r="69" spans="1:20" ht="15" customHeight="1" x14ac:dyDescent="0.25">
      <c r="A69" s="63" t="s">
        <v>54</v>
      </c>
      <c r="B69" s="63" t="s">
        <v>55</v>
      </c>
      <c r="C69" s="63" t="s">
        <v>54</v>
      </c>
      <c r="D69" s="63" t="s">
        <v>55</v>
      </c>
      <c r="E69" s="63" t="s">
        <v>54</v>
      </c>
      <c r="F69" s="63" t="s">
        <v>55</v>
      </c>
      <c r="G69" s="63" t="s">
        <v>54</v>
      </c>
      <c r="H69" s="63" t="s">
        <v>55</v>
      </c>
      <c r="I69" s="63" t="s">
        <v>54</v>
      </c>
      <c r="J69" s="154" t="s">
        <v>55</v>
      </c>
      <c r="K69" s="156" t="s">
        <v>54</v>
      </c>
      <c r="L69" s="156" t="s">
        <v>55</v>
      </c>
      <c r="M69" s="155" t="s">
        <v>54</v>
      </c>
      <c r="N69" s="154" t="s">
        <v>55</v>
      </c>
      <c r="O69" s="156" t="s">
        <v>54</v>
      </c>
      <c r="P69" s="156" t="s">
        <v>55</v>
      </c>
      <c r="Q69" s="156" t="s">
        <v>54</v>
      </c>
      <c r="R69" s="156" t="s">
        <v>55</v>
      </c>
      <c r="S69" s="156" t="s">
        <v>54</v>
      </c>
      <c r="T69" s="156" t="s">
        <v>55</v>
      </c>
    </row>
    <row r="70" spans="1:20" ht="15" customHeight="1" x14ac:dyDescent="0.25">
      <c r="A70" s="25" t="s">
        <v>77</v>
      </c>
      <c r="B70" s="25" t="s">
        <v>77</v>
      </c>
      <c r="C70" s="25" t="s">
        <v>77</v>
      </c>
      <c r="D70" s="25" t="s">
        <v>77</v>
      </c>
      <c r="E70" s="25" t="s">
        <v>79</v>
      </c>
      <c r="F70" s="25" t="s">
        <v>79</v>
      </c>
      <c r="G70" s="25" t="s">
        <v>89</v>
      </c>
      <c r="H70" s="67" t="s">
        <v>82</v>
      </c>
      <c r="I70" s="25" t="s">
        <v>107</v>
      </c>
      <c r="J70" s="25" t="s">
        <v>87</v>
      </c>
      <c r="K70" s="25" t="s">
        <v>84</v>
      </c>
      <c r="L70" s="25" t="s">
        <v>141</v>
      </c>
      <c r="M70" s="25" t="s">
        <v>151</v>
      </c>
      <c r="N70" s="25" t="s">
        <v>152</v>
      </c>
      <c r="O70" s="166" t="s">
        <v>163</v>
      </c>
      <c r="P70" s="25" t="s">
        <v>77</v>
      </c>
      <c r="Q70" s="166" t="s">
        <v>77</v>
      </c>
      <c r="R70" s="166" t="s">
        <v>77</v>
      </c>
      <c r="S70" s="25" t="s">
        <v>80</v>
      </c>
      <c r="T70" s="67" t="s">
        <v>81</v>
      </c>
    </row>
    <row r="71" spans="1:20" ht="15" customHeight="1" x14ac:dyDescent="0.25">
      <c r="A71" s="25" t="s">
        <v>102</v>
      </c>
      <c r="B71" s="67" t="s">
        <v>137</v>
      </c>
      <c r="C71" s="25" t="s">
        <v>85</v>
      </c>
      <c r="D71" s="25" t="s">
        <v>85</v>
      </c>
      <c r="E71" s="25" t="s">
        <v>77</v>
      </c>
      <c r="F71" s="25" t="s">
        <v>77</v>
      </c>
      <c r="G71" s="25" t="s">
        <v>79</v>
      </c>
      <c r="H71" s="25" t="s">
        <v>79</v>
      </c>
      <c r="I71" s="25" t="s">
        <v>77</v>
      </c>
      <c r="J71" s="25" t="s">
        <v>77</v>
      </c>
      <c r="K71" s="25" t="s">
        <v>76</v>
      </c>
      <c r="L71" t="s">
        <v>138</v>
      </c>
      <c r="M71" s="25" t="s">
        <v>96</v>
      </c>
      <c r="N71" s="25" t="s">
        <v>82</v>
      </c>
      <c r="O71" s="25" t="s">
        <v>165</v>
      </c>
      <c r="P71" s="25" t="s">
        <v>126</v>
      </c>
      <c r="Q71" s="25" t="s">
        <v>86</v>
      </c>
      <c r="R71" s="67" t="s">
        <v>87</v>
      </c>
      <c r="S71" s="25" t="s">
        <v>90</v>
      </c>
      <c r="T71" s="67" t="s">
        <v>87</v>
      </c>
    </row>
    <row r="72" spans="1:20" ht="15" customHeight="1" x14ac:dyDescent="0.25">
      <c r="A72" s="25" t="s">
        <v>103</v>
      </c>
      <c r="B72" s="25" t="s">
        <v>103</v>
      </c>
      <c r="C72" s="25" t="s">
        <v>88</v>
      </c>
      <c r="D72" s="25" t="s">
        <v>88</v>
      </c>
      <c r="E72" s="25" t="s">
        <v>78</v>
      </c>
      <c r="F72" s="25" t="s">
        <v>78</v>
      </c>
      <c r="G72" s="25" t="s">
        <v>77</v>
      </c>
      <c r="H72" s="25" t="s">
        <v>77</v>
      </c>
      <c r="I72" s="25" t="s">
        <v>76</v>
      </c>
      <c r="J72" s="25" t="s">
        <v>138</v>
      </c>
      <c r="K72" s="25" t="s">
        <v>77</v>
      </c>
      <c r="L72" t="s">
        <v>126</v>
      </c>
      <c r="M72" s="25" t="s">
        <v>154</v>
      </c>
      <c r="N72" s="25" t="s">
        <v>126</v>
      </c>
      <c r="O72" s="25" t="s">
        <v>96</v>
      </c>
      <c r="P72" s="67" t="s">
        <v>82</v>
      </c>
      <c r="Q72" s="25" t="s">
        <v>89</v>
      </c>
      <c r="R72" s="67" t="s">
        <v>82</v>
      </c>
      <c r="S72" s="25" t="s">
        <v>77</v>
      </c>
      <c r="T72" s="25" t="s">
        <v>77</v>
      </c>
    </row>
    <row r="73" spans="1:20" ht="15" customHeight="1" x14ac:dyDescent="0.25">
      <c r="A73" s="25" t="s">
        <v>100</v>
      </c>
      <c r="B73" s="67" t="s">
        <v>133</v>
      </c>
      <c r="C73" s="25" t="s">
        <v>150</v>
      </c>
      <c r="D73" s="67" t="s">
        <v>87</v>
      </c>
      <c r="E73" s="25" t="s">
        <v>85</v>
      </c>
      <c r="F73" s="25" t="s">
        <v>85</v>
      </c>
      <c r="G73" s="25" t="s">
        <v>85</v>
      </c>
      <c r="H73" s="25" t="s">
        <v>85</v>
      </c>
      <c r="I73" s="25" t="s">
        <v>89</v>
      </c>
      <c r="J73" s="25" t="s">
        <v>82</v>
      </c>
      <c r="K73" s="25" t="s">
        <v>78</v>
      </c>
      <c r="L73" s="25" t="s">
        <v>78</v>
      </c>
      <c r="M73" s="25" t="s">
        <v>142</v>
      </c>
      <c r="N73" s="25" t="s">
        <v>77</v>
      </c>
      <c r="O73" s="25" t="s">
        <v>91</v>
      </c>
      <c r="P73" s="167" t="s">
        <v>92</v>
      </c>
      <c r="Q73" s="25" t="s">
        <v>95</v>
      </c>
      <c r="R73" s="25" t="s">
        <v>94</v>
      </c>
      <c r="S73" s="25" t="s">
        <v>166</v>
      </c>
      <c r="T73" s="67" t="s">
        <v>152</v>
      </c>
    </row>
    <row r="74" spans="1:20" ht="15" customHeight="1" x14ac:dyDescent="0.25">
      <c r="A74" s="25" t="s">
        <v>89</v>
      </c>
      <c r="B74" s="67" t="s">
        <v>82</v>
      </c>
      <c r="C74" s="25" t="s">
        <v>82</v>
      </c>
      <c r="D74" s="25" t="s">
        <v>82</v>
      </c>
      <c r="E74" s="25" t="s">
        <v>80</v>
      </c>
      <c r="F74" s="67" t="s">
        <v>81</v>
      </c>
      <c r="G74" s="25" t="s">
        <v>88</v>
      </c>
      <c r="H74" s="25" t="s">
        <v>88</v>
      </c>
      <c r="I74" s="25" t="s">
        <v>160</v>
      </c>
      <c r="J74" s="25" t="s">
        <v>161</v>
      </c>
      <c r="K74" s="25" t="s">
        <v>83</v>
      </c>
      <c r="L74" s="25" t="s">
        <v>140</v>
      </c>
      <c r="M74" s="25" t="s">
        <v>164</v>
      </c>
      <c r="N74" s="25" t="s">
        <v>87</v>
      </c>
      <c r="O74" s="25" t="s">
        <v>104</v>
      </c>
      <c r="P74" s="25" t="s">
        <v>79</v>
      </c>
      <c r="Q74" s="25" t="s">
        <v>135</v>
      </c>
      <c r="R74" s="67" t="s">
        <v>92</v>
      </c>
      <c r="S74" s="25" t="s">
        <v>76</v>
      </c>
      <c r="T74" s="25" t="s">
        <v>138</v>
      </c>
    </row>
    <row r="75" spans="1:20" ht="15" customHeight="1" x14ac:dyDescent="0.25">
      <c r="A75" s="25" t="s">
        <v>95</v>
      </c>
      <c r="B75" s="25" t="s">
        <v>94</v>
      </c>
      <c r="C75" s="25" t="s">
        <v>79</v>
      </c>
      <c r="D75" s="25" t="s">
        <v>79</v>
      </c>
      <c r="E75" s="25" t="s">
        <v>88</v>
      </c>
      <c r="F75" s="25" t="s">
        <v>88</v>
      </c>
      <c r="G75" s="25" t="s">
        <v>154</v>
      </c>
      <c r="H75" s="67" t="s">
        <v>126</v>
      </c>
      <c r="I75" s="25" t="s">
        <v>79</v>
      </c>
      <c r="J75" s="25" t="s">
        <v>79</v>
      </c>
      <c r="K75" s="25" t="s">
        <v>162</v>
      </c>
      <c r="L75" s="25" t="s">
        <v>139</v>
      </c>
      <c r="M75" s="25" t="s">
        <v>106</v>
      </c>
      <c r="N75" s="25" t="s">
        <v>88</v>
      </c>
      <c r="O75" s="25" t="s">
        <v>102</v>
      </c>
      <c r="P75" s="25" t="s">
        <v>137</v>
      </c>
      <c r="Q75" s="25" t="s">
        <v>79</v>
      </c>
      <c r="R75" s="25" t="s">
        <v>79</v>
      </c>
      <c r="S75" s="25" t="s">
        <v>85</v>
      </c>
      <c r="T75" s="25" t="s">
        <v>85</v>
      </c>
    </row>
    <row r="76" spans="1:20" ht="15" customHeight="1" x14ac:dyDescent="0.25">
      <c r="A76" s="25" t="s">
        <v>135</v>
      </c>
      <c r="B76" s="67" t="s">
        <v>92</v>
      </c>
      <c r="C76" s="25" t="s">
        <v>151</v>
      </c>
      <c r="D76" s="25" t="s">
        <v>152</v>
      </c>
      <c r="E76" s="25" t="s">
        <v>98</v>
      </c>
      <c r="F76" s="25" t="s">
        <v>133</v>
      </c>
      <c r="G76" s="25" t="s">
        <v>151</v>
      </c>
      <c r="H76" s="25" t="s">
        <v>152</v>
      </c>
      <c r="I76" s="25" t="s">
        <v>85</v>
      </c>
      <c r="J76" s="25" t="s">
        <v>85</v>
      </c>
      <c r="K76" s="25" t="s">
        <v>90</v>
      </c>
      <c r="L76" s="25" t="s">
        <v>87</v>
      </c>
      <c r="M76" s="25" t="s">
        <v>105</v>
      </c>
      <c r="N76" s="25" t="s">
        <v>85</v>
      </c>
      <c r="O76" s="25" t="s">
        <v>93</v>
      </c>
      <c r="P76" s="25" t="s">
        <v>94</v>
      </c>
      <c r="Q76" s="25" t="s">
        <v>76</v>
      </c>
      <c r="R76" s="67" t="s">
        <v>138</v>
      </c>
      <c r="S76" s="25" t="s">
        <v>135</v>
      </c>
      <c r="T76" s="67" t="s">
        <v>92</v>
      </c>
    </row>
    <row r="77" spans="1:20" ht="15" customHeight="1" x14ac:dyDescent="0.25">
      <c r="A77" s="25"/>
      <c r="B77" s="25"/>
      <c r="C77" s="25" t="s">
        <v>100</v>
      </c>
      <c r="D77" s="25" t="s">
        <v>133</v>
      </c>
      <c r="E77" s="25" t="s">
        <v>136</v>
      </c>
      <c r="F77" s="25" t="s">
        <v>97</v>
      </c>
      <c r="G77" s="25" t="s">
        <v>155</v>
      </c>
      <c r="H77" s="67" t="s">
        <v>158</v>
      </c>
      <c r="I77" s="25" t="s">
        <v>91</v>
      </c>
      <c r="J77" s="25" t="s">
        <v>92</v>
      </c>
      <c r="K77" s="25" t="s">
        <v>82</v>
      </c>
      <c r="L77" s="25" t="s">
        <v>87</v>
      </c>
      <c r="M77" s="25" t="s">
        <v>156</v>
      </c>
      <c r="N77" s="25" t="s">
        <v>137</v>
      </c>
      <c r="O77" s="25" t="s">
        <v>100</v>
      </c>
      <c r="P77" s="25" t="s">
        <v>133</v>
      </c>
      <c r="Q77" s="25" t="s">
        <v>166</v>
      </c>
      <c r="R77" s="25" t="s">
        <v>166</v>
      </c>
      <c r="S77" s="25" t="s">
        <v>102</v>
      </c>
      <c r="T77" s="67" t="s">
        <v>137</v>
      </c>
    </row>
    <row r="78" spans="1:20" ht="15" customHeight="1" x14ac:dyDescent="0.25">
      <c r="A78" s="25"/>
      <c r="B78" s="25"/>
      <c r="C78" s="25" t="s">
        <v>132</v>
      </c>
      <c r="D78" t="s">
        <v>134</v>
      </c>
      <c r="E78" s="25" t="s">
        <v>153</v>
      </c>
      <c r="F78" t="s">
        <v>134</v>
      </c>
      <c r="G78" s="25" t="s">
        <v>156</v>
      </c>
      <c r="H78" s="67" t="s">
        <v>159</v>
      </c>
      <c r="I78" s="25" t="s">
        <v>93</v>
      </c>
      <c r="J78" s="25" t="s">
        <v>94</v>
      </c>
      <c r="K78" s="25" t="s">
        <v>151</v>
      </c>
      <c r="L78" s="25" t="s">
        <v>152</v>
      </c>
      <c r="M78" s="25" t="s">
        <v>157</v>
      </c>
      <c r="N78" s="25" t="s">
        <v>133</v>
      </c>
      <c r="O78" s="25" t="s">
        <v>105</v>
      </c>
      <c r="P78" s="25" t="s">
        <v>85</v>
      </c>
      <c r="Q78" s="25" t="s">
        <v>100</v>
      </c>
      <c r="R78" s="67" t="s">
        <v>133</v>
      </c>
      <c r="S78" s="25" t="s">
        <v>100</v>
      </c>
      <c r="T78" s="67" t="s">
        <v>133</v>
      </c>
    </row>
    <row r="79" spans="1:20" ht="15" customHeight="1" x14ac:dyDescent="0.25">
      <c r="A79" s="25"/>
      <c r="B79" s="25"/>
      <c r="C79" s="25" t="s">
        <v>102</v>
      </c>
      <c r="D79" s="25" t="s">
        <v>137</v>
      </c>
      <c r="E79" s="25" t="s">
        <v>99</v>
      </c>
      <c r="F79" s="25" t="s">
        <v>133</v>
      </c>
      <c r="G79" s="25" t="s">
        <v>157</v>
      </c>
      <c r="H79" s="67" t="s">
        <v>133</v>
      </c>
      <c r="I79" s="25" t="s">
        <v>88</v>
      </c>
      <c r="J79" s="25" t="s">
        <v>88</v>
      </c>
      <c r="K79" s="25" t="s">
        <v>163</v>
      </c>
      <c r="L79" s="25" t="s">
        <v>77</v>
      </c>
      <c r="M79" s="25" t="s">
        <v>104</v>
      </c>
      <c r="N79" s="25" t="s">
        <v>79</v>
      </c>
      <c r="O79" s="25" t="s">
        <v>106</v>
      </c>
      <c r="P79" s="25" t="s">
        <v>88</v>
      </c>
      <c r="Q79" s="25" t="s">
        <v>102</v>
      </c>
      <c r="R79" s="67" t="s">
        <v>137</v>
      </c>
      <c r="S79" s="25" t="s">
        <v>89</v>
      </c>
      <c r="T79" s="67" t="s">
        <v>82</v>
      </c>
    </row>
    <row r="80" spans="1:20" ht="15" customHeight="1" x14ac:dyDescent="0.25">
      <c r="A80" s="25"/>
      <c r="B80" s="25"/>
      <c r="C80" s="25" t="s">
        <v>95</v>
      </c>
      <c r="D80" s="67" t="s">
        <v>94</v>
      </c>
      <c r="E80" s="25" t="s">
        <v>93</v>
      </c>
      <c r="F80" s="67" t="s">
        <v>94</v>
      </c>
      <c r="G80" s="25" t="s">
        <v>102</v>
      </c>
      <c r="H80" s="25" t="s">
        <v>102</v>
      </c>
      <c r="I80" s="25" t="s">
        <v>100</v>
      </c>
      <c r="J80" s="25" t="s">
        <v>133</v>
      </c>
      <c r="K80" s="25" t="s">
        <v>88</v>
      </c>
      <c r="L80" s="25" t="s">
        <v>88</v>
      </c>
      <c r="M80" s="25" t="s">
        <v>93</v>
      </c>
      <c r="N80" s="25" t="s">
        <v>94</v>
      </c>
      <c r="O80" s="25" t="s">
        <v>136</v>
      </c>
      <c r="P80" s="25" t="s">
        <v>103</v>
      </c>
      <c r="Q80" s="25" t="s">
        <v>88</v>
      </c>
      <c r="R80" s="25" t="s">
        <v>88</v>
      </c>
      <c r="S80" s="25" t="s">
        <v>79</v>
      </c>
      <c r="T80" s="25" t="s">
        <v>79</v>
      </c>
    </row>
    <row r="81" spans="1:20" ht="15" customHeight="1" x14ac:dyDescent="0.25">
      <c r="A81" s="25"/>
      <c r="B81" s="25"/>
      <c r="C81" s="25"/>
      <c r="D81" s="25"/>
      <c r="E81" s="25" t="s">
        <v>91</v>
      </c>
      <c r="F81" s="165" t="s">
        <v>92</v>
      </c>
      <c r="G81" s="25" t="s">
        <v>100</v>
      </c>
      <c r="H81" s="25" t="s">
        <v>101</v>
      </c>
      <c r="I81" s="25" t="s">
        <v>102</v>
      </c>
      <c r="J81" s="25" t="s">
        <v>101</v>
      </c>
      <c r="K81" s="25" t="s">
        <v>79</v>
      </c>
      <c r="L81" s="25" t="s">
        <v>79</v>
      </c>
      <c r="M81" s="25"/>
      <c r="N81" s="25"/>
      <c r="O81" s="25"/>
      <c r="P81" s="25"/>
      <c r="Q81" s="25" t="s">
        <v>85</v>
      </c>
      <c r="R81" s="25" t="s">
        <v>85</v>
      </c>
      <c r="S81" s="25" t="s">
        <v>95</v>
      </c>
      <c r="T81" s="25" t="s">
        <v>94</v>
      </c>
    </row>
    <row r="82" spans="1:20" ht="15" customHeight="1" x14ac:dyDescent="0.25">
      <c r="A82" s="25"/>
      <c r="B82" s="25"/>
      <c r="C82" s="25"/>
      <c r="D82" s="25"/>
      <c r="E82" s="25"/>
      <c r="F82" s="25"/>
      <c r="G82" s="25" t="s">
        <v>95</v>
      </c>
      <c r="H82" s="67" t="s">
        <v>94</v>
      </c>
      <c r="I82" s="25"/>
      <c r="J82" s="25"/>
      <c r="K82" s="25" t="s">
        <v>85</v>
      </c>
      <c r="L82" s="25" t="s">
        <v>85</v>
      </c>
      <c r="M82" s="25"/>
      <c r="N82" s="25"/>
      <c r="O82" s="25"/>
      <c r="P82" s="25"/>
      <c r="Q82" s="25"/>
      <c r="R82" s="25"/>
      <c r="S82" s="25" t="s">
        <v>88</v>
      </c>
      <c r="T82" s="25" t="s">
        <v>88</v>
      </c>
    </row>
    <row r="83" spans="1:20" ht="15" customHeight="1" x14ac:dyDescent="0.25">
      <c r="A83" s="25"/>
      <c r="B83" s="25"/>
      <c r="C83" s="25"/>
      <c r="D83" s="25"/>
      <c r="E83" s="25"/>
      <c r="F83" s="25"/>
      <c r="G83" s="25"/>
      <c r="H83" s="67"/>
      <c r="I83" s="25"/>
      <c r="J83" s="25"/>
      <c r="K83" s="25" t="s">
        <v>102</v>
      </c>
      <c r="L83" s="25" t="s">
        <v>137</v>
      </c>
      <c r="M83" s="25"/>
      <c r="N83" s="25"/>
      <c r="O83" s="25"/>
      <c r="P83" s="25"/>
      <c r="Q83" s="25"/>
      <c r="R83" s="25"/>
      <c r="S83" s="25"/>
      <c r="T83" s="25"/>
    </row>
    <row r="84" spans="1:20" ht="15" customHeight="1" x14ac:dyDescent="0.25">
      <c r="A84" s="25"/>
      <c r="B84" s="25"/>
      <c r="C84" s="25"/>
      <c r="D84" s="25"/>
      <c r="E84" s="25"/>
      <c r="F84" s="25"/>
      <c r="G84" s="25"/>
      <c r="H84" s="67"/>
      <c r="I84" s="25"/>
      <c r="J84" s="25"/>
      <c r="K84" s="25" t="s">
        <v>100</v>
      </c>
      <c r="L84" s="25" t="s">
        <v>133</v>
      </c>
      <c r="M84" s="25"/>
      <c r="N84" s="25"/>
      <c r="O84" s="25"/>
      <c r="P84" s="25"/>
      <c r="Q84" s="25"/>
      <c r="R84" s="25"/>
      <c r="S84" s="25"/>
      <c r="T84" s="25"/>
    </row>
    <row r="85" spans="1:20" ht="1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 t="s">
        <v>93</v>
      </c>
      <c r="L85" s="25" t="s">
        <v>94</v>
      </c>
      <c r="M85" s="25"/>
      <c r="N85" s="25"/>
      <c r="O85" s="25"/>
      <c r="P85" s="25"/>
      <c r="Q85" s="25"/>
      <c r="R85" s="25"/>
      <c r="S85" s="25"/>
      <c r="T85" s="25"/>
    </row>
    <row r="86" spans="1:20" ht="1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ht="15" customHeight="1" x14ac:dyDescent="0.25">
      <c r="A87" s="10" t="s">
        <v>75</v>
      </c>
      <c r="B87" s="26">
        <f>COUNTA(B70:B86)</f>
        <v>7</v>
      </c>
      <c r="C87" s="10" t="s">
        <v>75</v>
      </c>
      <c r="D87" s="26">
        <f>COUNTA(D70:D86)</f>
        <v>11</v>
      </c>
      <c r="E87" s="10" t="s">
        <v>75</v>
      </c>
      <c r="F87" s="26">
        <f>COUNTA(F70:F86)</f>
        <v>12</v>
      </c>
      <c r="G87" s="10" t="s">
        <v>75</v>
      </c>
      <c r="H87" s="26">
        <f>COUNTA(H70:H86)</f>
        <v>13</v>
      </c>
      <c r="I87" s="10" t="s">
        <v>75</v>
      </c>
      <c r="J87" s="26">
        <f>COUNTA(J70:J86)</f>
        <v>12</v>
      </c>
      <c r="K87" s="10" t="s">
        <v>75</v>
      </c>
      <c r="L87" s="26">
        <f>COUNTA(L70:L86)</f>
        <v>16</v>
      </c>
      <c r="M87" s="10" t="s">
        <v>75</v>
      </c>
      <c r="N87" s="26">
        <f>COUNTA(N70:N86)</f>
        <v>11</v>
      </c>
      <c r="O87" s="10" t="s">
        <v>75</v>
      </c>
      <c r="P87" s="26">
        <f>COUNTA(P70:P86)</f>
        <v>11</v>
      </c>
      <c r="Q87" s="10" t="s">
        <v>75</v>
      </c>
      <c r="R87" s="26">
        <f>COUNTA(R70:R86)</f>
        <v>12</v>
      </c>
      <c r="S87" s="10" t="s">
        <v>75</v>
      </c>
      <c r="T87" s="26">
        <f>COUNTA(T70:T86)</f>
        <v>13</v>
      </c>
    </row>
  </sheetData>
  <mergeCells count="40">
    <mergeCell ref="K47:L47"/>
    <mergeCell ref="M47:N47"/>
    <mergeCell ref="O47:P47"/>
    <mergeCell ref="Q47:R47"/>
    <mergeCell ref="S47:T47"/>
    <mergeCell ref="K1:L1"/>
    <mergeCell ref="M1:N1"/>
    <mergeCell ref="O1:P1"/>
    <mergeCell ref="Q1:R1"/>
    <mergeCell ref="S1:T1"/>
    <mergeCell ref="I1:J1"/>
    <mergeCell ref="I24:J24"/>
    <mergeCell ref="I47:J47"/>
    <mergeCell ref="A47:B47"/>
    <mergeCell ref="C47:D47"/>
    <mergeCell ref="E47:F47"/>
    <mergeCell ref="G47:H47"/>
    <mergeCell ref="A1:B1"/>
    <mergeCell ref="C1:D1"/>
    <mergeCell ref="E1:F1"/>
    <mergeCell ref="G1:H1"/>
    <mergeCell ref="C24:D24"/>
    <mergeCell ref="E24:F24"/>
    <mergeCell ref="G24:H24"/>
    <mergeCell ref="A24:B24"/>
    <mergeCell ref="A68:B68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K24:L24"/>
    <mergeCell ref="M24:N24"/>
    <mergeCell ref="O24:P24"/>
    <mergeCell ref="Q24:R24"/>
    <mergeCell ref="S24:T24"/>
  </mergeCells>
  <phoneticPr fontId="12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N9" sqref="N9"/>
    </sheetView>
  </sheetViews>
  <sheetFormatPr defaultColWidth="14.42578125" defaultRowHeight="15" customHeight="1" x14ac:dyDescent="0.25"/>
  <cols>
    <col min="1" max="1" width="41.28515625" bestFit="1" customWidth="1"/>
    <col min="2" max="26" width="8.7109375" customWidth="1"/>
  </cols>
  <sheetData>
    <row r="1" spans="1:26" x14ac:dyDescent="0.25">
      <c r="A1" s="242" t="s">
        <v>34</v>
      </c>
      <c r="B1" s="241" t="s">
        <v>35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1"/>
    </row>
    <row r="2" spans="1:26" x14ac:dyDescent="0.25">
      <c r="A2" s="243"/>
      <c r="B2" s="11" t="s">
        <v>36</v>
      </c>
      <c r="C2" s="11" t="s">
        <v>37</v>
      </c>
      <c r="D2" s="11" t="s">
        <v>38</v>
      </c>
      <c r="E2" s="11" t="s">
        <v>39</v>
      </c>
      <c r="F2" s="11" t="s">
        <v>40</v>
      </c>
      <c r="G2" s="11" t="s">
        <v>41</v>
      </c>
      <c r="H2" s="11" t="s">
        <v>42</v>
      </c>
      <c r="I2" s="11" t="s">
        <v>43</v>
      </c>
      <c r="J2" s="11" t="s">
        <v>44</v>
      </c>
      <c r="K2" s="11" t="s">
        <v>45</v>
      </c>
      <c r="L2" s="11" t="s">
        <v>46</v>
      </c>
      <c r="M2" s="11" t="s">
        <v>47</v>
      </c>
      <c r="N2" s="11" t="s">
        <v>48</v>
      </c>
      <c r="O2" s="11" t="s">
        <v>49</v>
      </c>
      <c r="P2" s="11" t="s">
        <v>50</v>
      </c>
      <c r="Q2" s="11" t="s">
        <v>51</v>
      </c>
      <c r="R2" s="11" t="s">
        <v>52</v>
      </c>
      <c r="S2" s="73" t="s">
        <v>53</v>
      </c>
      <c r="T2" s="76" t="s">
        <v>75</v>
      </c>
    </row>
    <row r="3" spans="1:26" x14ac:dyDescent="0.25">
      <c r="A3" s="96" t="s">
        <v>170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65"/>
      <c r="T3" s="77">
        <f>SUM(B3:S3)</f>
        <v>0</v>
      </c>
    </row>
    <row r="4" spans="1:26" x14ac:dyDescent="0.25">
      <c r="A4" s="96" t="s">
        <v>171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80"/>
      <c r="T4" s="79">
        <f t="shared" ref="T4:T42" si="0">SUM(B4:S4)</f>
        <v>0</v>
      </c>
    </row>
    <row r="5" spans="1:26" x14ac:dyDescent="0.25">
      <c r="A5" s="96" t="s">
        <v>172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65"/>
      <c r="T5" s="77">
        <f t="shared" si="0"/>
        <v>0</v>
      </c>
    </row>
    <row r="6" spans="1:26" x14ac:dyDescent="0.25">
      <c r="A6" s="96" t="s">
        <v>173</v>
      </c>
      <c r="B6" s="23"/>
      <c r="C6" s="23"/>
      <c r="D6" s="23"/>
      <c r="E6" s="2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65"/>
      <c r="T6" s="77">
        <f t="shared" si="0"/>
        <v>0</v>
      </c>
    </row>
    <row r="7" spans="1:26" x14ac:dyDescent="0.25">
      <c r="A7" s="96" t="s">
        <v>174</v>
      </c>
      <c r="B7" s="23"/>
      <c r="C7" s="23"/>
      <c r="D7" s="23"/>
      <c r="E7" s="23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65"/>
      <c r="T7" s="77">
        <f t="shared" si="0"/>
        <v>0</v>
      </c>
    </row>
    <row r="8" spans="1:26" x14ac:dyDescent="0.25">
      <c r="A8" s="96" t="s">
        <v>175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74"/>
      <c r="T8" s="77">
        <f t="shared" si="0"/>
        <v>0</v>
      </c>
      <c r="U8" s="24"/>
      <c r="V8" s="24"/>
      <c r="W8" s="24"/>
      <c r="X8" s="24"/>
      <c r="Y8" s="24"/>
      <c r="Z8" s="24"/>
    </row>
    <row r="9" spans="1:26" x14ac:dyDescent="0.25">
      <c r="A9" s="96" t="s">
        <v>176</v>
      </c>
      <c r="B9" s="23"/>
      <c r="C9" s="23"/>
      <c r="D9" s="23"/>
      <c r="E9" s="2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65"/>
      <c r="T9" s="77">
        <f t="shared" si="0"/>
        <v>0</v>
      </c>
    </row>
    <row r="10" spans="1:26" x14ac:dyDescent="0.25">
      <c r="A10" s="96" t="s">
        <v>177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74"/>
      <c r="T10" s="77">
        <f t="shared" si="0"/>
        <v>0</v>
      </c>
      <c r="U10" s="24"/>
      <c r="V10" s="24"/>
      <c r="W10" s="24"/>
      <c r="X10" s="24"/>
      <c r="Y10" s="24"/>
      <c r="Z10" s="24"/>
    </row>
    <row r="11" spans="1:26" x14ac:dyDescent="0.25">
      <c r="A11" s="96" t="s">
        <v>178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74"/>
      <c r="T11" s="77">
        <f t="shared" si="0"/>
        <v>0</v>
      </c>
      <c r="U11" s="24"/>
      <c r="V11" s="24"/>
      <c r="W11" s="24"/>
      <c r="X11" s="24"/>
      <c r="Y11" s="24"/>
      <c r="Z11" s="24"/>
    </row>
    <row r="12" spans="1:26" x14ac:dyDescent="0.25">
      <c r="A12" s="96" t="s">
        <v>179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74"/>
      <c r="T12" s="77">
        <f t="shared" si="0"/>
        <v>0</v>
      </c>
      <c r="U12" s="24"/>
      <c r="V12" s="24"/>
      <c r="W12" s="24"/>
      <c r="X12" s="24"/>
      <c r="Y12" s="24"/>
      <c r="Z12" s="24"/>
    </row>
    <row r="13" spans="1:26" x14ac:dyDescent="0.25">
      <c r="A13" s="88" t="s">
        <v>180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74"/>
      <c r="T13" s="77">
        <f t="shared" si="0"/>
        <v>0</v>
      </c>
      <c r="U13" s="24"/>
      <c r="V13" s="24"/>
      <c r="W13" s="24"/>
      <c r="X13" s="24"/>
      <c r="Y13" s="24"/>
      <c r="Z13" s="24"/>
    </row>
    <row r="14" spans="1:26" x14ac:dyDescent="0.25">
      <c r="A14" s="88" t="s">
        <v>181</v>
      </c>
      <c r="B14" s="23"/>
      <c r="C14" s="23"/>
      <c r="D14" s="23"/>
      <c r="E14" s="23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75"/>
      <c r="T14" s="77">
        <f t="shared" si="0"/>
        <v>0</v>
      </c>
    </row>
    <row r="15" spans="1:26" ht="15" customHeight="1" x14ac:dyDescent="0.25">
      <c r="A15" s="88" t="s">
        <v>182</v>
      </c>
      <c r="B15" s="23"/>
      <c r="C15" s="23"/>
      <c r="D15" s="23"/>
      <c r="E15" s="23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8"/>
      <c r="T15" s="77">
        <f t="shared" si="0"/>
        <v>0</v>
      </c>
    </row>
    <row r="16" spans="1:26" ht="15" customHeight="1" x14ac:dyDescent="0.25">
      <c r="A16" s="88" t="s">
        <v>183</v>
      </c>
      <c r="B16" s="23"/>
      <c r="C16" s="23"/>
      <c r="D16" s="23"/>
      <c r="E16" s="23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8"/>
      <c r="T16" s="77">
        <f t="shared" si="0"/>
        <v>0</v>
      </c>
    </row>
    <row r="17" spans="1:20" ht="15" customHeight="1" x14ac:dyDescent="0.25">
      <c r="A17" s="88" t="s">
        <v>184</v>
      </c>
      <c r="B17" s="172"/>
      <c r="C17" s="172"/>
      <c r="D17" s="172"/>
      <c r="E17" s="172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73"/>
      <c r="T17" s="161">
        <f t="shared" si="0"/>
        <v>0</v>
      </c>
    </row>
    <row r="18" spans="1:20" ht="15" customHeight="1" x14ac:dyDescent="0.25">
      <c r="A18" s="88" t="s">
        <v>185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161">
        <f t="shared" si="0"/>
        <v>0</v>
      </c>
    </row>
    <row r="19" spans="1:20" ht="15" customHeight="1" x14ac:dyDescent="0.25">
      <c r="A19" s="88" t="s">
        <v>186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161">
        <f t="shared" si="0"/>
        <v>0</v>
      </c>
    </row>
    <row r="20" spans="1:20" ht="15" customHeight="1" x14ac:dyDescent="0.25">
      <c r="A20" s="88" t="s">
        <v>187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161">
        <f t="shared" si="0"/>
        <v>0</v>
      </c>
    </row>
    <row r="21" spans="1:20" ht="15.75" customHeight="1" x14ac:dyDescent="0.25">
      <c r="A21" s="88" t="s">
        <v>188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161">
        <f t="shared" si="0"/>
        <v>0</v>
      </c>
    </row>
    <row r="22" spans="1:20" ht="15.75" customHeight="1" x14ac:dyDescent="0.25">
      <c r="A22" s="88" t="s">
        <v>189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161">
        <f t="shared" si="0"/>
        <v>0</v>
      </c>
    </row>
    <row r="23" spans="1:20" ht="15.75" customHeight="1" x14ac:dyDescent="0.25">
      <c r="A23" s="102" t="s">
        <v>190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61">
        <f t="shared" si="0"/>
        <v>0</v>
      </c>
    </row>
    <row r="24" spans="1:20" ht="15.75" customHeight="1" x14ac:dyDescent="0.25">
      <c r="A24" s="102" t="s">
        <v>191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161">
        <f t="shared" si="0"/>
        <v>0</v>
      </c>
    </row>
    <row r="25" spans="1:20" ht="15.75" customHeight="1" x14ac:dyDescent="0.25">
      <c r="A25" s="102" t="s">
        <v>192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161">
        <f t="shared" si="0"/>
        <v>0</v>
      </c>
    </row>
    <row r="26" spans="1:20" ht="15.75" customHeight="1" x14ac:dyDescent="0.25">
      <c r="A26" s="102" t="s">
        <v>193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161">
        <f t="shared" si="0"/>
        <v>0</v>
      </c>
    </row>
    <row r="27" spans="1:20" ht="15.75" customHeight="1" x14ac:dyDescent="0.25">
      <c r="A27" s="102" t="s">
        <v>194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61">
        <f t="shared" si="0"/>
        <v>0</v>
      </c>
    </row>
    <row r="28" spans="1:20" ht="15.75" customHeight="1" x14ac:dyDescent="0.25">
      <c r="A28" s="102" t="s">
        <v>195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161">
        <f t="shared" si="0"/>
        <v>0</v>
      </c>
    </row>
    <row r="29" spans="1:20" ht="15.75" customHeight="1" x14ac:dyDescent="0.25">
      <c r="A29" s="102" t="s">
        <v>196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161">
        <f t="shared" si="0"/>
        <v>0</v>
      </c>
    </row>
    <row r="30" spans="1:20" ht="15.75" customHeight="1" x14ac:dyDescent="0.25">
      <c r="A30" s="102" t="s">
        <v>197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161">
        <f t="shared" si="0"/>
        <v>0</v>
      </c>
    </row>
    <row r="31" spans="1:20" ht="15.75" customHeight="1" x14ac:dyDescent="0.25">
      <c r="A31" s="102" t="s">
        <v>198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61">
        <f t="shared" si="0"/>
        <v>0</v>
      </c>
    </row>
    <row r="32" spans="1:20" ht="15.75" customHeight="1" x14ac:dyDescent="0.25">
      <c r="A32" s="102" t="s">
        <v>199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161">
        <f t="shared" si="0"/>
        <v>0</v>
      </c>
    </row>
    <row r="33" spans="1:20" ht="15.75" customHeight="1" x14ac:dyDescent="0.25">
      <c r="A33" s="106" t="s">
        <v>200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61">
        <f t="shared" si="0"/>
        <v>0</v>
      </c>
    </row>
    <row r="34" spans="1:20" ht="15.75" customHeight="1" x14ac:dyDescent="0.25">
      <c r="A34" s="106" t="s">
        <v>201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61">
        <f t="shared" si="0"/>
        <v>0</v>
      </c>
    </row>
    <row r="35" spans="1:20" ht="15.75" customHeight="1" x14ac:dyDescent="0.25">
      <c r="A35" s="106" t="s">
        <v>202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61">
        <f t="shared" si="0"/>
        <v>0</v>
      </c>
    </row>
    <row r="36" spans="1:20" ht="15.75" customHeight="1" x14ac:dyDescent="0.25">
      <c r="A36" s="106" t="s">
        <v>203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161">
        <f t="shared" si="0"/>
        <v>0</v>
      </c>
    </row>
    <row r="37" spans="1:20" ht="15.75" customHeight="1" x14ac:dyDescent="0.25">
      <c r="A37" s="106" t="s">
        <v>204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161">
        <f t="shared" si="0"/>
        <v>0</v>
      </c>
    </row>
    <row r="38" spans="1:20" ht="15.75" customHeight="1" x14ac:dyDescent="0.25">
      <c r="A38" s="106" t="s">
        <v>205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161">
        <f t="shared" si="0"/>
        <v>0</v>
      </c>
    </row>
    <row r="39" spans="1:20" ht="15.75" customHeight="1" x14ac:dyDescent="0.25">
      <c r="A39" s="106" t="s">
        <v>206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161">
        <f t="shared" si="0"/>
        <v>0</v>
      </c>
    </row>
    <row r="40" spans="1:20" ht="15.75" customHeight="1" x14ac:dyDescent="0.25">
      <c r="A40" s="106" t="s">
        <v>207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161">
        <f t="shared" si="0"/>
        <v>0</v>
      </c>
    </row>
    <row r="41" spans="1:20" ht="15.75" customHeight="1" x14ac:dyDescent="0.25">
      <c r="A41" s="106" t="s">
        <v>208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161">
        <f t="shared" si="0"/>
        <v>0</v>
      </c>
    </row>
    <row r="42" spans="1:20" ht="15.75" customHeight="1" x14ac:dyDescent="0.25">
      <c r="A42" s="106" t="s">
        <v>209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77">
        <f t="shared" si="0"/>
        <v>0</v>
      </c>
    </row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S1"/>
    <mergeCell ref="A1:A2"/>
  </mergeCells>
  <phoneticPr fontId="12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26.5703125" customWidth="1"/>
    <col min="2" max="2" width="49.5703125" customWidth="1"/>
    <col min="3" max="26" width="8.7109375" customWidth="1"/>
  </cols>
  <sheetData>
    <row r="1" spans="1:3" x14ac:dyDescent="0.25">
      <c r="A1" s="32" t="s">
        <v>108</v>
      </c>
      <c r="B1" s="5" t="s">
        <v>109</v>
      </c>
    </row>
    <row r="2" spans="1:3" ht="15.75" x14ac:dyDescent="0.25">
      <c r="A2" s="244" t="s">
        <v>110</v>
      </c>
      <c r="B2" s="245"/>
      <c r="C2" s="5" t="s">
        <v>111</v>
      </c>
    </row>
    <row r="3" spans="1:3" x14ac:dyDescent="0.25">
      <c r="A3" s="32" t="s">
        <v>9</v>
      </c>
      <c r="B3" s="9">
        <v>21</v>
      </c>
      <c r="C3" s="5">
        <v>5</v>
      </c>
    </row>
    <row r="4" spans="1:3" x14ac:dyDescent="0.25">
      <c r="A4" s="32" t="s">
        <v>10</v>
      </c>
      <c r="B4" s="9">
        <v>8</v>
      </c>
      <c r="C4" s="5">
        <v>3</v>
      </c>
    </row>
    <row r="5" spans="1:3" x14ac:dyDescent="0.25">
      <c r="A5" s="32" t="s">
        <v>11</v>
      </c>
      <c r="B5" s="9">
        <v>20</v>
      </c>
      <c r="C5" s="5">
        <v>5</v>
      </c>
    </row>
    <row r="6" spans="1:3" x14ac:dyDescent="0.25">
      <c r="A6" s="32" t="s">
        <v>112</v>
      </c>
      <c r="B6" s="9">
        <v>0</v>
      </c>
      <c r="C6" s="5">
        <v>0</v>
      </c>
    </row>
    <row r="7" spans="1:3" x14ac:dyDescent="0.25">
      <c r="A7" s="32" t="s">
        <v>113</v>
      </c>
      <c r="B7" s="9" t="s">
        <v>114</v>
      </c>
      <c r="C7" s="5">
        <v>5</v>
      </c>
    </row>
    <row r="8" spans="1:3" x14ac:dyDescent="0.25">
      <c r="A8" s="32" t="s">
        <v>17</v>
      </c>
      <c r="B8" s="9">
        <v>3</v>
      </c>
      <c r="C8" s="5">
        <v>1</v>
      </c>
    </row>
    <row r="9" spans="1:3" ht="15.75" x14ac:dyDescent="0.25">
      <c r="A9" s="244" t="s">
        <v>110</v>
      </c>
      <c r="B9" s="245"/>
    </row>
    <row r="10" spans="1:3" x14ac:dyDescent="0.25">
      <c r="A10" s="5" t="s">
        <v>115</v>
      </c>
      <c r="B10" s="9" t="s">
        <v>116</v>
      </c>
      <c r="C10" s="5">
        <v>10</v>
      </c>
    </row>
    <row r="11" spans="1:3" x14ac:dyDescent="0.25">
      <c r="A11" s="5" t="s">
        <v>117</v>
      </c>
      <c r="B11" s="5" t="s">
        <v>118</v>
      </c>
      <c r="C11" s="5">
        <v>5</v>
      </c>
    </row>
    <row r="12" spans="1:3" x14ac:dyDescent="0.25">
      <c r="A12" s="5" t="s">
        <v>119</v>
      </c>
      <c r="B12" s="5" t="s">
        <v>120</v>
      </c>
      <c r="C12" s="5">
        <v>5</v>
      </c>
    </row>
    <row r="13" spans="1:3" x14ac:dyDescent="0.25">
      <c r="A13" s="5" t="s">
        <v>121</v>
      </c>
      <c r="B13" s="5" t="s">
        <v>122</v>
      </c>
      <c r="C13" s="5">
        <v>5</v>
      </c>
    </row>
    <row r="14" spans="1:3" x14ac:dyDescent="0.25">
      <c r="A14" s="5" t="s">
        <v>123</v>
      </c>
    </row>
    <row r="15" spans="1:3" x14ac:dyDescent="0.25">
      <c r="C15" s="5">
        <f>SUM(C3:C14)</f>
        <v>44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:B2"/>
    <mergeCell ref="A9:B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General</vt:lpstr>
      <vt:lpstr>Metrics</vt:lpstr>
      <vt:lpstr>Class Matches</vt:lpstr>
      <vt:lpstr>Object Prop Matches</vt:lpstr>
      <vt:lpstr>Properites Matches</vt:lpstr>
      <vt:lpstr>CQs Metrics</vt:lpstr>
      <vt:lpstr>Qualitative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Soularidis</dc:creator>
  <cp:lastModifiedBy>ANDREAS SOULARIDIS</cp:lastModifiedBy>
  <dcterms:created xsi:type="dcterms:W3CDTF">2015-06-05T18:19:34Z</dcterms:created>
  <dcterms:modified xsi:type="dcterms:W3CDTF">2024-10-31T17:43:14Z</dcterms:modified>
</cp:coreProperties>
</file>