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ndreas\Projects\LLM-based-OE-Framework-LC3\Experiments\FinalExperiments\Phase_1\"/>
    </mc:Choice>
  </mc:AlternateContent>
  <xr:revisionPtr revIDLastSave="0" documentId="13_ncr:1_{0E54CEE1-455E-46D4-8BFD-7AD9CFAEFCD8}" xr6:coauthVersionLast="47" xr6:coauthVersionMax="47" xr10:uidLastSave="{00000000-0000-0000-0000-000000000000}"/>
  <bookViews>
    <workbookView xWindow="-98" yWindow="-98" windowWidth="24196" windowHeight="14476" activeTab="1" xr2:uid="{00000000-000D-0000-FFFF-FFFF00000000}"/>
  </bookViews>
  <sheets>
    <sheet name="General" sheetId="1" r:id="rId1"/>
    <sheet name="Metrics" sheetId="2" r:id="rId2"/>
    <sheet name="Class Matches" sheetId="4" r:id="rId3"/>
    <sheet name="Object Prop Matches" sheetId="5" r:id="rId4"/>
    <sheet name="Properites Matches" sheetId="6" r:id="rId5"/>
    <sheet name="CQs Metric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0sghRzUpyS2ETL90oP054t50GOT1HrLqVqDbZoer9AI="/>
    </ext>
  </extLst>
</workbook>
</file>

<file path=xl/calcChain.xml><?xml version="1.0" encoding="utf-8"?>
<calcChain xmlns="http://schemas.openxmlformats.org/spreadsheetml/2006/main">
  <c r="J20" i="2" l="1"/>
  <c r="K20" i="2" s="1"/>
  <c r="J41" i="2"/>
  <c r="K41" i="2" s="1"/>
  <c r="J62" i="2"/>
  <c r="K62" i="2" s="1"/>
  <c r="J40" i="2"/>
  <c r="K40" i="2" s="1"/>
  <c r="T17" i="3"/>
  <c r="J17" i="2" s="1"/>
  <c r="J39" i="2" s="1"/>
  <c r="T18" i="3"/>
  <c r="J18" i="2" s="1"/>
  <c r="K18" i="2" s="1"/>
  <c r="T19" i="3"/>
  <c r="J63" i="2" s="1"/>
  <c r="K63" i="2" s="1"/>
  <c r="T20" i="3"/>
  <c r="T16" i="3"/>
  <c r="J16" i="2" s="1"/>
  <c r="J38" i="2" s="1"/>
  <c r="T15" i="3"/>
  <c r="J15" i="2" s="1"/>
  <c r="J37" i="2" s="1"/>
  <c r="K37" i="2" s="1"/>
  <c r="D63" i="2"/>
  <c r="D62" i="2"/>
  <c r="L65" i="6"/>
  <c r="D64" i="2" s="1"/>
  <c r="J65" i="6"/>
  <c r="H65" i="6"/>
  <c r="F65" i="6"/>
  <c r="D61" i="2" s="1"/>
  <c r="D65" i="6"/>
  <c r="D60" i="2" s="1"/>
  <c r="B65" i="6"/>
  <c r="D59" i="2" s="1"/>
  <c r="C59" i="2"/>
  <c r="C37" i="2"/>
  <c r="E37" i="2" s="1"/>
  <c r="C38" i="2"/>
  <c r="C39" i="2"/>
  <c r="E39" i="2" s="1"/>
  <c r="C40" i="2"/>
  <c r="C41" i="2"/>
  <c r="C42" i="2"/>
  <c r="D40" i="2"/>
  <c r="D37" i="2"/>
  <c r="L46" i="5"/>
  <c r="D42" i="2" s="1"/>
  <c r="J46" i="5"/>
  <c r="D41" i="2" s="1"/>
  <c r="H46" i="5"/>
  <c r="F46" i="5"/>
  <c r="D39" i="2" s="1"/>
  <c r="D46" i="5"/>
  <c r="D38" i="2" s="1"/>
  <c r="B46" i="5"/>
  <c r="L67" i="4"/>
  <c r="D20" i="2" s="1"/>
  <c r="J67" i="4"/>
  <c r="D19" i="2" s="1"/>
  <c r="E19" i="2" s="1"/>
  <c r="G19" i="2" s="1"/>
  <c r="H67" i="4"/>
  <c r="D18" i="2" s="1"/>
  <c r="F67" i="4"/>
  <c r="D17" i="2" s="1"/>
  <c r="D67" i="4"/>
  <c r="D16" i="2" s="1"/>
  <c r="F16" i="2" s="1"/>
  <c r="B67" i="4"/>
  <c r="D15" i="2" s="1"/>
  <c r="C15" i="2"/>
  <c r="C16" i="2"/>
  <c r="C17" i="2"/>
  <c r="C18" i="2"/>
  <c r="C19" i="2"/>
  <c r="C20" i="2"/>
  <c r="J22" i="1"/>
  <c r="C64" i="2" s="1"/>
  <c r="J21" i="1"/>
  <c r="C63" i="2" s="1"/>
  <c r="J20" i="1"/>
  <c r="C62" i="2" s="1"/>
  <c r="J19" i="1"/>
  <c r="C61" i="2" s="1"/>
  <c r="J18" i="1"/>
  <c r="C60" i="2" s="1"/>
  <c r="J17" i="1"/>
  <c r="E38" i="2" l="1"/>
  <c r="C78" i="2"/>
  <c r="F41" i="2"/>
  <c r="H41" i="2" s="1"/>
  <c r="F42" i="2"/>
  <c r="H42" i="2" s="1"/>
  <c r="F39" i="2"/>
  <c r="H39" i="2" s="1"/>
  <c r="E41" i="2"/>
  <c r="C85" i="2"/>
  <c r="E42" i="2"/>
  <c r="G42" i="2" s="1"/>
  <c r="E40" i="2"/>
  <c r="G40" i="2" s="1"/>
  <c r="F40" i="2"/>
  <c r="H40" i="2" s="1"/>
  <c r="J19" i="2"/>
  <c r="K19" i="2" s="1"/>
  <c r="E16" i="2"/>
  <c r="G16" i="2" s="1"/>
  <c r="J42" i="2"/>
  <c r="K42" i="2" s="1"/>
  <c r="C71" i="2"/>
  <c r="J64" i="2"/>
  <c r="K64" i="2" s="1"/>
  <c r="G37" i="2"/>
  <c r="J61" i="2"/>
  <c r="K61" i="2" s="1"/>
  <c r="K39" i="2"/>
  <c r="J60" i="2"/>
  <c r="K60" i="2" s="1"/>
  <c r="K38" i="2"/>
  <c r="K17" i="2"/>
  <c r="G41" i="2"/>
  <c r="E15" i="2"/>
  <c r="G15" i="2" s="1"/>
  <c r="G39" i="2"/>
  <c r="F38" i="2"/>
  <c r="H38" i="2" s="1"/>
  <c r="E17" i="2"/>
  <c r="G17" i="2" s="1"/>
  <c r="K16" i="2"/>
  <c r="J59" i="2"/>
  <c r="E18" i="2"/>
  <c r="G18" i="2" s="1"/>
  <c r="K15" i="2"/>
  <c r="F15" i="2"/>
  <c r="H15" i="2" s="1"/>
  <c r="G38" i="2"/>
  <c r="E20" i="2"/>
  <c r="G20" i="2" s="1"/>
  <c r="F37" i="2"/>
  <c r="H37" i="2" s="1"/>
  <c r="E59" i="2"/>
  <c r="F59" i="2"/>
  <c r="H59" i="2"/>
  <c r="G59" i="2"/>
  <c r="E60" i="2"/>
  <c r="G60" i="2"/>
  <c r="F60" i="2"/>
  <c r="H60" i="2" s="1"/>
  <c r="E64" i="2"/>
  <c r="G64" i="2" s="1"/>
  <c r="F64" i="2"/>
  <c r="H64" i="2" s="1"/>
  <c r="E63" i="2"/>
  <c r="G63" i="2" s="1"/>
  <c r="F63" i="2"/>
  <c r="H63" i="2" s="1"/>
  <c r="E62" i="2"/>
  <c r="G62" i="2" s="1"/>
  <c r="E61" i="2"/>
  <c r="G61" i="2" s="1"/>
  <c r="F62" i="2"/>
  <c r="H62" i="2" s="1"/>
  <c r="F61" i="2"/>
  <c r="H61" i="2"/>
  <c r="F20" i="2"/>
  <c r="H20" i="2" s="1"/>
  <c r="F19" i="2"/>
  <c r="H19" i="2" s="1"/>
  <c r="I19" i="2" s="1"/>
  <c r="F18" i="2"/>
  <c r="H18" i="2" s="1"/>
  <c r="F17" i="2"/>
  <c r="H17" i="2" s="1"/>
  <c r="H16" i="2"/>
  <c r="I16" i="2" l="1"/>
  <c r="I20" i="2"/>
  <c r="I40" i="2"/>
  <c r="I41" i="2"/>
  <c r="K59" i="2"/>
  <c r="D92" i="2" s="1"/>
  <c r="C92" i="2"/>
  <c r="I39" i="2"/>
  <c r="I61" i="2"/>
  <c r="I15" i="2"/>
  <c r="E71" i="2"/>
  <c r="I17" i="2"/>
  <c r="I59" i="2"/>
  <c r="D85" i="2"/>
  <c r="I62" i="2"/>
  <c r="I63" i="2"/>
  <c r="E78" i="2"/>
  <c r="I37" i="2"/>
  <c r="D71" i="2"/>
  <c r="E85" i="2"/>
  <c r="I38" i="2"/>
  <c r="D78" i="2"/>
  <c r="I60" i="2"/>
  <c r="I64" i="2"/>
  <c r="I18" i="2"/>
  <c r="J14" i="2"/>
  <c r="J13" i="2"/>
  <c r="D58" i="2"/>
  <c r="D36" i="2"/>
  <c r="D14" i="2"/>
  <c r="D57" i="2"/>
  <c r="D35" i="2"/>
  <c r="D13" i="2"/>
  <c r="D12" i="2"/>
  <c r="D11" i="2"/>
  <c r="D54" i="2"/>
  <c r="D53" i="2"/>
  <c r="D31" i="2"/>
  <c r="D51" i="2"/>
  <c r="L43" i="6"/>
  <c r="J43" i="6"/>
  <c r="L21" i="6"/>
  <c r="D52" i="2" s="1"/>
  <c r="J21" i="6"/>
  <c r="L30" i="5"/>
  <c r="J30" i="5"/>
  <c r="L14" i="5"/>
  <c r="D30" i="2" s="1"/>
  <c r="J14" i="5"/>
  <c r="D29" i="2" s="1"/>
  <c r="L44" i="4"/>
  <c r="J44" i="4"/>
  <c r="L21" i="4"/>
  <c r="D8" i="2" s="1"/>
  <c r="J21" i="4"/>
  <c r="D7" i="2" s="1"/>
  <c r="F7" i="2" s="1"/>
  <c r="C25" i="2"/>
  <c r="C26" i="2"/>
  <c r="C27" i="2"/>
  <c r="C28" i="2"/>
  <c r="C29" i="2"/>
  <c r="C30" i="2"/>
  <c r="C31" i="2"/>
  <c r="C32" i="2"/>
  <c r="C33" i="2"/>
  <c r="C34" i="2"/>
  <c r="C35" i="2"/>
  <c r="C36" i="2"/>
  <c r="H21" i="4"/>
  <c r="D6" i="2" s="1"/>
  <c r="D21" i="4"/>
  <c r="D4" i="2" s="1"/>
  <c r="B21" i="4"/>
  <c r="D3" i="2" s="1"/>
  <c r="C3" i="2"/>
  <c r="C4" i="2"/>
  <c r="C5" i="2"/>
  <c r="C6" i="2"/>
  <c r="C7" i="2"/>
  <c r="C8" i="2"/>
  <c r="C9" i="2"/>
  <c r="C10" i="2"/>
  <c r="C11" i="2"/>
  <c r="C12" i="2"/>
  <c r="C13" i="2"/>
  <c r="C14" i="2"/>
  <c r="J6" i="1"/>
  <c r="C48" i="2" s="1"/>
  <c r="J7" i="1"/>
  <c r="C49" i="2" s="1"/>
  <c r="J8" i="1"/>
  <c r="C50" i="2" s="1"/>
  <c r="J9" i="1"/>
  <c r="C51" i="2" s="1"/>
  <c r="J10" i="1"/>
  <c r="C52" i="2" s="1"/>
  <c r="J11" i="1"/>
  <c r="C53" i="2" s="1"/>
  <c r="J12" i="1"/>
  <c r="C54" i="2" s="1"/>
  <c r="J13" i="1"/>
  <c r="C55" i="2" s="1"/>
  <c r="J14" i="1"/>
  <c r="C56" i="2" s="1"/>
  <c r="J15" i="1"/>
  <c r="C57" i="2" s="1"/>
  <c r="J16" i="1"/>
  <c r="C58" i="2" s="1"/>
  <c r="J5" i="1"/>
  <c r="C47" i="2" s="1"/>
  <c r="D14" i="5"/>
  <c r="D26" i="2" s="1"/>
  <c r="J4" i="1"/>
  <c r="T4" i="3"/>
  <c r="J4" i="2" s="1"/>
  <c r="T5" i="3"/>
  <c r="J5" i="2" s="1"/>
  <c r="T6" i="3"/>
  <c r="J6" i="2" s="1"/>
  <c r="T7" i="3"/>
  <c r="J7" i="2" s="1"/>
  <c r="T8" i="3"/>
  <c r="J8" i="2" s="1"/>
  <c r="T9" i="3"/>
  <c r="J9" i="2" s="1"/>
  <c r="T10" i="3"/>
  <c r="J10" i="2" s="1"/>
  <c r="K10" i="2" s="1"/>
  <c r="T11" i="3"/>
  <c r="J11" i="2" s="1"/>
  <c r="K11" i="2" s="1"/>
  <c r="T12" i="3"/>
  <c r="J12" i="2" s="1"/>
  <c r="T13" i="3"/>
  <c r="T14" i="3"/>
  <c r="T3" i="3"/>
  <c r="J3" i="2" s="1"/>
  <c r="H43" i="6"/>
  <c r="D56" i="2" s="1"/>
  <c r="F56" i="2" s="1"/>
  <c r="F43" i="6"/>
  <c r="D55" i="2" s="1"/>
  <c r="B30" i="5"/>
  <c r="D30" i="5"/>
  <c r="D32" i="2" s="1"/>
  <c r="F30" i="5"/>
  <c r="D33" i="2" s="1"/>
  <c r="H30" i="5"/>
  <c r="D34" i="2" s="1"/>
  <c r="B14" i="5"/>
  <c r="D25" i="2" s="1"/>
  <c r="H21" i="6"/>
  <c r="D50" i="2" s="1"/>
  <c r="D21" i="6"/>
  <c r="D48" i="2" s="1"/>
  <c r="B21" i="6"/>
  <c r="D47" i="2" s="1"/>
  <c r="H14" i="5"/>
  <c r="D28" i="2" s="1"/>
  <c r="H44" i="4"/>
  <c r="F44" i="4"/>
  <c r="D44" i="4"/>
  <c r="D10" i="2" s="1"/>
  <c r="B44" i="4"/>
  <c r="D9" i="2" s="1"/>
  <c r="D43" i="6"/>
  <c r="B43" i="6"/>
  <c r="F21" i="6"/>
  <c r="D49" i="2" s="1"/>
  <c r="F14" i="5"/>
  <c r="D27" i="2" s="1"/>
  <c r="F21" i="4"/>
  <c r="D5" i="2" s="1"/>
  <c r="O84" i="2" l="1"/>
  <c r="O71" i="2"/>
  <c r="O77" i="2"/>
  <c r="O85" i="2"/>
  <c r="I83" i="2"/>
  <c r="I76" i="2"/>
  <c r="O70" i="2"/>
  <c r="O78" i="2"/>
  <c r="O76" i="2"/>
  <c r="I77" i="2"/>
  <c r="I69" i="2"/>
  <c r="O69" i="2"/>
  <c r="I70" i="2"/>
  <c r="C83" i="2"/>
  <c r="I84" i="2"/>
  <c r="O83" i="2"/>
  <c r="F78" i="2"/>
  <c r="C84" i="2"/>
  <c r="F85" i="2"/>
  <c r="C76" i="2"/>
  <c r="C70" i="2"/>
  <c r="C69" i="2"/>
  <c r="C77" i="2"/>
  <c r="F71" i="2"/>
  <c r="J32" i="2"/>
  <c r="J33" i="2"/>
  <c r="F10" i="2"/>
  <c r="H10" i="2" s="1"/>
  <c r="F47" i="2"/>
  <c r="H47" i="2" s="1"/>
  <c r="F55" i="2"/>
  <c r="H55" i="2" s="1"/>
  <c r="F53" i="2"/>
  <c r="H53" i="2" s="1"/>
  <c r="F52" i="2"/>
  <c r="H52" i="2" s="1"/>
  <c r="F50" i="2"/>
  <c r="H50" i="2" s="1"/>
  <c r="F48" i="2"/>
  <c r="H48" i="2" s="1"/>
  <c r="F54" i="2"/>
  <c r="H54" i="2" s="1"/>
  <c r="F13" i="2"/>
  <c r="H13" i="2" s="1"/>
  <c r="E9" i="2"/>
  <c r="G9" i="2" s="1"/>
  <c r="K3" i="2"/>
  <c r="J25" i="2"/>
  <c r="K9" i="2"/>
  <c r="J31" i="2"/>
  <c r="K8" i="2"/>
  <c r="J30" i="2"/>
  <c r="K6" i="2"/>
  <c r="J28" i="2"/>
  <c r="K7" i="2"/>
  <c r="J29" i="2"/>
  <c r="J35" i="2"/>
  <c r="K13" i="2"/>
  <c r="J27" i="2"/>
  <c r="K5" i="2"/>
  <c r="K14" i="2"/>
  <c r="J36" i="2"/>
  <c r="J34" i="2"/>
  <c r="K12" i="2"/>
  <c r="J26" i="2"/>
  <c r="K4" i="2"/>
  <c r="E56" i="2"/>
  <c r="G56" i="2" s="1"/>
  <c r="E55" i="2"/>
  <c r="G55" i="2" s="1"/>
  <c r="E54" i="2"/>
  <c r="G54" i="2" s="1"/>
  <c r="E53" i="2"/>
  <c r="G53" i="2" s="1"/>
  <c r="E52" i="2"/>
  <c r="G52" i="2" s="1"/>
  <c r="F51" i="2"/>
  <c r="H51" i="2" s="1"/>
  <c r="E51" i="2"/>
  <c r="F58" i="2"/>
  <c r="H58" i="2" s="1"/>
  <c r="E58" i="2"/>
  <c r="G58" i="2" s="1"/>
  <c r="E50" i="2"/>
  <c r="G50" i="2" s="1"/>
  <c r="F57" i="2"/>
  <c r="H57" i="2" s="1"/>
  <c r="E57" i="2"/>
  <c r="G57" i="2" s="1"/>
  <c r="E47" i="2"/>
  <c r="G47" i="2" s="1"/>
  <c r="F14" i="2"/>
  <c r="H14" i="2" s="1"/>
  <c r="E14" i="2"/>
  <c r="G14" i="2" s="1"/>
  <c r="E11" i="2"/>
  <c r="G11" i="2" s="1"/>
  <c r="F11" i="2"/>
  <c r="H11" i="2" s="1"/>
  <c r="F12" i="2"/>
  <c r="H12" i="2" s="1"/>
  <c r="E12" i="2"/>
  <c r="G12" i="2" s="1"/>
  <c r="F8" i="2"/>
  <c r="H8" i="2" s="1"/>
  <c r="E8" i="2"/>
  <c r="G8" i="2" s="1"/>
  <c r="E7" i="2"/>
  <c r="G7" i="2" s="1"/>
  <c r="F6" i="2"/>
  <c r="H6" i="2" s="1"/>
  <c r="E6" i="2"/>
  <c r="G6" i="2" s="1"/>
  <c r="E13" i="2"/>
  <c r="G13" i="2" s="1"/>
  <c r="E5" i="2"/>
  <c r="G5" i="2" s="1"/>
  <c r="F5" i="2"/>
  <c r="H5" i="2" s="1"/>
  <c r="Q70" i="2" s="1"/>
  <c r="E4" i="2"/>
  <c r="G4" i="2" s="1"/>
  <c r="F4" i="2"/>
  <c r="H4" i="2" s="1"/>
  <c r="F3" i="2"/>
  <c r="H3" i="2" s="1"/>
  <c r="E3" i="2"/>
  <c r="G3" i="2" s="1"/>
  <c r="F9" i="2"/>
  <c r="H9" i="2" s="1"/>
  <c r="F49" i="2"/>
  <c r="H49" i="2" s="1"/>
  <c r="E49" i="2"/>
  <c r="G49" i="2" s="1"/>
  <c r="P84" i="2" s="1"/>
  <c r="E48" i="2"/>
  <c r="G48" i="2" s="1"/>
  <c r="J83" i="2" s="1"/>
  <c r="F29" i="2"/>
  <c r="H29" i="2" s="1"/>
  <c r="E29" i="2"/>
  <c r="E25" i="2"/>
  <c r="G25" i="2" s="1"/>
  <c r="F25" i="2"/>
  <c r="H25" i="2" s="1"/>
  <c r="F36" i="2"/>
  <c r="H36" i="2" s="1"/>
  <c r="E36" i="2"/>
  <c r="G36" i="2" s="1"/>
  <c r="F33" i="2"/>
  <c r="H33" i="2" s="1"/>
  <c r="E33" i="2"/>
  <c r="G33" i="2" s="1"/>
  <c r="F28" i="2"/>
  <c r="H28" i="2" s="1"/>
  <c r="E28" i="2"/>
  <c r="G28" i="2" s="1"/>
  <c r="F32" i="2"/>
  <c r="H32" i="2" s="1"/>
  <c r="E32" i="2"/>
  <c r="G32" i="2" s="1"/>
  <c r="E26" i="2"/>
  <c r="G26" i="2" s="1"/>
  <c r="F26" i="2"/>
  <c r="H26" i="2" s="1"/>
  <c r="E34" i="2"/>
  <c r="G34" i="2" s="1"/>
  <c r="F34" i="2"/>
  <c r="H34" i="2" s="1"/>
  <c r="F31" i="2"/>
  <c r="H31" i="2" s="1"/>
  <c r="E31" i="2"/>
  <c r="G31" i="2" s="1"/>
  <c r="F35" i="2"/>
  <c r="H35" i="2" s="1"/>
  <c r="E35" i="2"/>
  <c r="G35" i="2" s="1"/>
  <c r="F30" i="2"/>
  <c r="H30" i="2" s="1"/>
  <c r="E30" i="2"/>
  <c r="G30" i="2" s="1"/>
  <c r="P78" i="2" s="1"/>
  <c r="E27" i="2"/>
  <c r="G27" i="2" s="1"/>
  <c r="P77" i="2" s="1"/>
  <c r="F27" i="2"/>
  <c r="H27" i="2" s="1"/>
  <c r="Q77" i="2" s="1"/>
  <c r="H56" i="2"/>
  <c r="H7" i="2"/>
  <c r="Q78" i="2" l="1"/>
  <c r="K70" i="2"/>
  <c r="Q69" i="2"/>
  <c r="Q71" i="2"/>
  <c r="K83" i="2"/>
  <c r="Q85" i="2"/>
  <c r="P71" i="2"/>
  <c r="D69" i="2"/>
  <c r="J70" i="2"/>
  <c r="K69" i="2"/>
  <c r="Q83" i="2"/>
  <c r="K84" i="2"/>
  <c r="J76" i="2"/>
  <c r="E76" i="2"/>
  <c r="K77" i="2"/>
  <c r="Q76" i="2"/>
  <c r="J84" i="2"/>
  <c r="P83" i="2"/>
  <c r="J69" i="2"/>
  <c r="P70" i="2"/>
  <c r="J77" i="2"/>
  <c r="P76" i="2"/>
  <c r="Q84" i="2"/>
  <c r="P85" i="2"/>
  <c r="K76" i="2"/>
  <c r="D83" i="2"/>
  <c r="E70" i="2"/>
  <c r="D76" i="2"/>
  <c r="D77" i="2"/>
  <c r="E77" i="2"/>
  <c r="D84" i="2"/>
  <c r="E84" i="2"/>
  <c r="E83" i="2"/>
  <c r="E69" i="2"/>
  <c r="I53" i="2"/>
  <c r="E10" i="2"/>
  <c r="G10" i="2" s="1"/>
  <c r="I10" i="2" s="1"/>
  <c r="I13" i="2"/>
  <c r="I32" i="2"/>
  <c r="K36" i="2"/>
  <c r="J58" i="2"/>
  <c r="K58" i="2" s="1"/>
  <c r="K29" i="2"/>
  <c r="J51" i="2"/>
  <c r="J55" i="2"/>
  <c r="K55" i="2" s="1"/>
  <c r="K33" i="2"/>
  <c r="J54" i="2"/>
  <c r="K54" i="2" s="1"/>
  <c r="K32" i="2"/>
  <c r="K28" i="2"/>
  <c r="J50" i="2"/>
  <c r="K50" i="2" s="1"/>
  <c r="K30" i="2"/>
  <c r="J52" i="2"/>
  <c r="K52" i="2" s="1"/>
  <c r="K31" i="2"/>
  <c r="J53" i="2"/>
  <c r="K26" i="2"/>
  <c r="J48" i="2"/>
  <c r="K34" i="2"/>
  <c r="J56" i="2"/>
  <c r="K56" i="2" s="1"/>
  <c r="K27" i="2"/>
  <c r="J49" i="2"/>
  <c r="J47" i="2"/>
  <c r="K25" i="2"/>
  <c r="K35" i="2"/>
  <c r="J57" i="2"/>
  <c r="K57" i="2" s="1"/>
  <c r="I36" i="2"/>
  <c r="I54" i="2"/>
  <c r="I57" i="2"/>
  <c r="I58" i="2"/>
  <c r="I48" i="2"/>
  <c r="L83" i="2" s="1"/>
  <c r="I33" i="2"/>
  <c r="R77" i="2" s="1"/>
  <c r="I35" i="2"/>
  <c r="R78" i="2" s="1"/>
  <c r="I31" i="2"/>
  <c r="L77" i="2" s="1"/>
  <c r="I47" i="2"/>
  <c r="I11" i="2"/>
  <c r="I8" i="2"/>
  <c r="I6" i="2"/>
  <c r="I5" i="2"/>
  <c r="I4" i="2"/>
  <c r="I3" i="2"/>
  <c r="I7" i="2"/>
  <c r="I14" i="2"/>
  <c r="I55" i="2"/>
  <c r="I34" i="2"/>
  <c r="I56" i="2"/>
  <c r="I26" i="2"/>
  <c r="I9" i="2"/>
  <c r="I12" i="2"/>
  <c r="F70" i="2" l="1"/>
  <c r="R85" i="2"/>
  <c r="K47" i="2"/>
  <c r="O90" i="2"/>
  <c r="I91" i="2"/>
  <c r="C90" i="2"/>
  <c r="F76" i="2"/>
  <c r="L76" i="2"/>
  <c r="R76" i="2"/>
  <c r="F83" i="2"/>
  <c r="R83" i="2"/>
  <c r="L84" i="2"/>
  <c r="P69" i="2"/>
  <c r="R71" i="2"/>
  <c r="K53" i="2"/>
  <c r="D91" i="2" s="1"/>
  <c r="C91" i="2"/>
  <c r="R70" i="2"/>
  <c r="K51" i="2"/>
  <c r="P92" i="2" s="1"/>
  <c r="O92" i="2"/>
  <c r="K49" i="2"/>
  <c r="P91" i="2" s="1"/>
  <c r="O91" i="2"/>
  <c r="R84" i="2"/>
  <c r="K48" i="2"/>
  <c r="J90" i="2" s="1"/>
  <c r="I90" i="2"/>
  <c r="R69" i="2"/>
  <c r="L70" i="2"/>
  <c r="L69" i="2"/>
  <c r="F69" i="2"/>
  <c r="D70" i="2"/>
  <c r="F77" i="2"/>
  <c r="F84" i="2"/>
  <c r="D90" i="2" l="1"/>
  <c r="P90" i="2"/>
  <c r="J91" i="2"/>
</calcChain>
</file>

<file path=xl/sharedStrings.xml><?xml version="1.0" encoding="utf-8"?>
<sst xmlns="http://schemas.openxmlformats.org/spreadsheetml/2006/main" count="1175" uniqueCount="241">
  <si>
    <t>File</t>
  </si>
  <si>
    <t>Evaluation</t>
  </si>
  <si>
    <t>Metrics</t>
  </si>
  <si>
    <t>Ontology Reusability</t>
  </si>
  <si>
    <t>Consistent (Pellet Reasoner)</t>
  </si>
  <si>
    <t>Syntactical errors</t>
  </si>
  <si>
    <t>Opened by Protege</t>
  </si>
  <si>
    <t>Axiom</t>
  </si>
  <si>
    <t>Classes</t>
  </si>
  <si>
    <t>Object Properties</t>
  </si>
  <si>
    <t>Data Properties</t>
  </si>
  <si>
    <t>SubClassOf</t>
  </si>
  <si>
    <t>Obj. Prop. Domain</t>
  </si>
  <si>
    <t>Obj. Prop. Range</t>
  </si>
  <si>
    <t>Data Prop. Domain</t>
  </si>
  <si>
    <t>Data Prop. Range</t>
  </si>
  <si>
    <t>Iterations</t>
  </si>
  <si>
    <t>Proposed ontology (Human)</t>
  </si>
  <si>
    <t>LLM-generated vs Human-generated (Classes)</t>
  </si>
  <si>
    <t>Number of Classes</t>
  </si>
  <si>
    <t>True Positives</t>
  </si>
  <si>
    <t>False Positives</t>
  </si>
  <si>
    <t>False Negatives</t>
  </si>
  <si>
    <t>PRECISION</t>
  </si>
  <si>
    <t>RECALL</t>
  </si>
  <si>
    <t>F-1 SCORE</t>
  </si>
  <si>
    <t># of well-formed CQs</t>
  </si>
  <si>
    <t>CQs (%)</t>
  </si>
  <si>
    <t>LLM-generated vs Human-generated (Object Properties)</t>
  </si>
  <si>
    <t>Number of Obj. properties</t>
  </si>
  <si>
    <t>True Positive</t>
  </si>
  <si>
    <t>False negatives</t>
  </si>
  <si>
    <t>LLM-generated vs Human-generated (Properties)</t>
  </si>
  <si>
    <t>LLM-generated ontology</t>
  </si>
  <si>
    <t>Competency Questions</t>
  </si>
  <si>
    <t>CQ1</t>
  </si>
  <si>
    <t>CQ2</t>
  </si>
  <si>
    <t>CQ3</t>
  </si>
  <si>
    <t>CQ4</t>
  </si>
  <si>
    <t>CQ5</t>
  </si>
  <si>
    <t>CQ6</t>
  </si>
  <si>
    <t>CQ7</t>
  </si>
  <si>
    <t>CQ8</t>
  </si>
  <si>
    <t>CQ9</t>
  </si>
  <si>
    <t>CQ10</t>
  </si>
  <si>
    <t>CQ11</t>
  </si>
  <si>
    <t>CQ12</t>
  </si>
  <si>
    <t>CQ13</t>
  </si>
  <si>
    <t>CQ14</t>
  </si>
  <si>
    <t>CQ15</t>
  </si>
  <si>
    <t>CQ16</t>
  </si>
  <si>
    <t>CQ17</t>
  </si>
  <si>
    <t>CQ18</t>
  </si>
  <si>
    <t>LLM</t>
  </si>
  <si>
    <t>Human</t>
  </si>
  <si>
    <t>Impact</t>
  </si>
  <si>
    <t>FirebreakMission</t>
  </si>
  <si>
    <t>MediaItem</t>
  </si>
  <si>
    <t>Incident</t>
  </si>
  <si>
    <t>Humidity</t>
  </si>
  <si>
    <t>Mission</t>
  </si>
  <si>
    <t>Location</t>
  </si>
  <si>
    <t>Observation</t>
  </si>
  <si>
    <t>SatelliteData</t>
  </si>
  <si>
    <t>Satellite</t>
  </si>
  <si>
    <t>SensorData</t>
  </si>
  <si>
    <t>Sensor</t>
  </si>
  <si>
    <t>SocialMediaData</t>
  </si>
  <si>
    <t>Person</t>
  </si>
  <si>
    <t>WeatherCondition</t>
  </si>
  <si>
    <t>WeatherConditionParameter</t>
  </si>
  <si>
    <t>Temperature</t>
  </si>
  <si>
    <t>VulnerableObject</t>
  </si>
  <si>
    <t>HighlyVulnerableObject</t>
  </si>
  <si>
    <t>WeatherForecast</t>
  </si>
  <si>
    <t>WindSpeed</t>
  </si>
  <si>
    <t>WildfireIncident</t>
  </si>
  <si>
    <t>Fire</t>
  </si>
  <si>
    <t>Total</t>
  </si>
  <si>
    <t>hasImpact</t>
  </si>
  <si>
    <t>hasLocation</t>
  </si>
  <si>
    <t>hasMission</t>
  </si>
  <si>
    <t>hasHumidity</t>
  </si>
  <si>
    <t>hasWeatherCondition</t>
  </si>
  <si>
    <t>hasWeatherConditionParameter</t>
  </si>
  <si>
    <t>hasWeatherForecast</t>
  </si>
  <si>
    <t>hasSatelliteData</t>
  </si>
  <si>
    <t>hasSensorData</t>
  </si>
  <si>
    <t>hasTemperature</t>
  </si>
  <si>
    <t>involvesVulnerableObject</t>
  </si>
  <si>
    <t>hasAffected</t>
  </si>
  <si>
    <t>hasWindSpeed</t>
  </si>
  <si>
    <t>hasSocialMediaData</t>
  </si>
  <si>
    <t>location</t>
  </si>
  <si>
    <t>classificationType</t>
  </si>
  <si>
    <t>hasClassification</t>
  </si>
  <si>
    <t>creationDate</t>
  </si>
  <si>
    <t>hasObservationDateTime</t>
  </si>
  <si>
    <t>hasCreationDate</t>
  </si>
  <si>
    <t>hasPriority</t>
  </si>
  <si>
    <t>hasMissionPriority</t>
  </si>
  <si>
    <t>hasUrgency</t>
  </si>
  <si>
    <t>hasStatus</t>
  </si>
  <si>
    <t>humidity</t>
  </si>
  <si>
    <t>temperature</t>
  </si>
  <si>
    <t>windSpeed</t>
  </si>
  <si>
    <t>Equivalent</t>
  </si>
  <si>
    <t>hasIncidentLocation</t>
  </si>
  <si>
    <t>Total Properties</t>
  </si>
  <si>
    <t>No</t>
  </si>
  <si>
    <t>Yes</t>
  </si>
  <si>
    <t>MediaURIs</t>
  </si>
  <si>
    <t>Wildfire</t>
  </si>
  <si>
    <t>SocialMedia</t>
  </si>
  <si>
    <t>FirstResponderInput</t>
  </si>
  <si>
    <t>hasIncidentPriority</t>
  </si>
  <si>
    <t>hasObservationSource</t>
  </si>
  <si>
    <t>weatherForecast</t>
  </si>
  <si>
    <t>status</t>
  </si>
  <si>
    <t>hasIncidentImpact</t>
  </si>
  <si>
    <t>producesMediaData</t>
  </si>
  <si>
    <t>producesSatelliteData</t>
  </si>
  <si>
    <t>producesSensorData</t>
  </si>
  <si>
    <t>Disjoint</t>
  </si>
  <si>
    <t>Minor</t>
  </si>
  <si>
    <t>Firebreak</t>
  </si>
  <si>
    <t>Vehicle</t>
  </si>
  <si>
    <t>source</t>
  </si>
  <si>
    <t>Ontology-claude-0.0-750-mmr-4</t>
  </si>
  <si>
    <t>Ontology-claude-0.0-750-similarity-4</t>
  </si>
  <si>
    <t>Ontology-claude-0.5-750-similarity-4</t>
  </si>
  <si>
    <t>Ontology-claude-1.0-750-mmr-4</t>
  </si>
  <si>
    <t>Ontology-claude-1.0-750-similarity-4</t>
  </si>
  <si>
    <t>Ontology-gpt-4o-0.0-750-mmr-4</t>
  </si>
  <si>
    <t>Ontology-gpt-4o-0.0-750-similarity-4</t>
  </si>
  <si>
    <t>Ontology-gpt-4o-0.5-750-mmr-4-</t>
  </si>
  <si>
    <t>Ontology-gpt-4o-0.5-750-similarity-4</t>
  </si>
  <si>
    <t>Ontology-gpt-4o-1.0-750-mmr-4</t>
  </si>
  <si>
    <t>Ontology-gpt-4o-1.0-750-similarity-4</t>
  </si>
  <si>
    <t>Ontology-claude-0.5-750-mmr-4</t>
  </si>
  <si>
    <t>Ontology-gpt-4o-0.5-750-mmr-4</t>
  </si>
  <si>
    <t>AffectedArea</t>
  </si>
  <si>
    <t>Topography</t>
  </si>
  <si>
    <t>FireDepartment</t>
  </si>
  <si>
    <t>Department</t>
  </si>
  <si>
    <t>Priority</t>
  </si>
  <si>
    <t>hasTimestamp</t>
  </si>
  <si>
    <t>FirstResponderReport</t>
  </si>
  <si>
    <t>Report</t>
  </si>
  <si>
    <t>ImpactType</t>
  </si>
  <si>
    <t>SensorObservation</t>
  </si>
  <si>
    <t>SocialMediaObservation</t>
  </si>
  <si>
    <t>Animal</t>
  </si>
  <si>
    <t>Building</t>
  </si>
  <si>
    <t>Infrastructure</t>
  </si>
  <si>
    <t>hasHumidityValue</t>
  </si>
  <si>
    <t>hasWindSpeedValue</t>
  </si>
  <si>
    <t>hasTemperatureValue</t>
  </si>
  <si>
    <t>NaturalResource</t>
  </si>
  <si>
    <t>PhysicalEnvironment</t>
  </si>
  <si>
    <t>BurntArea</t>
  </si>
  <si>
    <t>AccessToForestRoad</t>
  </si>
  <si>
    <t>ReconnaissanceMission</t>
  </si>
  <si>
    <t>hasSourceData</t>
  </si>
  <si>
    <t>hasUrgentMission</t>
  </si>
  <si>
    <t>hasForecast</t>
  </si>
  <si>
    <t>hasIncidentUrgency</t>
  </si>
  <si>
    <t>hasObservationDatetime</t>
  </si>
  <si>
    <t>hasIncidentSeverity</t>
  </si>
  <si>
    <t>sarWindSpeed</t>
  </si>
  <si>
    <t>sarWeatherCondition</t>
  </si>
  <si>
    <t>sarWeatherForecast</t>
  </si>
  <si>
    <t>sarWildfireIncident</t>
  </si>
  <si>
    <t>sarEvacuation</t>
  </si>
  <si>
    <t>sarImpact</t>
  </si>
  <si>
    <t>sarSensorData</t>
  </si>
  <si>
    <t>sarHumidity</t>
  </si>
  <si>
    <t>sarSocialMediaData</t>
  </si>
  <si>
    <t>sarFirstResponderInput</t>
  </si>
  <si>
    <t>sarTemperature</t>
  </si>
  <si>
    <t>sarMission</t>
  </si>
  <si>
    <t>rWeatherCondition</t>
  </si>
  <si>
    <t>EvacuationMission</t>
  </si>
  <si>
    <t>sarhasImpact</t>
  </si>
  <si>
    <t>sarhasSensorData</t>
  </si>
  <si>
    <t>sarhasWeatherCondition</t>
  </si>
  <si>
    <t>sarhasMission</t>
  </si>
  <si>
    <t>sarhasSocialMediaData</t>
  </si>
  <si>
    <t>hasMediaURIs</t>
  </si>
  <si>
    <t>sarlocation</t>
  </si>
  <si>
    <t>sarhasWindSpeed</t>
  </si>
  <si>
    <t>sarhasTemperature</t>
  </si>
  <si>
    <t>sarhasHumidity</t>
  </si>
  <si>
    <t>sarhasForecast</t>
  </si>
  <si>
    <t>sarpeopleLocation</t>
  </si>
  <si>
    <t>hasStakeholdersLocation</t>
  </si>
  <si>
    <t>sarpriority</t>
  </si>
  <si>
    <t>sarurgency</t>
  </si>
  <si>
    <t>sarvulnerableObjectsInvolved</t>
  </si>
  <si>
    <t>priority</t>
  </si>
  <si>
    <t>affectedObject</t>
  </si>
  <si>
    <t>dateCreated</t>
  </si>
  <si>
    <t>Ontology-gemini-0.0-750-mmr-4</t>
  </si>
  <si>
    <t>Ontology-gemini-0.0-750-similarity-4</t>
  </si>
  <si>
    <t>Ontology-gemni-0.5-750-mmr-4</t>
  </si>
  <si>
    <t>Ontology-gemini-0.5-750-similarity-4</t>
  </si>
  <si>
    <t>Ontology-gemini-1.0-750-mmr-4</t>
  </si>
  <si>
    <t>Ontology-gemini-1.0-750-similarity-4</t>
  </si>
  <si>
    <t>Ontology-gemini-0.5-750-mmr-4</t>
  </si>
  <si>
    <t>Area</t>
  </si>
  <si>
    <t>AreaAffected</t>
  </si>
  <si>
    <t>LandCover</t>
  </si>
  <si>
    <t>'Weather Condition'</t>
  </si>
  <si>
    <t>IncidentImpact</t>
  </si>
  <si>
    <t>LandType</t>
  </si>
  <si>
    <t>Firefighter</t>
  </si>
  <si>
    <t>CriticalInfrastructure</t>
  </si>
  <si>
    <t>'Wildfire Incident'</t>
  </si>
  <si>
    <t>affectsArea</t>
  </si>
  <si>
    <t>hazard</t>
  </si>
  <si>
    <t>hasSource</t>
  </si>
  <si>
    <t>timestamp</t>
  </si>
  <si>
    <t>LLMs</t>
  </si>
  <si>
    <t>Average number of classes</t>
  </si>
  <si>
    <t>Precision</t>
  </si>
  <si>
    <t xml:space="preserve">Recal </t>
  </si>
  <si>
    <t>F1-score</t>
  </si>
  <si>
    <t>Claude</t>
  </si>
  <si>
    <t>GPT-4o</t>
  </si>
  <si>
    <t>Gemini</t>
  </si>
  <si>
    <t>Average number of Obj. Properties</t>
  </si>
  <si>
    <t>Average number of Properties</t>
  </si>
  <si>
    <t>Answered CQs</t>
  </si>
  <si>
    <t>Percent(%)</t>
  </si>
  <si>
    <t>Compentency Questions (CQs)</t>
  </si>
  <si>
    <t>Similarity</t>
  </si>
  <si>
    <t>Similarity Method</t>
  </si>
  <si>
    <t>MMR</t>
  </si>
  <si>
    <t>LLM-generated vs Human-generated (Object properties)</t>
  </si>
  <si>
    <t>Method</t>
  </si>
  <si>
    <t>Best Ontology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</si>
</sst>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  <charset val="161"/>
    </font>
    <font>
      <b/>
      <sz val="11"/>
      <name val="Calibri"/>
      <family val="2"/>
      <charset val="161"/>
    </font>
    <font>
      <sz val="11"/>
      <color theme="1"/>
      <name val="Calibri"/>
      <family val="2"/>
      <charset val="161"/>
    </font>
    <font>
      <sz val="8"/>
      <name val="Calibri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FF00"/>
      </patternFill>
    </fill>
    <fill>
      <patternFill patternType="solid">
        <fgColor theme="5" tint="0.79998168889431442"/>
        <bgColor theme="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5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5" borderId="10" xfId="0" applyFont="1" applyFill="1" applyBorder="1" applyAlignment="1">
      <alignment horizontal="left"/>
    </xf>
    <xf numFmtId="0" fontId="7" fillId="5" borderId="10" xfId="0" applyFont="1" applyFill="1" applyBorder="1" applyAlignment="1">
      <alignment horizontal="center"/>
    </xf>
    <xf numFmtId="2" fontId="7" fillId="5" borderId="10" xfId="0" applyNumberFormat="1" applyFont="1" applyFill="1" applyBorder="1" applyAlignment="1">
      <alignment horizontal="center" vertical="center"/>
    </xf>
    <xf numFmtId="2" fontId="7" fillId="5" borderId="11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8" fillId="0" borderId="7" xfId="0" applyFont="1" applyBorder="1"/>
    <xf numFmtId="0" fontId="8" fillId="0" borderId="12" xfId="0" applyFont="1" applyBorder="1"/>
    <xf numFmtId="0" fontId="8" fillId="0" borderId="12" xfId="0" applyFont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5" xfId="0" applyFont="1" applyFill="1" applyBorder="1"/>
    <xf numFmtId="0" fontId="7" fillId="0" borderId="10" xfId="0" applyFont="1" applyBorder="1"/>
    <xf numFmtId="0" fontId="8" fillId="0" borderId="10" xfId="0" applyFont="1" applyBorder="1" applyAlignment="1">
      <alignment horizontal="left"/>
    </xf>
    <xf numFmtId="0" fontId="7" fillId="0" borderId="12" xfId="0" applyFont="1" applyBorder="1"/>
    <xf numFmtId="0" fontId="7" fillId="0" borderId="7" xfId="0" applyFont="1" applyBorder="1"/>
    <xf numFmtId="0" fontId="8" fillId="0" borderId="14" xfId="0" applyFont="1" applyBorder="1"/>
    <xf numFmtId="0" fontId="5" fillId="4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center"/>
    </xf>
    <xf numFmtId="0" fontId="8" fillId="0" borderId="15" xfId="0" applyFont="1" applyBorder="1"/>
    <xf numFmtId="0" fontId="8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0" fillId="7" borderId="0" xfId="0" applyFill="1"/>
    <xf numFmtId="0" fontId="7" fillId="0" borderId="6" xfId="0" applyFont="1" applyBorder="1" applyAlignment="1">
      <alignment horizontal="left" vertical="center"/>
    </xf>
    <xf numFmtId="0" fontId="8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2" fontId="7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7" fillId="0" borderId="11" xfId="0" applyFont="1" applyBorder="1"/>
    <xf numFmtId="0" fontId="7" fillId="0" borderId="15" xfId="0" applyFont="1" applyBorder="1"/>
    <xf numFmtId="0" fontId="7" fillId="0" borderId="14" xfId="0" applyFont="1" applyBorder="1"/>
    <xf numFmtId="0" fontId="8" fillId="0" borderId="11" xfId="0" applyFont="1" applyBorder="1" applyAlignment="1">
      <alignment horizontal="left"/>
    </xf>
    <xf numFmtId="0" fontId="7" fillId="0" borderId="16" xfId="0" applyFont="1" applyBorder="1"/>
    <xf numFmtId="0" fontId="8" fillId="0" borderId="11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1" fillId="0" borderId="10" xfId="0" applyFont="1" applyBorder="1"/>
    <xf numFmtId="0" fontId="7" fillId="0" borderId="18" xfId="0" applyFont="1" applyBorder="1"/>
    <xf numFmtId="0" fontId="8" fillId="0" borderId="19" xfId="0" applyFont="1" applyBorder="1" applyAlignment="1">
      <alignment horizontal="left"/>
    </xf>
    <xf numFmtId="0" fontId="0" fillId="0" borderId="20" xfId="0" applyBorder="1"/>
    <xf numFmtId="0" fontId="8" fillId="0" borderId="16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8" fillId="0" borderId="16" xfId="0" applyFont="1" applyBorder="1"/>
    <xf numFmtId="2" fontId="7" fillId="5" borderId="10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7" fillId="0" borderId="9" xfId="0" applyFont="1" applyBorder="1"/>
    <xf numFmtId="0" fontId="7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/>
    </xf>
    <xf numFmtId="0" fontId="11" fillId="0" borderId="18" xfId="0" applyFont="1" applyBorder="1"/>
    <xf numFmtId="0" fontId="7" fillId="0" borderId="19" xfId="0" applyFont="1" applyBorder="1"/>
    <xf numFmtId="0" fontId="11" fillId="0" borderId="16" xfId="0" applyFont="1" applyBorder="1"/>
    <xf numFmtId="0" fontId="8" fillId="0" borderId="6" xfId="0" applyFont="1" applyBorder="1"/>
    <xf numFmtId="0" fontId="8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16" xfId="0" applyFont="1" applyBorder="1"/>
    <xf numFmtId="0" fontId="7" fillId="0" borderId="20" xfId="0" applyFont="1" applyBorder="1"/>
    <xf numFmtId="0" fontId="11" fillId="0" borderId="20" xfId="0" applyFont="1" applyBorder="1"/>
    <xf numFmtId="0" fontId="8" fillId="0" borderId="20" xfId="0" applyFont="1" applyBorder="1"/>
    <xf numFmtId="0" fontId="9" fillId="0" borderId="16" xfId="0" applyFont="1" applyBorder="1"/>
    <xf numFmtId="0" fontId="8" fillId="0" borderId="20" xfId="0" applyFont="1" applyBorder="1" applyAlignment="1">
      <alignment horizontal="left"/>
    </xf>
    <xf numFmtId="0" fontId="7" fillId="6" borderId="15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3" fillId="0" borderId="16" xfId="0" applyFont="1" applyBorder="1"/>
    <xf numFmtId="0" fontId="11" fillId="0" borderId="16" xfId="0" applyFont="1" applyBorder="1" applyAlignment="1">
      <alignment horizontal="left" vertical="center"/>
    </xf>
    <xf numFmtId="0" fontId="7" fillId="8" borderId="16" xfId="0" applyFont="1" applyFill="1" applyBorder="1" applyAlignment="1">
      <alignment horizontal="left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2" fontId="7" fillId="9" borderId="10" xfId="0" applyNumberFormat="1" applyFont="1" applyFill="1" applyBorder="1" applyAlignment="1">
      <alignment horizontal="center" vertical="center"/>
    </xf>
    <xf numFmtId="2" fontId="7" fillId="9" borderId="11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/>
    </xf>
    <xf numFmtId="2" fontId="7" fillId="8" borderId="9" xfId="0" applyNumberFormat="1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11" fillId="0" borderId="11" xfId="0" applyFont="1" applyBorder="1"/>
    <xf numFmtId="0" fontId="2" fillId="0" borderId="16" xfId="0" applyFont="1" applyBorder="1"/>
    <xf numFmtId="0" fontId="7" fillId="10" borderId="16" xfId="0" applyFont="1" applyFill="1" applyBorder="1" applyAlignment="1">
      <alignment horizontal="left" vertical="center"/>
    </xf>
    <xf numFmtId="0" fontId="7" fillId="10" borderId="16" xfId="0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/>
    </xf>
    <xf numFmtId="2" fontId="7" fillId="11" borderId="10" xfId="0" applyNumberFormat="1" applyFont="1" applyFill="1" applyBorder="1" applyAlignment="1">
      <alignment horizontal="center" vertical="center"/>
    </xf>
    <xf numFmtId="2" fontId="7" fillId="11" borderId="11" xfId="0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/>
    </xf>
    <xf numFmtId="2" fontId="7" fillId="10" borderId="9" xfId="0" applyNumberFormat="1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/>
    </xf>
    <xf numFmtId="1" fontId="7" fillId="10" borderId="15" xfId="0" applyNumberFormat="1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1" fontId="7" fillId="10" borderId="16" xfId="0" applyNumberFormat="1" applyFont="1" applyFill="1" applyBorder="1" applyAlignment="1">
      <alignment horizontal="center" vertical="center"/>
    </xf>
    <xf numFmtId="2" fontId="7" fillId="10" borderId="16" xfId="0" applyNumberFormat="1" applyFont="1" applyFill="1" applyBorder="1" applyAlignment="1">
      <alignment horizontal="center"/>
    </xf>
    <xf numFmtId="0" fontId="7" fillId="12" borderId="16" xfId="0" applyFont="1" applyFill="1" applyBorder="1" applyAlignment="1">
      <alignment horizontal="left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/>
    </xf>
    <xf numFmtId="0" fontId="7" fillId="12" borderId="10" xfId="0" applyFont="1" applyFill="1" applyBorder="1" applyAlignment="1">
      <alignment horizontal="center"/>
    </xf>
    <xf numFmtId="2" fontId="7" fillId="12" borderId="10" xfId="0" applyNumberFormat="1" applyFont="1" applyFill="1" applyBorder="1" applyAlignment="1">
      <alignment horizontal="center" vertical="center"/>
    </xf>
    <xf numFmtId="2" fontId="7" fillId="12" borderId="11" xfId="0" applyNumberFormat="1" applyFont="1" applyFill="1" applyBorder="1" applyAlignment="1">
      <alignment horizontal="center" vertical="center"/>
    </xf>
    <xf numFmtId="2" fontId="7" fillId="12" borderId="9" xfId="0" applyNumberFormat="1" applyFont="1" applyFill="1" applyBorder="1" applyAlignment="1">
      <alignment horizontal="center"/>
    </xf>
    <xf numFmtId="0" fontId="7" fillId="13" borderId="10" xfId="0" applyFont="1" applyFill="1" applyBorder="1" applyAlignment="1">
      <alignment horizontal="center"/>
    </xf>
    <xf numFmtId="2" fontId="7" fillId="13" borderId="10" xfId="0" applyNumberFormat="1" applyFont="1" applyFill="1" applyBorder="1" applyAlignment="1">
      <alignment horizontal="center" vertical="center"/>
    </xf>
    <xf numFmtId="2" fontId="7" fillId="13" borderId="11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/>
    </xf>
    <xf numFmtId="0" fontId="11" fillId="12" borderId="16" xfId="0" applyFont="1" applyFill="1" applyBorder="1" applyAlignment="1">
      <alignment horizontal="left" vertical="center"/>
    </xf>
    <xf numFmtId="0" fontId="7" fillId="14" borderId="16" xfId="0" applyFont="1" applyFill="1" applyBorder="1" applyAlignment="1">
      <alignment horizontal="left" vertical="center"/>
    </xf>
    <xf numFmtId="0" fontId="7" fillId="14" borderId="16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/>
    </xf>
    <xf numFmtId="2" fontId="7" fillId="14" borderId="10" xfId="0" applyNumberFormat="1" applyFont="1" applyFill="1" applyBorder="1" applyAlignment="1">
      <alignment horizontal="center" vertical="center"/>
    </xf>
    <xf numFmtId="2" fontId="7" fillId="14" borderId="9" xfId="0" applyNumberFormat="1" applyFont="1" applyFill="1" applyBorder="1" applyAlignment="1">
      <alignment horizontal="center"/>
    </xf>
    <xf numFmtId="1" fontId="7" fillId="14" borderId="10" xfId="0" applyNumberFormat="1" applyFont="1" applyFill="1" applyBorder="1" applyAlignment="1">
      <alignment horizontal="center" vertical="center"/>
    </xf>
    <xf numFmtId="2" fontId="7" fillId="14" borderId="16" xfId="0" applyNumberFormat="1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/>
    </xf>
    <xf numFmtId="2" fontId="7" fillId="10" borderId="16" xfId="0" applyNumberFormat="1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/>
    </xf>
    <xf numFmtId="2" fontId="7" fillId="12" borderId="16" xfId="0" applyNumberFormat="1" applyFont="1" applyFill="1" applyBorder="1" applyAlignment="1">
      <alignment horizontal="center" vertical="center"/>
    </xf>
    <xf numFmtId="2" fontId="7" fillId="12" borderId="16" xfId="0" applyNumberFormat="1" applyFont="1" applyFill="1" applyBorder="1" applyAlignment="1">
      <alignment horizontal="center"/>
    </xf>
    <xf numFmtId="2" fontId="7" fillId="14" borderId="16" xfId="0" applyNumberFormat="1" applyFont="1" applyFill="1" applyBorder="1" applyAlignment="1">
      <alignment horizontal="center"/>
    </xf>
    <xf numFmtId="1" fontId="7" fillId="14" borderId="16" xfId="0" applyNumberFormat="1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horizontal="center" vertical="center"/>
    </xf>
    <xf numFmtId="2" fontId="7" fillId="15" borderId="16" xfId="0" applyNumberFormat="1" applyFont="1" applyFill="1" applyBorder="1" applyAlignment="1">
      <alignment horizontal="center" vertical="center"/>
    </xf>
    <xf numFmtId="1" fontId="7" fillId="15" borderId="16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21" xfId="0" applyFill="1" applyBorder="1" applyAlignment="1">
      <alignment horizontal="center"/>
    </xf>
    <xf numFmtId="2" fontId="7" fillId="10" borderId="22" xfId="0" applyNumberFormat="1" applyFont="1" applyFill="1" applyBorder="1" applyAlignment="1">
      <alignment horizontal="center" vertical="center"/>
    </xf>
    <xf numFmtId="2" fontId="7" fillId="10" borderId="23" xfId="0" applyNumberFormat="1" applyFont="1" applyFill="1" applyBorder="1" applyAlignment="1">
      <alignment horizontal="center" vertical="center"/>
    </xf>
    <xf numFmtId="2" fontId="7" fillId="12" borderId="12" xfId="0" applyNumberFormat="1" applyFont="1" applyFill="1" applyBorder="1" applyAlignment="1">
      <alignment horizontal="center" vertical="center"/>
    </xf>
    <xf numFmtId="0" fontId="7" fillId="12" borderId="17" xfId="0" applyFont="1" applyFill="1" applyBorder="1" applyAlignment="1">
      <alignment horizontal="center"/>
    </xf>
    <xf numFmtId="2" fontId="7" fillId="12" borderId="15" xfId="0" applyNumberFormat="1" applyFont="1" applyFill="1" applyBorder="1" applyAlignment="1">
      <alignment horizontal="center" vertical="center"/>
    </xf>
    <xf numFmtId="1" fontId="7" fillId="12" borderId="15" xfId="0" applyNumberFormat="1" applyFont="1" applyFill="1" applyBorder="1" applyAlignment="1">
      <alignment horizontal="center" vertical="center"/>
    </xf>
    <xf numFmtId="0" fontId="7" fillId="14" borderId="15" xfId="0" applyFont="1" applyFill="1" applyBorder="1" applyAlignment="1">
      <alignment horizontal="center"/>
    </xf>
    <xf numFmtId="2" fontId="7" fillId="14" borderId="15" xfId="0" applyNumberFormat="1" applyFont="1" applyFill="1" applyBorder="1" applyAlignment="1">
      <alignment horizontal="center" vertical="center"/>
    </xf>
    <xf numFmtId="2" fontId="7" fillId="14" borderId="12" xfId="0" applyNumberFormat="1" applyFont="1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/>
    <xf numFmtId="0" fontId="9" fillId="0" borderId="11" xfId="0" applyFont="1" applyBorder="1" applyAlignment="1">
      <alignment horizontal="center" vertical="center"/>
    </xf>
    <xf numFmtId="0" fontId="10" fillId="0" borderId="9" xfId="0" applyFont="1" applyBorder="1"/>
    <xf numFmtId="0" fontId="10" fillId="0" borderId="8" xfId="0" applyFont="1" applyBorder="1"/>
    <xf numFmtId="1" fontId="0" fillId="10" borderId="16" xfId="0" applyNumberFormat="1" applyFill="1" applyBorder="1" applyAlignment="1">
      <alignment horizontal="center"/>
    </xf>
    <xf numFmtId="1" fontId="0" fillId="10" borderId="21" xfId="0" applyNumberForma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2" fontId="0" fillId="0" borderId="16" xfId="0" applyNumberFormat="1" applyBorder="1"/>
    <xf numFmtId="1" fontId="0" fillId="0" borderId="16" xfId="0" applyNumberFormat="1" applyBorder="1"/>
    <xf numFmtId="164" fontId="0" fillId="0" borderId="16" xfId="0" applyNumberFormat="1" applyBorder="1"/>
    <xf numFmtId="0" fontId="1" fillId="0" borderId="16" xfId="0" applyFont="1" applyBorder="1" applyAlignment="1">
      <alignment horizontal="center" wrapText="1"/>
    </xf>
    <xf numFmtId="0" fontId="1" fillId="8" borderId="16" xfId="0" applyFont="1" applyFill="1" applyBorder="1" applyAlignment="1">
      <alignment horizontal="center"/>
    </xf>
    <xf numFmtId="1" fontId="0" fillId="8" borderId="16" xfId="0" applyNumberFormat="1" applyFill="1" applyBorder="1" applyAlignment="1">
      <alignment horizontal="center"/>
    </xf>
    <xf numFmtId="2" fontId="0" fillId="8" borderId="16" xfId="0" applyNumberFormat="1" applyFill="1" applyBorder="1" applyAlignment="1">
      <alignment horizontal="center"/>
    </xf>
    <xf numFmtId="1" fontId="0" fillId="8" borderId="16" xfId="0" applyNumberFormat="1" applyFill="1" applyBorder="1"/>
    <xf numFmtId="164" fontId="0" fillId="8" borderId="16" xfId="0" applyNumberFormat="1" applyFill="1" applyBorder="1"/>
    <xf numFmtId="2" fontId="0" fillId="8" borderId="16" xfId="0" applyNumberFormat="1" applyFill="1" applyBorder="1"/>
    <xf numFmtId="0" fontId="5" fillId="2" borderId="1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3" xfId="0" applyFont="1" applyBorder="1"/>
    <xf numFmtId="0" fontId="6" fillId="0" borderId="4" xfId="0" applyFont="1" applyBorder="1"/>
    <xf numFmtId="0" fontId="5" fillId="4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/>
    <xf numFmtId="0" fontId="9" fillId="0" borderId="11" xfId="0" applyFont="1" applyBorder="1" applyAlignment="1">
      <alignment horizontal="center" vertical="center"/>
    </xf>
    <xf numFmtId="0" fontId="10" fillId="0" borderId="9" xfId="0" applyFont="1" applyBorder="1"/>
    <xf numFmtId="0" fontId="10" fillId="0" borderId="8" xfId="0" applyFont="1" applyBorder="1"/>
    <xf numFmtId="0" fontId="9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6" fillId="0" borderId="14" xfId="0" applyFont="1" applyBorder="1"/>
    <xf numFmtId="0" fontId="7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Number of Classes  vs Number of well-formed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Metrics!$C$3:$C$14</c:f>
              <c:numCache>
                <c:formatCode>General</c:formatCode>
                <c:ptCount val="12"/>
                <c:pt idx="0">
                  <c:v>29</c:v>
                </c:pt>
                <c:pt idx="1">
                  <c:v>19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22</c:v>
                </c:pt>
                <c:pt idx="6">
                  <c:v>17</c:v>
                </c:pt>
                <c:pt idx="7">
                  <c:v>13</c:v>
                </c:pt>
                <c:pt idx="8">
                  <c:v>27</c:v>
                </c:pt>
                <c:pt idx="9">
                  <c:v>22</c:v>
                </c:pt>
                <c:pt idx="10">
                  <c:v>19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3-4E05-ABC6-4C2769724623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Metrics!$J$3:$J$14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1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7</c:v>
                </c:pt>
                <c:pt idx="7" formatCode="General">
                  <c:v>9</c:v>
                </c:pt>
                <c:pt idx="8" formatCode="General">
                  <c:v>14</c:v>
                </c:pt>
                <c:pt idx="9" formatCode="General">
                  <c:v>12</c:v>
                </c:pt>
                <c:pt idx="10" formatCode="General">
                  <c:v>6</c:v>
                </c:pt>
                <c:pt idx="11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3-4E05-ABC6-4C276972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63997"/>
        <c:axId val="2124901856"/>
      </c:lineChart>
      <c:catAx>
        <c:axId val="99866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4901856"/>
        <c:crosses val="autoZero"/>
        <c:auto val="1"/>
        <c:lblAlgn val="ctr"/>
        <c:lblOffset val="100"/>
        <c:noMultiLvlLbl val="1"/>
      </c:catAx>
      <c:valAx>
        <c:axId val="2124901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866399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Object Properties vs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Metrics!$C$25:$C$36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3-4227-858A-334F05A792C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Metrics!$J$25:$J$36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1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7</c:v>
                </c:pt>
                <c:pt idx="7" formatCode="General">
                  <c:v>9</c:v>
                </c:pt>
                <c:pt idx="8" formatCode="General">
                  <c:v>14</c:v>
                </c:pt>
                <c:pt idx="9" formatCode="General">
                  <c:v>12</c:v>
                </c:pt>
                <c:pt idx="10" formatCode="General">
                  <c:v>6</c:v>
                </c:pt>
                <c:pt idx="11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3-4227-858A-334F05A7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04387"/>
        <c:axId val="1145141902"/>
      </c:lineChart>
      <c:catAx>
        <c:axId val="2017204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5141902"/>
        <c:crosses val="autoZero"/>
        <c:auto val="1"/>
        <c:lblAlgn val="ctr"/>
        <c:lblOffset val="100"/>
        <c:noMultiLvlLbl val="1"/>
      </c:catAx>
      <c:valAx>
        <c:axId val="1145141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720438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properties vs # of well-formed CQs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6.494336095312031E-2"/>
          <c:y val="0.1877346340936008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Metrics!$C$46</c:f>
              <c:strCache>
                <c:ptCount val="1"/>
                <c:pt idx="0">
                  <c:v>Number of Obj. properties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Metrics!$C$47:$C$58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0</c:v>
                </c:pt>
                <c:pt idx="5">
                  <c:v>15</c:v>
                </c:pt>
                <c:pt idx="6">
                  <c:v>28</c:v>
                </c:pt>
                <c:pt idx="7">
                  <c:v>21</c:v>
                </c:pt>
                <c:pt idx="8">
                  <c:v>25</c:v>
                </c:pt>
                <c:pt idx="9">
                  <c:v>24</c:v>
                </c:pt>
                <c:pt idx="10">
                  <c:v>15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E-4B03-A0EA-25748601D56A}"/>
            </c:ext>
          </c:extLst>
        </c:ser>
        <c:ser>
          <c:idx val="1"/>
          <c:order val="1"/>
          <c:tx>
            <c:strRef>
              <c:f>Metrics!$J$46</c:f>
              <c:strCache>
                <c:ptCount val="1"/>
                <c:pt idx="0">
                  <c:v># of well-formed CQs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Metrics!$J$47:$J$58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1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7</c:v>
                </c:pt>
                <c:pt idx="7" formatCode="General">
                  <c:v>9</c:v>
                </c:pt>
                <c:pt idx="8" formatCode="General">
                  <c:v>14</c:v>
                </c:pt>
                <c:pt idx="9" formatCode="General">
                  <c:v>12</c:v>
                </c:pt>
                <c:pt idx="10" formatCode="General">
                  <c:v>6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E-4B03-A0EA-25748601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98863"/>
        <c:axId val="875312783"/>
      </c:lineChart>
      <c:catAx>
        <c:axId val="8752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2783"/>
        <c:crosses val="autoZero"/>
        <c:auto val="1"/>
        <c:lblAlgn val="ctr"/>
        <c:lblOffset val="100"/>
        <c:noMultiLvlLbl val="0"/>
      </c:catAx>
      <c:valAx>
        <c:axId val="8753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1</xdr:row>
      <xdr:rowOff>28575</xdr:rowOff>
    </xdr:from>
    <xdr:ext cx="5019675" cy="2876550"/>
    <xdr:graphicFrame macro="">
      <xdr:nvGraphicFramePr>
        <xdr:cNvPr id="1840376504" name="Chart 1">
          <a:extLst>
            <a:ext uri="{FF2B5EF4-FFF2-40B4-BE49-F238E27FC236}">
              <a16:creationId xmlns:a16="http://schemas.microsoft.com/office/drawing/2014/main" id="{00000000-0008-0000-0100-0000B8EAB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380999</xdr:colOff>
      <xdr:row>22</xdr:row>
      <xdr:rowOff>0</xdr:rowOff>
    </xdr:from>
    <xdr:ext cx="5000625" cy="2743200"/>
    <xdr:graphicFrame macro="">
      <xdr:nvGraphicFramePr>
        <xdr:cNvPr id="1632579476" name="Chart 2">
          <a:extLst>
            <a:ext uri="{FF2B5EF4-FFF2-40B4-BE49-F238E27FC236}">
              <a16:creationId xmlns:a16="http://schemas.microsoft.com/office/drawing/2014/main" id="{00000000-0008-0000-0100-0000942F4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13</xdr:col>
      <xdr:colOff>171449</xdr:colOff>
      <xdr:row>44</xdr:row>
      <xdr:rowOff>80961</xdr:rowOff>
    </xdr:from>
    <xdr:to>
      <xdr:col>18</xdr:col>
      <xdr:colOff>752474</xdr:colOff>
      <xdr:row>59</xdr:row>
      <xdr:rowOff>114299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B2BC658-F935-F729-C4C9-1B3775384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003"/>
  <sheetViews>
    <sheetView workbookViewId="0">
      <selection activeCell="D27" sqref="D27"/>
    </sheetView>
  </sheetViews>
  <sheetFormatPr defaultColWidth="14.3984375" defaultRowHeight="15" customHeight="1" x14ac:dyDescent="0.45"/>
  <cols>
    <col min="1" max="1" width="38.3984375" customWidth="1"/>
    <col min="2" max="2" width="15" customWidth="1"/>
    <col min="3" max="3" width="17.3984375" customWidth="1"/>
    <col min="4" max="4" width="12.265625" customWidth="1"/>
    <col min="5" max="5" width="11.3984375" customWidth="1"/>
    <col min="6" max="7" width="8.73046875" customWidth="1"/>
    <col min="8" max="9" width="11" customWidth="1"/>
    <col min="10" max="10" width="11.265625" customWidth="1"/>
    <col min="11" max="13" width="11.73046875" customWidth="1"/>
    <col min="14" max="15" width="13.86328125" customWidth="1"/>
    <col min="16" max="16" width="12.3984375" customWidth="1"/>
    <col min="17" max="17" width="12.59765625" customWidth="1"/>
    <col min="18" max="18" width="11.3984375" customWidth="1"/>
    <col min="19" max="19" width="21.59765625" customWidth="1"/>
    <col min="20" max="25" width="8.73046875" customWidth="1"/>
  </cols>
  <sheetData>
    <row r="2" spans="1:24" ht="15.75" x14ac:dyDescent="0.45">
      <c r="A2" s="183" t="s">
        <v>0</v>
      </c>
      <c r="B2" s="204" t="s">
        <v>1</v>
      </c>
      <c r="C2" s="204"/>
      <c r="D2" s="204"/>
      <c r="E2" s="204"/>
      <c r="F2" s="187" t="s">
        <v>2</v>
      </c>
      <c r="G2" s="185"/>
      <c r="H2" s="185"/>
      <c r="I2" s="185"/>
      <c r="J2" s="184"/>
      <c r="K2" s="185"/>
      <c r="L2" s="184"/>
      <c r="M2" s="184"/>
      <c r="N2" s="185"/>
      <c r="O2" s="185"/>
      <c r="P2" s="185"/>
      <c r="Q2" s="185"/>
      <c r="R2" s="186"/>
    </row>
    <row r="3" spans="1:24" ht="31.5" x14ac:dyDescent="0.45">
      <c r="A3" s="184"/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2" t="s">
        <v>8</v>
      </c>
      <c r="H3" s="3" t="s">
        <v>9</v>
      </c>
      <c r="I3" s="3" t="s">
        <v>10</v>
      </c>
      <c r="J3" s="69" t="s">
        <v>108</v>
      </c>
      <c r="K3" s="2" t="s">
        <v>11</v>
      </c>
      <c r="L3" s="32" t="s">
        <v>106</v>
      </c>
      <c r="M3" s="32" t="s">
        <v>123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24" ht="22.5" customHeight="1" x14ac:dyDescent="0.45">
      <c r="A4" s="50" t="s">
        <v>17</v>
      </c>
      <c r="B4" s="72"/>
      <c r="C4" s="39"/>
      <c r="D4" s="39"/>
      <c r="E4" s="38"/>
      <c r="F4" s="38">
        <v>536</v>
      </c>
      <c r="G4" s="38">
        <v>80</v>
      </c>
      <c r="H4" s="38">
        <v>60</v>
      </c>
      <c r="I4" s="38">
        <v>42</v>
      </c>
      <c r="J4" s="38">
        <f>SUM(H4:I4)</f>
        <v>102</v>
      </c>
      <c r="K4" s="38">
        <v>47</v>
      </c>
      <c r="L4" s="38">
        <v>0</v>
      </c>
      <c r="M4" s="38"/>
      <c r="N4" s="38">
        <v>65</v>
      </c>
      <c r="O4" s="38">
        <v>61</v>
      </c>
      <c r="P4" s="38">
        <v>63</v>
      </c>
      <c r="Q4" s="38">
        <v>41</v>
      </c>
      <c r="R4" s="45"/>
    </row>
    <row r="5" spans="1:24" ht="14.25" x14ac:dyDescent="0.45">
      <c r="A5" s="37" t="s">
        <v>128</v>
      </c>
      <c r="B5" s="38" t="s">
        <v>109</v>
      </c>
      <c r="C5" s="39" t="s">
        <v>110</v>
      </c>
      <c r="D5" s="73" t="s">
        <v>124</v>
      </c>
      <c r="E5" s="74" t="s">
        <v>110</v>
      </c>
      <c r="F5" s="38">
        <v>40</v>
      </c>
      <c r="G5" s="38">
        <v>29</v>
      </c>
      <c r="H5" s="38">
        <v>6</v>
      </c>
      <c r="I5" s="38">
        <v>2</v>
      </c>
      <c r="J5" s="38">
        <f>H5+I5</f>
        <v>8</v>
      </c>
      <c r="K5" s="38">
        <v>19</v>
      </c>
      <c r="L5" s="38">
        <v>0</v>
      </c>
      <c r="M5" s="38">
        <v>0</v>
      </c>
      <c r="N5" s="38">
        <v>0</v>
      </c>
      <c r="O5" s="38">
        <v>0</v>
      </c>
      <c r="P5" s="38">
        <v>1</v>
      </c>
      <c r="Q5" s="38">
        <v>1</v>
      </c>
      <c r="R5" s="38"/>
      <c r="S5" s="6"/>
      <c r="T5" s="5"/>
      <c r="U5" s="5"/>
      <c r="V5" s="5"/>
      <c r="W5" s="5"/>
      <c r="X5" s="5"/>
    </row>
    <row r="6" spans="1:24" ht="14.25" x14ac:dyDescent="0.45">
      <c r="A6" s="37" t="s">
        <v>129</v>
      </c>
      <c r="B6" s="38" t="s">
        <v>109</v>
      </c>
      <c r="C6" s="38" t="s">
        <v>110</v>
      </c>
      <c r="D6" s="73" t="s">
        <v>109</v>
      </c>
      <c r="E6" s="74" t="s">
        <v>110</v>
      </c>
      <c r="F6" s="38">
        <v>43</v>
      </c>
      <c r="G6" s="38">
        <v>19</v>
      </c>
      <c r="H6" s="38">
        <v>5</v>
      </c>
      <c r="I6" s="38">
        <v>0</v>
      </c>
      <c r="J6" s="38">
        <f t="shared" ref="J6:J22" si="0">H6+I6</f>
        <v>5</v>
      </c>
      <c r="K6" s="38">
        <v>10</v>
      </c>
      <c r="L6" s="38">
        <v>0</v>
      </c>
      <c r="M6" s="38">
        <v>0</v>
      </c>
      <c r="N6" s="38">
        <v>5</v>
      </c>
      <c r="O6" s="38">
        <v>3</v>
      </c>
      <c r="P6" s="38">
        <v>0</v>
      </c>
      <c r="Q6" s="38">
        <v>0</v>
      </c>
      <c r="R6" s="38"/>
      <c r="S6" s="6"/>
    </row>
    <row r="7" spans="1:24" s="4" customFormat="1" ht="14.25" x14ac:dyDescent="0.45">
      <c r="A7" s="37" t="s">
        <v>139</v>
      </c>
      <c r="B7" s="39"/>
      <c r="C7" s="39"/>
      <c r="D7" s="73"/>
      <c r="E7" s="74"/>
      <c r="F7" s="39">
        <v>12</v>
      </c>
      <c r="G7" s="39">
        <v>7</v>
      </c>
      <c r="H7" s="39">
        <v>5</v>
      </c>
      <c r="I7" s="39">
        <v>0</v>
      </c>
      <c r="J7" s="38">
        <f t="shared" si="0"/>
        <v>5</v>
      </c>
      <c r="K7" s="39">
        <v>1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/>
    </row>
    <row r="8" spans="1:24" s="4" customFormat="1" ht="14.25" x14ac:dyDescent="0.45">
      <c r="A8" s="37" t="s">
        <v>130</v>
      </c>
      <c r="B8" s="39" t="s">
        <v>109</v>
      </c>
      <c r="C8" s="39" t="s">
        <v>110</v>
      </c>
      <c r="D8" s="39" t="s">
        <v>109</v>
      </c>
      <c r="E8" s="39" t="s">
        <v>110</v>
      </c>
      <c r="F8" s="39">
        <v>36</v>
      </c>
      <c r="G8" s="39">
        <v>16</v>
      </c>
      <c r="H8" s="39">
        <v>9</v>
      </c>
      <c r="I8" s="39">
        <v>5</v>
      </c>
      <c r="J8" s="38">
        <f t="shared" si="0"/>
        <v>14</v>
      </c>
      <c r="K8" s="39">
        <v>10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/>
    </row>
    <row r="9" spans="1:24" ht="14.25" x14ac:dyDescent="0.45">
      <c r="A9" s="37" t="s">
        <v>131</v>
      </c>
      <c r="B9" s="39" t="s">
        <v>109</v>
      </c>
      <c r="C9" s="39" t="s">
        <v>110</v>
      </c>
      <c r="D9" s="39" t="s">
        <v>109</v>
      </c>
      <c r="E9" s="39" t="s">
        <v>110</v>
      </c>
      <c r="F9" s="38">
        <v>9</v>
      </c>
      <c r="G9" s="38">
        <v>5</v>
      </c>
      <c r="H9" s="38">
        <v>0</v>
      </c>
      <c r="I9" s="38">
        <v>0</v>
      </c>
      <c r="J9" s="38">
        <f t="shared" si="0"/>
        <v>0</v>
      </c>
      <c r="K9" s="38">
        <v>1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/>
      <c r="S9" s="6"/>
      <c r="T9" s="5"/>
      <c r="U9" s="5"/>
      <c r="V9" s="5"/>
      <c r="W9" s="5"/>
      <c r="X9" s="5"/>
    </row>
    <row r="10" spans="1:24" ht="14.25" x14ac:dyDescent="0.45">
      <c r="A10" s="37" t="s">
        <v>132</v>
      </c>
      <c r="B10" s="39" t="s">
        <v>109</v>
      </c>
      <c r="C10" s="39" t="s">
        <v>110</v>
      </c>
      <c r="D10" s="39" t="s">
        <v>109</v>
      </c>
      <c r="E10" s="39" t="s">
        <v>110</v>
      </c>
      <c r="F10" s="38">
        <v>38</v>
      </c>
      <c r="G10" s="38">
        <v>22</v>
      </c>
      <c r="H10" s="38">
        <v>9</v>
      </c>
      <c r="I10" s="38">
        <v>6</v>
      </c>
      <c r="J10" s="38">
        <f t="shared" si="0"/>
        <v>15</v>
      </c>
      <c r="K10" s="38">
        <v>16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/>
      <c r="S10" s="6"/>
      <c r="T10" s="5"/>
      <c r="U10" s="5"/>
      <c r="V10" s="5"/>
      <c r="W10" s="5"/>
      <c r="X10" s="5"/>
    </row>
    <row r="11" spans="1:24" ht="14.25" x14ac:dyDescent="0.45">
      <c r="A11" s="37" t="s">
        <v>133</v>
      </c>
      <c r="B11" s="39" t="s">
        <v>109</v>
      </c>
      <c r="C11" s="39" t="s">
        <v>110</v>
      </c>
      <c r="D11" s="39" t="s">
        <v>109</v>
      </c>
      <c r="E11" s="39" t="s">
        <v>110</v>
      </c>
      <c r="F11" s="38">
        <v>64</v>
      </c>
      <c r="G11" s="38">
        <v>17</v>
      </c>
      <c r="H11" s="38">
        <v>16</v>
      </c>
      <c r="I11" s="38">
        <v>12</v>
      </c>
      <c r="J11" s="38">
        <f t="shared" si="0"/>
        <v>28</v>
      </c>
      <c r="K11" s="38">
        <v>22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/>
      <c r="S11" s="6"/>
      <c r="T11" s="5"/>
      <c r="U11" s="5"/>
      <c r="V11" s="5"/>
      <c r="W11" s="5"/>
      <c r="X11" s="5"/>
    </row>
    <row r="12" spans="1:24" ht="14.25" customHeight="1" x14ac:dyDescent="0.45">
      <c r="A12" s="37" t="s">
        <v>134</v>
      </c>
      <c r="B12" s="39" t="s">
        <v>109</v>
      </c>
      <c r="C12" s="39" t="s">
        <v>110</v>
      </c>
      <c r="D12" s="39" t="s">
        <v>109</v>
      </c>
      <c r="E12" s="39" t="s">
        <v>110</v>
      </c>
      <c r="F12" s="38">
        <v>56</v>
      </c>
      <c r="G12" s="38">
        <v>13</v>
      </c>
      <c r="H12" s="38">
        <v>13</v>
      </c>
      <c r="I12" s="38">
        <v>8</v>
      </c>
      <c r="J12" s="38">
        <f t="shared" si="0"/>
        <v>21</v>
      </c>
      <c r="K12" s="38">
        <v>22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/>
      <c r="S12" s="6"/>
      <c r="T12" s="5"/>
      <c r="U12" s="5"/>
      <c r="V12" s="5"/>
      <c r="W12" s="5"/>
      <c r="X12" s="5"/>
    </row>
    <row r="13" spans="1:24" ht="14.25" customHeight="1" x14ac:dyDescent="0.45">
      <c r="A13" s="95" t="s">
        <v>140</v>
      </c>
      <c r="B13" s="103" t="s">
        <v>109</v>
      </c>
      <c r="C13" s="103" t="s">
        <v>110</v>
      </c>
      <c r="D13" s="103" t="s">
        <v>109</v>
      </c>
      <c r="E13" s="103" t="s">
        <v>110</v>
      </c>
      <c r="F13" s="96">
        <v>114</v>
      </c>
      <c r="G13" s="96">
        <v>27</v>
      </c>
      <c r="H13" s="96">
        <v>15</v>
      </c>
      <c r="I13" s="96">
        <v>10</v>
      </c>
      <c r="J13" s="96">
        <f t="shared" si="0"/>
        <v>25</v>
      </c>
      <c r="K13" s="96">
        <v>12</v>
      </c>
      <c r="L13" s="96">
        <v>0</v>
      </c>
      <c r="M13" s="96">
        <v>0</v>
      </c>
      <c r="N13" s="96">
        <v>15</v>
      </c>
      <c r="O13" s="96">
        <v>15</v>
      </c>
      <c r="P13" s="96">
        <v>10</v>
      </c>
      <c r="Q13" s="96">
        <v>10</v>
      </c>
      <c r="R13" s="96"/>
      <c r="S13" s="6"/>
      <c r="T13" s="5"/>
      <c r="U13" s="5"/>
      <c r="V13" s="5"/>
      <c r="W13" s="5"/>
      <c r="X13" s="5"/>
    </row>
    <row r="14" spans="1:24" ht="14.25" x14ac:dyDescent="0.45">
      <c r="A14" s="37" t="s">
        <v>136</v>
      </c>
      <c r="B14" s="39" t="s">
        <v>109</v>
      </c>
      <c r="C14" s="39" t="s">
        <v>110</v>
      </c>
      <c r="D14" s="39" t="s">
        <v>109</v>
      </c>
      <c r="E14" s="39" t="s">
        <v>110</v>
      </c>
      <c r="F14" s="39">
        <v>117</v>
      </c>
      <c r="G14" s="39">
        <v>22</v>
      </c>
      <c r="H14" s="39">
        <v>6</v>
      </c>
      <c r="I14" s="39">
        <v>18</v>
      </c>
      <c r="J14" s="38">
        <f t="shared" si="0"/>
        <v>24</v>
      </c>
      <c r="K14" s="39">
        <v>14</v>
      </c>
      <c r="L14" s="39">
        <v>1</v>
      </c>
      <c r="M14" s="39">
        <v>0</v>
      </c>
      <c r="N14" s="39">
        <v>6</v>
      </c>
      <c r="O14" s="39">
        <v>6</v>
      </c>
      <c r="P14" s="39">
        <v>18</v>
      </c>
      <c r="Q14" s="39">
        <v>18</v>
      </c>
      <c r="R14" s="38"/>
      <c r="S14" s="6"/>
    </row>
    <row r="15" spans="1:24" ht="14.25" x14ac:dyDescent="0.45">
      <c r="A15" s="37" t="s">
        <v>137</v>
      </c>
      <c r="B15" s="39" t="s">
        <v>109</v>
      </c>
      <c r="C15" s="39" t="s">
        <v>110</v>
      </c>
      <c r="D15" s="39" t="s">
        <v>109</v>
      </c>
      <c r="E15" s="39" t="s">
        <v>110</v>
      </c>
      <c r="F15" s="39">
        <v>60</v>
      </c>
      <c r="G15" s="39">
        <v>19</v>
      </c>
      <c r="H15" s="39">
        <v>5</v>
      </c>
      <c r="I15" s="39">
        <v>10</v>
      </c>
      <c r="J15" s="38">
        <f t="shared" si="0"/>
        <v>15</v>
      </c>
      <c r="K15" s="39">
        <v>8</v>
      </c>
      <c r="L15" s="39">
        <v>0</v>
      </c>
      <c r="M15" s="39">
        <v>0</v>
      </c>
      <c r="N15" s="39">
        <v>4</v>
      </c>
      <c r="O15" s="39">
        <v>5</v>
      </c>
      <c r="P15" s="39">
        <v>9</v>
      </c>
      <c r="Q15" s="39">
        <v>0</v>
      </c>
      <c r="R15" s="38"/>
      <c r="S15" s="6"/>
    </row>
    <row r="16" spans="1:24" ht="14.25" x14ac:dyDescent="0.45">
      <c r="A16" s="37" t="s">
        <v>138</v>
      </c>
      <c r="B16" s="73" t="s">
        <v>109</v>
      </c>
      <c r="C16" s="73" t="s">
        <v>110</v>
      </c>
      <c r="D16" s="73" t="s">
        <v>109</v>
      </c>
      <c r="E16" s="73" t="s">
        <v>110</v>
      </c>
      <c r="F16" s="39">
        <v>75</v>
      </c>
      <c r="G16" s="39">
        <v>15</v>
      </c>
      <c r="H16" s="39">
        <v>7</v>
      </c>
      <c r="I16" s="39">
        <v>11</v>
      </c>
      <c r="J16" s="38">
        <f t="shared" si="0"/>
        <v>18</v>
      </c>
      <c r="K16" s="39">
        <v>5</v>
      </c>
      <c r="L16" s="39">
        <v>0</v>
      </c>
      <c r="M16" s="39">
        <v>0</v>
      </c>
      <c r="N16" s="39">
        <v>8</v>
      </c>
      <c r="O16" s="39">
        <v>7</v>
      </c>
      <c r="P16" s="39">
        <v>15</v>
      </c>
      <c r="Q16" s="39">
        <v>11</v>
      </c>
      <c r="R16" s="38"/>
      <c r="S16" s="6"/>
    </row>
    <row r="17" spans="1:19" ht="14.25" x14ac:dyDescent="0.45">
      <c r="A17" s="37" t="s">
        <v>202</v>
      </c>
      <c r="B17" s="39" t="s">
        <v>110</v>
      </c>
      <c r="C17" s="39" t="s">
        <v>110</v>
      </c>
      <c r="D17" s="39" t="s">
        <v>109</v>
      </c>
      <c r="E17" s="39" t="s">
        <v>110</v>
      </c>
      <c r="F17" s="39">
        <v>85</v>
      </c>
      <c r="G17" s="39">
        <v>19</v>
      </c>
      <c r="H17" s="39">
        <v>5</v>
      </c>
      <c r="I17" s="39">
        <v>6</v>
      </c>
      <c r="J17" s="38">
        <f t="shared" si="0"/>
        <v>11</v>
      </c>
      <c r="K17" s="39">
        <v>13</v>
      </c>
      <c r="L17" s="39">
        <v>0</v>
      </c>
      <c r="M17" s="39">
        <v>0</v>
      </c>
      <c r="N17" s="39">
        <v>5</v>
      </c>
      <c r="O17" s="39">
        <v>5</v>
      </c>
      <c r="P17" s="39">
        <v>6</v>
      </c>
      <c r="Q17" s="39">
        <v>6</v>
      </c>
      <c r="R17" s="38"/>
      <c r="S17" s="6"/>
    </row>
    <row r="18" spans="1:19" ht="14.25" x14ac:dyDescent="0.45">
      <c r="A18" s="37" t="s">
        <v>203</v>
      </c>
      <c r="B18" s="39" t="s">
        <v>110</v>
      </c>
      <c r="C18" s="39" t="s">
        <v>110</v>
      </c>
      <c r="D18" s="39" t="s">
        <v>109</v>
      </c>
      <c r="E18" s="39" t="s">
        <v>110</v>
      </c>
      <c r="F18" s="39">
        <v>113</v>
      </c>
      <c r="G18" s="39">
        <v>28</v>
      </c>
      <c r="H18" s="39">
        <v>13</v>
      </c>
      <c r="I18" s="39">
        <v>12</v>
      </c>
      <c r="J18" s="38">
        <f t="shared" si="0"/>
        <v>25</v>
      </c>
      <c r="K18" s="39">
        <v>12</v>
      </c>
      <c r="L18" s="39">
        <v>2</v>
      </c>
      <c r="M18" s="39">
        <v>0</v>
      </c>
      <c r="N18" s="39">
        <v>13</v>
      </c>
      <c r="O18" s="39">
        <v>13</v>
      </c>
      <c r="P18" s="39">
        <v>9</v>
      </c>
      <c r="Q18" s="39">
        <v>12</v>
      </c>
      <c r="R18" s="38"/>
      <c r="S18" s="6"/>
    </row>
    <row r="19" spans="1:19" ht="14.25" x14ac:dyDescent="0.45">
      <c r="A19" s="37" t="s">
        <v>204</v>
      </c>
      <c r="B19" s="73" t="s">
        <v>110</v>
      </c>
      <c r="C19" s="73" t="s">
        <v>110</v>
      </c>
      <c r="D19" s="73" t="s">
        <v>124</v>
      </c>
      <c r="E19" s="73" t="s">
        <v>110</v>
      </c>
      <c r="F19" s="38">
        <v>56</v>
      </c>
      <c r="G19" s="38">
        <v>24</v>
      </c>
      <c r="H19" s="38">
        <v>5</v>
      </c>
      <c r="I19" s="38">
        <v>0</v>
      </c>
      <c r="J19" s="38">
        <f t="shared" si="0"/>
        <v>5</v>
      </c>
      <c r="K19" s="38">
        <v>9</v>
      </c>
      <c r="L19" s="38">
        <v>0</v>
      </c>
      <c r="M19" s="38">
        <v>0</v>
      </c>
      <c r="N19" s="38">
        <v>5</v>
      </c>
      <c r="O19" s="38">
        <v>5</v>
      </c>
      <c r="P19" s="38">
        <v>0</v>
      </c>
      <c r="Q19" s="38">
        <v>0</v>
      </c>
      <c r="R19" s="38"/>
      <c r="S19" s="7"/>
    </row>
    <row r="20" spans="1:19" ht="14.25" x14ac:dyDescent="0.45">
      <c r="A20" s="37" t="s">
        <v>205</v>
      </c>
      <c r="B20" s="73" t="s">
        <v>109</v>
      </c>
      <c r="C20" s="73" t="s">
        <v>110</v>
      </c>
      <c r="D20" s="73" t="s">
        <v>109</v>
      </c>
      <c r="E20" s="73" t="s">
        <v>110</v>
      </c>
      <c r="F20" s="38">
        <v>79</v>
      </c>
      <c r="G20" s="38">
        <v>24</v>
      </c>
      <c r="H20" s="38">
        <v>8</v>
      </c>
      <c r="I20" s="38">
        <v>3</v>
      </c>
      <c r="J20" s="38">
        <f t="shared" si="0"/>
        <v>11</v>
      </c>
      <c r="K20" s="38">
        <v>12</v>
      </c>
      <c r="L20" s="38">
        <v>0</v>
      </c>
      <c r="M20" s="38">
        <v>0</v>
      </c>
      <c r="N20" s="38">
        <v>8</v>
      </c>
      <c r="O20" s="38">
        <v>8</v>
      </c>
      <c r="P20" s="38">
        <v>3</v>
      </c>
      <c r="Q20" s="38">
        <v>3</v>
      </c>
      <c r="R20" s="38"/>
      <c r="S20" s="6"/>
    </row>
    <row r="21" spans="1:19" ht="14.25" x14ac:dyDescent="0.45">
      <c r="A21" s="37" t="s">
        <v>206</v>
      </c>
      <c r="B21" s="73" t="s">
        <v>110</v>
      </c>
      <c r="C21" s="73" t="s">
        <v>110</v>
      </c>
      <c r="D21" s="73" t="s">
        <v>109</v>
      </c>
      <c r="E21" s="73" t="s">
        <v>110</v>
      </c>
      <c r="F21" s="38">
        <v>19</v>
      </c>
      <c r="G21" s="38">
        <v>7</v>
      </c>
      <c r="H21" s="38">
        <v>1</v>
      </c>
      <c r="I21" s="38">
        <v>1</v>
      </c>
      <c r="J21" s="38">
        <f t="shared" si="0"/>
        <v>2</v>
      </c>
      <c r="K21" s="38">
        <v>2</v>
      </c>
      <c r="L21" s="38">
        <v>0</v>
      </c>
      <c r="M21" s="38">
        <v>1</v>
      </c>
      <c r="N21" s="38">
        <v>1</v>
      </c>
      <c r="O21" s="38">
        <v>1</v>
      </c>
      <c r="P21" s="38">
        <v>1</v>
      </c>
      <c r="Q21" s="38">
        <v>1</v>
      </c>
      <c r="R21" s="38"/>
      <c r="S21" s="6"/>
    </row>
    <row r="22" spans="1:19" ht="14.25" x14ac:dyDescent="0.45">
      <c r="A22" s="37" t="s">
        <v>207</v>
      </c>
      <c r="B22" s="73" t="s">
        <v>109</v>
      </c>
      <c r="C22" s="73" t="s">
        <v>110</v>
      </c>
      <c r="D22" s="73" t="s">
        <v>109</v>
      </c>
      <c r="E22" s="73" t="s">
        <v>110</v>
      </c>
      <c r="F22" s="38">
        <v>47</v>
      </c>
      <c r="G22" s="38">
        <v>9</v>
      </c>
      <c r="H22" s="38">
        <v>2</v>
      </c>
      <c r="I22" s="38">
        <v>10</v>
      </c>
      <c r="J22" s="38">
        <f t="shared" si="0"/>
        <v>12</v>
      </c>
      <c r="K22" s="38">
        <v>5</v>
      </c>
      <c r="L22" s="38">
        <v>0</v>
      </c>
      <c r="M22" s="38">
        <v>0</v>
      </c>
      <c r="N22" s="38">
        <v>2</v>
      </c>
      <c r="O22" s="38">
        <v>1</v>
      </c>
      <c r="P22" s="38">
        <v>9</v>
      </c>
      <c r="Q22" s="38">
        <v>10</v>
      </c>
      <c r="R22" s="38"/>
      <c r="S22" s="6"/>
    </row>
    <row r="23" spans="1:19" ht="14.25" x14ac:dyDescent="0.4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75" customHeight="1" x14ac:dyDescent="0.4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5.75" customHeight="1" x14ac:dyDescent="0.4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customHeight="1" x14ac:dyDescent="0.45">
      <c r="A26" s="5"/>
      <c r="B26" s="203" t="s">
        <v>240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5.75" customHeight="1" x14ac:dyDescent="0.4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.75" customHeight="1" x14ac:dyDescent="0.4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.75" customHeight="1" x14ac:dyDescent="0.4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1:19" ht="15.75" customHeight="1" x14ac:dyDescent="0.4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spans="1:19" ht="15.75" customHeight="1" x14ac:dyDescent="0.4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</row>
    <row r="32" spans="1:19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</sheetData>
  <mergeCells count="3">
    <mergeCell ref="A2:A3"/>
    <mergeCell ref="F2:R2"/>
    <mergeCell ref="B2:E2"/>
  </mergeCells>
  <phoneticPr fontId="1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19"/>
  <sheetViews>
    <sheetView tabSelected="1" topLeftCell="A37" workbookViewId="0">
      <selection activeCell="E91" sqref="E91"/>
    </sheetView>
  </sheetViews>
  <sheetFormatPr defaultColWidth="14.3984375" defaultRowHeight="15" customHeight="1" x14ac:dyDescent="0.45"/>
  <cols>
    <col min="1" max="1" width="11.3984375" customWidth="1"/>
    <col min="2" max="2" width="38" bestFit="1" customWidth="1"/>
    <col min="3" max="3" width="24.86328125" customWidth="1"/>
    <col min="4" max="4" width="16.73046875" bestFit="1" customWidth="1"/>
    <col min="5" max="5" width="14.1328125" customWidth="1"/>
    <col min="6" max="6" width="16" bestFit="1" customWidth="1"/>
    <col min="7" max="8" width="13.265625" customWidth="1"/>
    <col min="9" max="9" width="14.59765625" customWidth="1"/>
    <col min="10" max="10" width="20" customWidth="1"/>
    <col min="11" max="11" width="15.59765625" customWidth="1"/>
    <col min="12" max="12" width="17.265625" customWidth="1"/>
    <col min="13" max="13" width="13.1328125" customWidth="1"/>
    <col min="14" max="14" width="13.59765625" customWidth="1"/>
    <col min="16" max="26" width="11.3984375" customWidth="1"/>
  </cols>
  <sheetData>
    <row r="1" spans="1:11" ht="15.75" x14ac:dyDescent="0.5">
      <c r="B1" s="190" t="s">
        <v>18</v>
      </c>
      <c r="C1" s="191"/>
      <c r="D1" s="191"/>
      <c r="E1" s="191"/>
      <c r="F1" s="191"/>
      <c r="G1" s="191"/>
      <c r="H1" s="191"/>
      <c r="I1" s="191"/>
      <c r="J1" s="191"/>
      <c r="K1" s="192"/>
    </row>
    <row r="2" spans="1:11" ht="14.25" x14ac:dyDescent="0.45">
      <c r="B2" s="35"/>
      <c r="C2" s="36" t="s">
        <v>19</v>
      </c>
      <c r="D2" s="9" t="s">
        <v>20</v>
      </c>
      <c r="E2" s="8" t="s">
        <v>21</v>
      </c>
      <c r="F2" s="8" t="s">
        <v>22</v>
      </c>
      <c r="G2" s="9" t="s">
        <v>23</v>
      </c>
      <c r="H2" s="9" t="s">
        <v>24</v>
      </c>
      <c r="I2" s="10" t="s">
        <v>25</v>
      </c>
      <c r="J2" s="8" t="s">
        <v>26</v>
      </c>
      <c r="K2" s="11" t="s">
        <v>27</v>
      </c>
    </row>
    <row r="3" spans="1:11" ht="14.25" x14ac:dyDescent="0.45">
      <c r="B3" s="37" t="s">
        <v>128</v>
      </c>
      <c r="C3" s="38">
        <f>General!G5</f>
        <v>29</v>
      </c>
      <c r="D3" s="21">
        <f>'Class Matches'!$B$21</f>
        <v>15</v>
      </c>
      <c r="E3" s="16">
        <f>C3-D3</f>
        <v>14</v>
      </c>
      <c r="F3" s="16">
        <f>80 - D3</f>
        <v>65</v>
      </c>
      <c r="G3" s="18">
        <f t="shared" ref="G3:G20" si="0">((D3)/(D3+E3))</f>
        <v>0.51724137931034486</v>
      </c>
      <c r="H3" s="18">
        <f t="shared" ref="H3:H20" si="1">((D3)/(D3+F3))</f>
        <v>0.1875</v>
      </c>
      <c r="I3" s="19">
        <f t="shared" ref="I3:I20" si="2">((2*(G3*H3))/(G3+H3))</f>
        <v>0.27522935779816515</v>
      </c>
      <c r="J3" s="16">
        <f>'CQs Metrics'!$T$3</f>
        <v>0</v>
      </c>
      <c r="K3" s="17">
        <f xml:space="preserve"> J3/18</f>
        <v>0</v>
      </c>
    </row>
    <row r="4" spans="1:11" ht="14.25" x14ac:dyDescent="0.45">
      <c r="B4" s="94" t="s">
        <v>129</v>
      </c>
      <c r="C4" s="38">
        <f>General!G6</f>
        <v>19</v>
      </c>
      <c r="D4" s="21">
        <f>'Class Matches'!$D$21</f>
        <v>12</v>
      </c>
      <c r="E4" s="13">
        <f t="shared" ref="E4:E20" si="3">C4-D4</f>
        <v>7</v>
      </c>
      <c r="F4" s="13">
        <f t="shared" ref="F4:F20" si="4">80 - D4</f>
        <v>68</v>
      </c>
      <c r="G4" s="18">
        <f t="shared" si="0"/>
        <v>0.63157894736842102</v>
      </c>
      <c r="H4" s="18">
        <f t="shared" si="1"/>
        <v>0.15</v>
      </c>
      <c r="I4" s="19">
        <f t="shared" si="2"/>
        <v>0.2424242424242424</v>
      </c>
      <c r="J4" s="20">
        <f>'CQs Metrics'!$T$4</f>
        <v>1</v>
      </c>
      <c r="K4" s="17">
        <f t="shared" ref="K4:K20" si="5" xml:space="preserve"> J4/18</f>
        <v>5.5555555555555552E-2</v>
      </c>
    </row>
    <row r="5" spans="1:11" s="12" customFormat="1" ht="14.25" x14ac:dyDescent="0.45">
      <c r="A5" s="33"/>
      <c r="B5" s="37" t="s">
        <v>139</v>
      </c>
      <c r="C5" s="38">
        <f>General!G7</f>
        <v>7</v>
      </c>
      <c r="D5" s="38">
        <f>'Class Matches'!$F$21</f>
        <v>5</v>
      </c>
      <c r="E5" s="38">
        <f t="shared" si="3"/>
        <v>2</v>
      </c>
      <c r="F5" s="38">
        <f t="shared" si="4"/>
        <v>75</v>
      </c>
      <c r="G5" s="44">
        <f t="shared" si="0"/>
        <v>0.7142857142857143</v>
      </c>
      <c r="H5" s="38">
        <f t="shared" si="1"/>
        <v>6.25E-2</v>
      </c>
      <c r="I5" s="44">
        <f t="shared" si="2"/>
        <v>0.11494252873563218</v>
      </c>
      <c r="J5" s="38">
        <f>'CQs Metrics'!$T$5</f>
        <v>0</v>
      </c>
      <c r="K5" s="44">
        <f t="shared" si="5"/>
        <v>0</v>
      </c>
    </row>
    <row r="6" spans="1:11" s="12" customFormat="1" ht="14.25" x14ac:dyDescent="0.45">
      <c r="A6" s="33"/>
      <c r="B6" s="37" t="s">
        <v>130</v>
      </c>
      <c r="C6" s="39">
        <f>General!G8</f>
        <v>16</v>
      </c>
      <c r="D6" s="34">
        <f>'Class Matches'!$H$21</f>
        <v>10</v>
      </c>
      <c r="E6" s="13">
        <f t="shared" si="3"/>
        <v>6</v>
      </c>
      <c r="F6" s="13">
        <f t="shared" si="4"/>
        <v>70</v>
      </c>
      <c r="G6" s="68">
        <f t="shared" si="0"/>
        <v>0.625</v>
      </c>
      <c r="H6" s="68">
        <f t="shared" si="1"/>
        <v>0.125</v>
      </c>
      <c r="I6" s="68">
        <f t="shared" si="2"/>
        <v>0.20833333333333334</v>
      </c>
      <c r="J6" s="13">
        <f>'CQs Metrics'!$T$6</f>
        <v>0</v>
      </c>
      <c r="K6" s="17">
        <f t="shared" si="5"/>
        <v>0</v>
      </c>
    </row>
    <row r="7" spans="1:11" ht="14.25" x14ac:dyDescent="0.45">
      <c r="B7" s="37" t="s">
        <v>131</v>
      </c>
      <c r="C7" s="38">
        <f>General!G9</f>
        <v>5</v>
      </c>
      <c r="D7" s="21">
        <f>'Class Matches'!$J$21</f>
        <v>4</v>
      </c>
      <c r="E7" s="16">
        <f t="shared" si="3"/>
        <v>1</v>
      </c>
      <c r="F7" s="16">
        <f t="shared" si="4"/>
        <v>76</v>
      </c>
      <c r="G7" s="18">
        <f t="shared" si="0"/>
        <v>0.8</v>
      </c>
      <c r="H7" s="18">
        <f t="shared" si="1"/>
        <v>0.05</v>
      </c>
      <c r="I7" s="19">
        <f t="shared" si="2"/>
        <v>9.4117647058823542E-2</v>
      </c>
      <c r="J7" s="16">
        <f>'CQs Metrics'!$T$7</f>
        <v>0</v>
      </c>
      <c r="K7" s="17">
        <f t="shared" si="5"/>
        <v>0</v>
      </c>
    </row>
    <row r="8" spans="1:11" ht="14.25" x14ac:dyDescent="0.45">
      <c r="B8" s="37" t="s">
        <v>132</v>
      </c>
      <c r="C8" s="38">
        <f>General!G10</f>
        <v>22</v>
      </c>
      <c r="D8" s="21">
        <f>'Class Matches'!$L$21</f>
        <v>15</v>
      </c>
      <c r="E8" s="13">
        <f t="shared" si="3"/>
        <v>7</v>
      </c>
      <c r="F8" s="13">
        <f t="shared" si="4"/>
        <v>65</v>
      </c>
      <c r="G8" s="14">
        <f t="shared" si="0"/>
        <v>0.68181818181818177</v>
      </c>
      <c r="H8" s="14">
        <f t="shared" si="1"/>
        <v>0.1875</v>
      </c>
      <c r="I8" s="15">
        <f t="shared" si="2"/>
        <v>0.29411764705882354</v>
      </c>
      <c r="J8" s="16">
        <f>'CQs Metrics'!$T$8</f>
        <v>0</v>
      </c>
      <c r="K8" s="17">
        <f t="shared" si="5"/>
        <v>0</v>
      </c>
    </row>
    <row r="9" spans="1:11" ht="14.25" x14ac:dyDescent="0.45">
      <c r="B9" s="120" t="s">
        <v>133</v>
      </c>
      <c r="C9" s="121">
        <f>General!G11</f>
        <v>17</v>
      </c>
      <c r="D9" s="122">
        <f>'Class Matches'!$B$44</f>
        <v>12</v>
      </c>
      <c r="E9" s="123">
        <f t="shared" si="3"/>
        <v>5</v>
      </c>
      <c r="F9" s="123">
        <f t="shared" si="4"/>
        <v>68</v>
      </c>
      <c r="G9" s="124">
        <f t="shared" si="0"/>
        <v>0.70588235294117652</v>
      </c>
      <c r="H9" s="124">
        <f t="shared" si="1"/>
        <v>0.15</v>
      </c>
      <c r="I9" s="125">
        <f t="shared" si="2"/>
        <v>0.24742268041237112</v>
      </c>
      <c r="J9" s="123">
        <f>'CQs Metrics'!$T$9</f>
        <v>7</v>
      </c>
      <c r="K9" s="126">
        <f t="shared" si="5"/>
        <v>0.3888888888888889</v>
      </c>
    </row>
    <row r="10" spans="1:11" ht="14.25" x14ac:dyDescent="0.45">
      <c r="B10" s="120" t="s">
        <v>134</v>
      </c>
      <c r="C10" s="121">
        <f>General!G12</f>
        <v>13</v>
      </c>
      <c r="D10" s="122">
        <f>'Class Matches'!$D$44</f>
        <v>12</v>
      </c>
      <c r="E10" s="127">
        <f t="shared" si="3"/>
        <v>1</v>
      </c>
      <c r="F10" s="127">
        <f t="shared" si="4"/>
        <v>68</v>
      </c>
      <c r="G10" s="128">
        <f t="shared" si="0"/>
        <v>0.92307692307692313</v>
      </c>
      <c r="H10" s="128">
        <f t="shared" si="1"/>
        <v>0.15</v>
      </c>
      <c r="I10" s="129">
        <f t="shared" si="2"/>
        <v>0.25806451612903231</v>
      </c>
      <c r="J10" s="123">
        <f>'CQs Metrics'!$T$10</f>
        <v>9</v>
      </c>
      <c r="K10" s="126">
        <f xml:space="preserve"> J10/18</f>
        <v>0.5</v>
      </c>
    </row>
    <row r="11" spans="1:11" ht="14.25" x14ac:dyDescent="0.45">
      <c r="B11" s="95" t="s">
        <v>140</v>
      </c>
      <c r="C11" s="96">
        <f>General!G13</f>
        <v>27</v>
      </c>
      <c r="D11" s="97">
        <f>'Class Matches'!$F$44</f>
        <v>18</v>
      </c>
      <c r="E11" s="98">
        <f t="shared" si="3"/>
        <v>9</v>
      </c>
      <c r="F11" s="98">
        <f t="shared" si="4"/>
        <v>62</v>
      </c>
      <c r="G11" s="99">
        <f t="shared" si="0"/>
        <v>0.66666666666666663</v>
      </c>
      <c r="H11" s="99">
        <f t="shared" si="1"/>
        <v>0.22500000000000001</v>
      </c>
      <c r="I11" s="100">
        <f t="shared" si="2"/>
        <v>0.33644859813084116</v>
      </c>
      <c r="J11" s="101">
        <f>'CQs Metrics'!$T$11</f>
        <v>14</v>
      </c>
      <c r="K11" s="102">
        <f xml:space="preserve"> J11/18</f>
        <v>0.77777777777777779</v>
      </c>
    </row>
    <row r="12" spans="1:11" ht="14.25" x14ac:dyDescent="0.45">
      <c r="B12" s="120" t="s">
        <v>136</v>
      </c>
      <c r="C12" s="130">
        <f>General!G14</f>
        <v>22</v>
      </c>
      <c r="D12" s="122">
        <f>'Class Matches'!$H$44</f>
        <v>12</v>
      </c>
      <c r="E12" s="127">
        <f t="shared" si="3"/>
        <v>10</v>
      </c>
      <c r="F12" s="127">
        <f t="shared" si="4"/>
        <v>68</v>
      </c>
      <c r="G12" s="128">
        <f t="shared" si="0"/>
        <v>0.54545454545454541</v>
      </c>
      <c r="H12" s="128">
        <f t="shared" si="1"/>
        <v>0.15</v>
      </c>
      <c r="I12" s="129">
        <f t="shared" si="2"/>
        <v>0.23529411764705879</v>
      </c>
      <c r="J12" s="123">
        <f>'CQs Metrics'!$T$12</f>
        <v>12</v>
      </c>
      <c r="K12" s="126">
        <f t="shared" si="5"/>
        <v>0.66666666666666663</v>
      </c>
    </row>
    <row r="13" spans="1:11" ht="14.25" x14ac:dyDescent="0.45">
      <c r="B13" s="120" t="s">
        <v>137</v>
      </c>
      <c r="C13" s="130">
        <f>General!G15</f>
        <v>19</v>
      </c>
      <c r="D13" s="122">
        <f>'Class Matches'!$J$44</f>
        <v>11</v>
      </c>
      <c r="E13" s="127">
        <f t="shared" si="3"/>
        <v>8</v>
      </c>
      <c r="F13" s="127">
        <f t="shared" si="4"/>
        <v>69</v>
      </c>
      <c r="G13" s="128">
        <f t="shared" si="0"/>
        <v>0.57894736842105265</v>
      </c>
      <c r="H13" s="128">
        <f t="shared" si="1"/>
        <v>0.13750000000000001</v>
      </c>
      <c r="I13" s="129">
        <f t="shared" si="2"/>
        <v>0.22222222222222227</v>
      </c>
      <c r="J13" s="123">
        <f>'CQs Metrics'!$T$13</f>
        <v>6</v>
      </c>
      <c r="K13" s="126">
        <f t="shared" si="5"/>
        <v>0.33333333333333331</v>
      </c>
    </row>
    <row r="14" spans="1:11" ht="14.25" x14ac:dyDescent="0.45">
      <c r="B14" s="131" t="s">
        <v>138</v>
      </c>
      <c r="C14" s="130">
        <f>General!G16</f>
        <v>15</v>
      </c>
      <c r="D14" s="122">
        <f>'Class Matches'!$L$44</f>
        <v>9</v>
      </c>
      <c r="E14" s="127">
        <f t="shared" si="3"/>
        <v>6</v>
      </c>
      <c r="F14" s="127">
        <f t="shared" si="4"/>
        <v>71</v>
      </c>
      <c r="G14" s="128">
        <f t="shared" si="0"/>
        <v>0.6</v>
      </c>
      <c r="H14" s="128">
        <f t="shared" si="1"/>
        <v>0.1125</v>
      </c>
      <c r="I14" s="129">
        <f t="shared" si="2"/>
        <v>0.18947368421052632</v>
      </c>
      <c r="J14" s="123">
        <f>'CQs Metrics'!$T$14</f>
        <v>8</v>
      </c>
      <c r="K14" s="126">
        <f t="shared" si="5"/>
        <v>0.44444444444444442</v>
      </c>
    </row>
    <row r="15" spans="1:11" ht="14.25" x14ac:dyDescent="0.45">
      <c r="B15" s="106" t="s">
        <v>202</v>
      </c>
      <c r="C15" s="107">
        <f>General!G17</f>
        <v>19</v>
      </c>
      <c r="D15" s="108">
        <f>'Class Matches'!$B$67</f>
        <v>9</v>
      </c>
      <c r="E15" s="109">
        <f t="shared" si="3"/>
        <v>10</v>
      </c>
      <c r="F15" s="109">
        <f t="shared" si="4"/>
        <v>71</v>
      </c>
      <c r="G15" s="110">
        <f t="shared" si="0"/>
        <v>0.47368421052631576</v>
      </c>
      <c r="H15" s="110">
        <f t="shared" si="1"/>
        <v>0.1125</v>
      </c>
      <c r="I15" s="111">
        <f t="shared" si="2"/>
        <v>0.18181818181818182</v>
      </c>
      <c r="J15" s="112">
        <f>'CQs Metrics'!$T$15</f>
        <v>1</v>
      </c>
      <c r="K15" s="113">
        <f t="shared" si="5"/>
        <v>5.5555555555555552E-2</v>
      </c>
    </row>
    <row r="16" spans="1:11" ht="14.25" x14ac:dyDescent="0.45">
      <c r="B16" s="106" t="s">
        <v>203</v>
      </c>
      <c r="C16" s="107">
        <f>General!G18</f>
        <v>28</v>
      </c>
      <c r="D16" s="108">
        <f>'Class Matches'!$D$67</f>
        <v>16</v>
      </c>
      <c r="E16" s="109">
        <f t="shared" si="3"/>
        <v>12</v>
      </c>
      <c r="F16" s="109">
        <f t="shared" si="4"/>
        <v>64</v>
      </c>
      <c r="G16" s="110">
        <f t="shared" si="0"/>
        <v>0.5714285714285714</v>
      </c>
      <c r="H16" s="110">
        <f t="shared" si="1"/>
        <v>0.2</v>
      </c>
      <c r="I16" s="111">
        <f t="shared" si="2"/>
        <v>0.29629629629629634</v>
      </c>
      <c r="J16" s="112">
        <f>'CQs Metrics'!$T$16</f>
        <v>5</v>
      </c>
      <c r="K16" s="113">
        <f t="shared" si="5"/>
        <v>0.27777777777777779</v>
      </c>
    </row>
    <row r="17" spans="2:11" ht="14.25" x14ac:dyDescent="0.45">
      <c r="B17" s="106" t="s">
        <v>204</v>
      </c>
      <c r="C17" s="114">
        <f>General!G19</f>
        <v>24</v>
      </c>
      <c r="D17" s="115">
        <f>'Class Matches'!$F$67</f>
        <v>9</v>
      </c>
      <c r="E17" s="109">
        <f t="shared" si="3"/>
        <v>15</v>
      </c>
      <c r="F17" s="109">
        <f t="shared" si="4"/>
        <v>71</v>
      </c>
      <c r="G17" s="110">
        <f t="shared" si="0"/>
        <v>0.375</v>
      </c>
      <c r="H17" s="110">
        <f t="shared" si="1"/>
        <v>0.1125</v>
      </c>
      <c r="I17" s="111">
        <f t="shared" si="2"/>
        <v>0.1730769230769231</v>
      </c>
      <c r="J17" s="116">
        <f>'CQs Metrics'!$T$17</f>
        <v>0</v>
      </c>
      <c r="K17" s="113">
        <f t="shared" si="5"/>
        <v>0</v>
      </c>
    </row>
    <row r="18" spans="2:11" ht="14.25" x14ac:dyDescent="0.45">
      <c r="B18" s="106" t="s">
        <v>205</v>
      </c>
      <c r="C18" s="117">
        <f>General!G20</f>
        <v>24</v>
      </c>
      <c r="D18" s="107">
        <f>'Class Matches'!$H$67</f>
        <v>10</v>
      </c>
      <c r="E18" s="109">
        <f t="shared" si="3"/>
        <v>14</v>
      </c>
      <c r="F18" s="109">
        <f t="shared" si="4"/>
        <v>70</v>
      </c>
      <c r="G18" s="110">
        <f t="shared" si="0"/>
        <v>0.41666666666666669</v>
      </c>
      <c r="H18" s="110">
        <f t="shared" si="1"/>
        <v>0.125</v>
      </c>
      <c r="I18" s="111">
        <f t="shared" si="2"/>
        <v>0.19230769230769229</v>
      </c>
      <c r="J18" s="118">
        <f>'CQs Metrics'!$T$18</f>
        <v>2</v>
      </c>
      <c r="K18" s="113">
        <f t="shared" si="5"/>
        <v>0.1111111111111111</v>
      </c>
    </row>
    <row r="19" spans="2:11" ht="14.25" x14ac:dyDescent="0.45">
      <c r="B19" s="106" t="s">
        <v>206</v>
      </c>
      <c r="C19" s="117">
        <f>General!G21</f>
        <v>7</v>
      </c>
      <c r="D19" s="107">
        <f>'Class Matches'!$J$67</f>
        <v>1</v>
      </c>
      <c r="E19" s="109">
        <f t="shared" si="3"/>
        <v>6</v>
      </c>
      <c r="F19" s="109">
        <f t="shared" si="4"/>
        <v>79</v>
      </c>
      <c r="G19" s="110">
        <f t="shared" si="0"/>
        <v>0.14285714285714285</v>
      </c>
      <c r="H19" s="110">
        <f t="shared" si="1"/>
        <v>1.2500000000000001E-2</v>
      </c>
      <c r="I19" s="111">
        <f t="shared" si="2"/>
        <v>2.2988505747126436E-2</v>
      </c>
      <c r="J19" s="118">
        <f>'CQs Metrics'!$T$19</f>
        <v>1</v>
      </c>
      <c r="K19" s="113">
        <f t="shared" si="5"/>
        <v>5.5555555555555552E-2</v>
      </c>
    </row>
    <row r="20" spans="2:11" ht="14.25" x14ac:dyDescent="0.45">
      <c r="B20" s="106" t="s">
        <v>207</v>
      </c>
      <c r="C20" s="117">
        <f>General!G22</f>
        <v>9</v>
      </c>
      <c r="D20" s="107">
        <f>'Class Matches'!$L$67</f>
        <v>6</v>
      </c>
      <c r="E20" s="109">
        <f t="shared" si="3"/>
        <v>3</v>
      </c>
      <c r="F20" s="109">
        <f t="shared" si="4"/>
        <v>74</v>
      </c>
      <c r="G20" s="110">
        <f t="shared" si="0"/>
        <v>0.66666666666666663</v>
      </c>
      <c r="H20" s="110">
        <f t="shared" si="1"/>
        <v>7.4999999999999997E-2</v>
      </c>
      <c r="I20" s="111">
        <f t="shared" si="2"/>
        <v>0.1348314606741573</v>
      </c>
      <c r="J20" s="118">
        <f>'CQs Metrics'!$T$20</f>
        <v>2</v>
      </c>
      <c r="K20" s="113">
        <f t="shared" si="5"/>
        <v>0.1111111111111111</v>
      </c>
    </row>
    <row r="21" spans="2:11" ht="14.25" x14ac:dyDescent="0.45"/>
    <row r="23" spans="2:11" ht="15.75" customHeight="1" x14ac:dyDescent="0.5">
      <c r="B23" s="190" t="s">
        <v>28</v>
      </c>
      <c r="C23" s="191"/>
      <c r="D23" s="191"/>
      <c r="E23" s="191"/>
      <c r="F23" s="191"/>
      <c r="G23" s="191"/>
      <c r="H23" s="191"/>
      <c r="I23" s="191"/>
      <c r="J23" s="191"/>
      <c r="K23" s="192"/>
    </row>
    <row r="24" spans="2:11" ht="15.75" customHeight="1" x14ac:dyDescent="0.45">
      <c r="B24" s="35"/>
      <c r="C24" s="35" t="s">
        <v>29</v>
      </c>
      <c r="D24" s="42" t="s">
        <v>30</v>
      </c>
      <c r="E24" s="35" t="s">
        <v>21</v>
      </c>
      <c r="F24" s="42" t="s">
        <v>31</v>
      </c>
      <c r="G24" s="42" t="s">
        <v>23</v>
      </c>
      <c r="H24" s="42" t="s">
        <v>24</v>
      </c>
      <c r="I24" s="42" t="s">
        <v>25</v>
      </c>
      <c r="J24" s="35" t="s">
        <v>26</v>
      </c>
      <c r="K24" s="43" t="s">
        <v>27</v>
      </c>
    </row>
    <row r="25" spans="2:11" ht="15.75" customHeight="1" x14ac:dyDescent="0.45">
      <c r="B25" s="132" t="s">
        <v>128</v>
      </c>
      <c r="C25" s="133">
        <f>General!H5</f>
        <v>6</v>
      </c>
      <c r="D25" s="133">
        <f>'Object Prop Matches'!$B$14</f>
        <v>0</v>
      </c>
      <c r="E25" s="133">
        <f>C25-D25</f>
        <v>6</v>
      </c>
      <c r="F25" s="133">
        <f>60-D25</f>
        <v>60</v>
      </c>
      <c r="G25" s="138">
        <f t="shared" ref="G25:G42" si="6">((D25)/(D25+E25))</f>
        <v>0</v>
      </c>
      <c r="H25" s="138">
        <f t="shared" ref="H25:H42" si="7">((D25)/(D25+F25))</f>
        <v>0</v>
      </c>
      <c r="I25" s="138">
        <v>0</v>
      </c>
      <c r="J25" s="139">
        <f t="shared" ref="J25:J31" si="8">J3</f>
        <v>0</v>
      </c>
      <c r="K25" s="144">
        <f>J25/18</f>
        <v>0</v>
      </c>
    </row>
    <row r="26" spans="2:11" ht="15.75" customHeight="1" x14ac:dyDescent="0.45">
      <c r="B26" s="132" t="s">
        <v>129</v>
      </c>
      <c r="C26" s="133">
        <f>General!H6</f>
        <v>5</v>
      </c>
      <c r="D26" s="133">
        <f>'Object Prop Matches'!$D$14</f>
        <v>3</v>
      </c>
      <c r="E26" s="133">
        <f t="shared" ref="E26:E42" si="9">C26-D26</f>
        <v>2</v>
      </c>
      <c r="F26" s="133">
        <f>60-D26</f>
        <v>57</v>
      </c>
      <c r="G26" s="138">
        <f t="shared" si="6"/>
        <v>0.6</v>
      </c>
      <c r="H26" s="138">
        <f t="shared" si="7"/>
        <v>0.05</v>
      </c>
      <c r="I26" s="138">
        <f t="shared" ref="I26:I32" si="10">((2*(G26*H26))/(G26+H26))</f>
        <v>9.2307692307692299E-2</v>
      </c>
      <c r="J26" s="145">
        <f t="shared" si="8"/>
        <v>1</v>
      </c>
      <c r="K26" s="144">
        <f t="shared" ref="K26:K42" si="11">J26/18</f>
        <v>5.5555555555555552E-2</v>
      </c>
    </row>
    <row r="27" spans="2:11" s="40" customFormat="1" ht="15.75" customHeight="1" x14ac:dyDescent="0.45">
      <c r="B27" s="132" t="s">
        <v>139</v>
      </c>
      <c r="C27" s="139">
        <f>General!H7</f>
        <v>5</v>
      </c>
      <c r="D27" s="146">
        <f>'Object Prop Matches'!$F$14</f>
        <v>0</v>
      </c>
      <c r="E27" s="133">
        <f t="shared" si="9"/>
        <v>5</v>
      </c>
      <c r="F27" s="133">
        <f t="shared" ref="F27:F42" si="12">60-D27</f>
        <v>60</v>
      </c>
      <c r="G27" s="147">
        <f t="shared" si="6"/>
        <v>0</v>
      </c>
      <c r="H27" s="147">
        <f t="shared" si="7"/>
        <v>0</v>
      </c>
      <c r="I27" s="147">
        <v>0</v>
      </c>
      <c r="J27" s="148">
        <f t="shared" si="8"/>
        <v>0</v>
      </c>
      <c r="K27" s="144">
        <f t="shared" si="11"/>
        <v>0</v>
      </c>
    </row>
    <row r="28" spans="2:11" ht="15.75" customHeight="1" x14ac:dyDescent="0.45">
      <c r="B28" s="132" t="s">
        <v>130</v>
      </c>
      <c r="C28" s="139">
        <f>General!H8</f>
        <v>9</v>
      </c>
      <c r="D28" s="139">
        <f>'Object Prop Matches'!$H$14</f>
        <v>0</v>
      </c>
      <c r="E28" s="133">
        <f t="shared" si="9"/>
        <v>9</v>
      </c>
      <c r="F28" s="133">
        <f t="shared" si="12"/>
        <v>60</v>
      </c>
      <c r="G28" s="138">
        <f t="shared" si="6"/>
        <v>0</v>
      </c>
      <c r="H28" s="138">
        <f t="shared" si="7"/>
        <v>0</v>
      </c>
      <c r="I28" s="138">
        <v>0</v>
      </c>
      <c r="J28" s="139">
        <f t="shared" si="8"/>
        <v>0</v>
      </c>
      <c r="K28" s="144">
        <f t="shared" si="11"/>
        <v>0</v>
      </c>
    </row>
    <row r="29" spans="2:11" ht="15.75" customHeight="1" x14ac:dyDescent="0.45">
      <c r="B29" s="132" t="s">
        <v>131</v>
      </c>
      <c r="C29" s="133">
        <f>General!H9</f>
        <v>0</v>
      </c>
      <c r="D29" s="139">
        <f>'Object Prop Matches'!$J$14</f>
        <v>0</v>
      </c>
      <c r="E29" s="133">
        <f t="shared" si="9"/>
        <v>0</v>
      </c>
      <c r="F29" s="133">
        <f t="shared" si="12"/>
        <v>60</v>
      </c>
      <c r="G29" s="138">
        <v>0</v>
      </c>
      <c r="H29" s="138">
        <f t="shared" si="7"/>
        <v>0</v>
      </c>
      <c r="I29" s="138">
        <v>0</v>
      </c>
      <c r="J29" s="139">
        <f t="shared" si="8"/>
        <v>0</v>
      </c>
      <c r="K29" s="144">
        <f t="shared" si="11"/>
        <v>0</v>
      </c>
    </row>
    <row r="30" spans="2:11" ht="15.75" customHeight="1" x14ac:dyDescent="0.45">
      <c r="B30" s="132" t="s">
        <v>132</v>
      </c>
      <c r="C30" s="133">
        <f>General!H10</f>
        <v>9</v>
      </c>
      <c r="D30" s="139">
        <f>'Object Prop Matches'!$L$14</f>
        <v>0</v>
      </c>
      <c r="E30" s="133">
        <f t="shared" si="9"/>
        <v>9</v>
      </c>
      <c r="F30" s="133">
        <f t="shared" si="12"/>
        <v>60</v>
      </c>
      <c r="G30" s="138">
        <f t="shared" si="6"/>
        <v>0</v>
      </c>
      <c r="H30" s="138">
        <f t="shared" si="7"/>
        <v>0</v>
      </c>
      <c r="I30" s="138">
        <v>0</v>
      </c>
      <c r="J30" s="139">
        <f t="shared" si="8"/>
        <v>0</v>
      </c>
      <c r="K30" s="144">
        <f t="shared" si="11"/>
        <v>0</v>
      </c>
    </row>
    <row r="31" spans="2:11" ht="15.75" customHeight="1" x14ac:dyDescent="0.45">
      <c r="B31" s="120" t="s">
        <v>133</v>
      </c>
      <c r="C31" s="121">
        <f>General!H11</f>
        <v>16</v>
      </c>
      <c r="D31" s="130">
        <f>'Object Prop Matches'!$B$30</f>
        <v>7</v>
      </c>
      <c r="E31" s="121">
        <f t="shared" si="9"/>
        <v>9</v>
      </c>
      <c r="F31" s="121">
        <f t="shared" si="12"/>
        <v>53</v>
      </c>
      <c r="G31" s="142">
        <f t="shared" si="6"/>
        <v>0.4375</v>
      </c>
      <c r="H31" s="142">
        <f t="shared" si="7"/>
        <v>0.11666666666666667</v>
      </c>
      <c r="I31" s="142">
        <f t="shared" si="10"/>
        <v>0.18421052631578946</v>
      </c>
      <c r="J31" s="130">
        <f t="shared" si="8"/>
        <v>7</v>
      </c>
      <c r="K31" s="143">
        <f t="shared" si="11"/>
        <v>0.3888888888888889</v>
      </c>
    </row>
    <row r="32" spans="2:11" ht="15.75" customHeight="1" x14ac:dyDescent="0.45">
      <c r="B32" s="120" t="s">
        <v>134</v>
      </c>
      <c r="C32" s="121">
        <f>General!H12</f>
        <v>13</v>
      </c>
      <c r="D32" s="130">
        <f>'Object Prop Matches'!$D$30</f>
        <v>6</v>
      </c>
      <c r="E32" s="121">
        <f t="shared" si="9"/>
        <v>7</v>
      </c>
      <c r="F32" s="121">
        <f t="shared" si="12"/>
        <v>54</v>
      </c>
      <c r="G32" s="142">
        <f t="shared" si="6"/>
        <v>0.46153846153846156</v>
      </c>
      <c r="H32" s="142">
        <f t="shared" si="7"/>
        <v>0.1</v>
      </c>
      <c r="I32" s="142">
        <f t="shared" si="10"/>
        <v>0.16438356164383564</v>
      </c>
      <c r="J32" s="130">
        <f>$J$10</f>
        <v>9</v>
      </c>
      <c r="K32" s="143">
        <f t="shared" si="11"/>
        <v>0.5</v>
      </c>
    </row>
    <row r="33" spans="2:11" ht="15.75" customHeight="1" x14ac:dyDescent="0.45">
      <c r="B33" s="120" t="s">
        <v>140</v>
      </c>
      <c r="C33" s="121">
        <f>General!H13</f>
        <v>15</v>
      </c>
      <c r="D33" s="130">
        <f>'Object Prop Matches'!$F$30</f>
        <v>6</v>
      </c>
      <c r="E33" s="121">
        <f t="shared" si="9"/>
        <v>9</v>
      </c>
      <c r="F33" s="121">
        <f t="shared" si="12"/>
        <v>54</v>
      </c>
      <c r="G33" s="142">
        <f t="shared" si="6"/>
        <v>0.4</v>
      </c>
      <c r="H33" s="142">
        <f t="shared" si="7"/>
        <v>0.1</v>
      </c>
      <c r="I33" s="142">
        <f t="shared" ref="I33:I41" si="13">((2*(G33*H33))/(G33+H33))</f>
        <v>0.16000000000000003</v>
      </c>
      <c r="J33" s="130">
        <f>$J$11</f>
        <v>14</v>
      </c>
      <c r="K33" s="143">
        <f t="shared" si="11"/>
        <v>0.77777777777777779</v>
      </c>
    </row>
    <row r="34" spans="2:11" ht="15.75" customHeight="1" x14ac:dyDescent="0.45">
      <c r="B34" s="120" t="s">
        <v>136</v>
      </c>
      <c r="C34" s="130">
        <f>General!H14</f>
        <v>6</v>
      </c>
      <c r="D34" s="130">
        <f>'Object Prop Matches'!$H$30</f>
        <v>5</v>
      </c>
      <c r="E34" s="121">
        <f t="shared" si="9"/>
        <v>1</v>
      </c>
      <c r="F34" s="121">
        <f t="shared" si="12"/>
        <v>55</v>
      </c>
      <c r="G34" s="142">
        <f t="shared" si="6"/>
        <v>0.83333333333333337</v>
      </c>
      <c r="H34" s="142">
        <f t="shared" si="7"/>
        <v>8.3333333333333329E-2</v>
      </c>
      <c r="I34" s="142">
        <f t="shared" si="13"/>
        <v>0.15151515151515152</v>
      </c>
      <c r="J34" s="130">
        <f>J12</f>
        <v>12</v>
      </c>
      <c r="K34" s="143">
        <f t="shared" si="11"/>
        <v>0.66666666666666663</v>
      </c>
    </row>
    <row r="35" spans="2:11" ht="15.75" customHeight="1" x14ac:dyDescent="0.45">
      <c r="B35" s="120" t="s">
        <v>137</v>
      </c>
      <c r="C35" s="130">
        <f>General!H15</f>
        <v>5</v>
      </c>
      <c r="D35" s="130">
        <f>'Object Prop Matches'!$J$30</f>
        <v>2</v>
      </c>
      <c r="E35" s="121">
        <f t="shared" si="9"/>
        <v>3</v>
      </c>
      <c r="F35" s="121">
        <f t="shared" si="12"/>
        <v>58</v>
      </c>
      <c r="G35" s="142">
        <f t="shared" si="6"/>
        <v>0.4</v>
      </c>
      <c r="H35" s="142">
        <f t="shared" si="7"/>
        <v>3.3333333333333333E-2</v>
      </c>
      <c r="I35" s="142">
        <f t="shared" si="13"/>
        <v>6.1538461538461542E-2</v>
      </c>
      <c r="J35" s="130">
        <f>J13</f>
        <v>6</v>
      </c>
      <c r="K35" s="143">
        <f t="shared" si="11"/>
        <v>0.33333333333333331</v>
      </c>
    </row>
    <row r="36" spans="2:11" ht="15.75" customHeight="1" x14ac:dyDescent="0.45">
      <c r="B36" s="120" t="s">
        <v>138</v>
      </c>
      <c r="C36" s="130">
        <f>General!H16</f>
        <v>7</v>
      </c>
      <c r="D36" s="130">
        <f>'Object Prop Matches'!$L$30</f>
        <v>1</v>
      </c>
      <c r="E36" s="121">
        <f t="shared" si="9"/>
        <v>6</v>
      </c>
      <c r="F36" s="121">
        <f t="shared" si="12"/>
        <v>59</v>
      </c>
      <c r="G36" s="142">
        <f t="shared" si="6"/>
        <v>0.14285714285714285</v>
      </c>
      <c r="H36" s="142">
        <f t="shared" si="7"/>
        <v>1.6666666666666666E-2</v>
      </c>
      <c r="I36" s="142">
        <f t="shared" si="13"/>
        <v>2.9850746268656716E-2</v>
      </c>
      <c r="J36" s="130">
        <f>J14</f>
        <v>8</v>
      </c>
      <c r="K36" s="143">
        <f t="shared" si="11"/>
        <v>0.44444444444444442</v>
      </c>
    </row>
    <row r="37" spans="2:11" ht="15.75" customHeight="1" x14ac:dyDescent="0.45">
      <c r="B37" s="106" t="s">
        <v>202</v>
      </c>
      <c r="C37" s="107">
        <f>General!H17</f>
        <v>5</v>
      </c>
      <c r="D37" s="107">
        <f>'Object Prop Matches'!$B$46</f>
        <v>1</v>
      </c>
      <c r="E37" s="117">
        <f t="shared" si="9"/>
        <v>4</v>
      </c>
      <c r="F37" s="117">
        <f t="shared" si="12"/>
        <v>59</v>
      </c>
      <c r="G37" s="140">
        <f t="shared" si="6"/>
        <v>0.2</v>
      </c>
      <c r="H37" s="140">
        <f t="shared" si="7"/>
        <v>1.6666666666666666E-2</v>
      </c>
      <c r="I37" s="140">
        <f t="shared" si="13"/>
        <v>3.0769230769230771E-2</v>
      </c>
      <c r="J37" s="107">
        <f>$J$15</f>
        <v>1</v>
      </c>
      <c r="K37" s="119">
        <f t="shared" si="11"/>
        <v>5.5555555555555552E-2</v>
      </c>
    </row>
    <row r="38" spans="2:11" ht="15.75" customHeight="1" x14ac:dyDescent="0.45">
      <c r="B38" s="106" t="s">
        <v>203</v>
      </c>
      <c r="C38" s="107">
        <f>General!H18</f>
        <v>13</v>
      </c>
      <c r="D38" s="107">
        <f>'Object Prop Matches'!$D$46</f>
        <v>5</v>
      </c>
      <c r="E38" s="117">
        <f t="shared" si="9"/>
        <v>8</v>
      </c>
      <c r="F38" s="117">
        <f t="shared" si="12"/>
        <v>55</v>
      </c>
      <c r="G38" s="140">
        <f t="shared" si="6"/>
        <v>0.38461538461538464</v>
      </c>
      <c r="H38" s="140">
        <f t="shared" si="7"/>
        <v>8.3333333333333329E-2</v>
      </c>
      <c r="I38" s="140">
        <f t="shared" si="13"/>
        <v>0.13698630136986301</v>
      </c>
      <c r="J38" s="118">
        <f>$J$16</f>
        <v>5</v>
      </c>
      <c r="K38" s="119">
        <f t="shared" si="11"/>
        <v>0.27777777777777779</v>
      </c>
    </row>
    <row r="39" spans="2:11" ht="15.75" customHeight="1" x14ac:dyDescent="0.45">
      <c r="B39" s="106" t="s">
        <v>204</v>
      </c>
      <c r="C39" s="117">
        <f>General!H19</f>
        <v>5</v>
      </c>
      <c r="D39" s="141">
        <f>'Object Prop Matches'!$F$46</f>
        <v>1</v>
      </c>
      <c r="E39" s="117">
        <f t="shared" si="9"/>
        <v>4</v>
      </c>
      <c r="F39" s="117">
        <f t="shared" si="12"/>
        <v>59</v>
      </c>
      <c r="G39" s="140">
        <f t="shared" si="6"/>
        <v>0.2</v>
      </c>
      <c r="H39" s="140">
        <f t="shared" si="7"/>
        <v>1.6666666666666666E-2</v>
      </c>
      <c r="I39" s="140">
        <f t="shared" si="13"/>
        <v>3.0769230769230771E-2</v>
      </c>
      <c r="J39" s="167">
        <f>$J$17</f>
        <v>0</v>
      </c>
      <c r="K39" s="119">
        <f t="shared" si="11"/>
        <v>0</v>
      </c>
    </row>
    <row r="40" spans="2:11" ht="15.75" customHeight="1" x14ac:dyDescent="0.45">
      <c r="B40" s="106" t="s">
        <v>205</v>
      </c>
      <c r="C40" s="117">
        <f>General!H20</f>
        <v>8</v>
      </c>
      <c r="D40" s="141">
        <f>'Object Prop Matches'!$H$46</f>
        <v>1</v>
      </c>
      <c r="E40" s="117">
        <f t="shared" si="9"/>
        <v>7</v>
      </c>
      <c r="F40" s="117">
        <f t="shared" si="12"/>
        <v>59</v>
      </c>
      <c r="G40" s="140">
        <f t="shared" si="6"/>
        <v>0.125</v>
      </c>
      <c r="H40" s="140">
        <f t="shared" si="7"/>
        <v>1.6666666666666666E-2</v>
      </c>
      <c r="I40" s="140">
        <f t="shared" si="13"/>
        <v>2.9411764705882353E-2</v>
      </c>
      <c r="J40" s="118">
        <f>'CQs Metrics'!$T$18</f>
        <v>2</v>
      </c>
      <c r="K40" s="119">
        <f t="shared" si="11"/>
        <v>0.1111111111111111</v>
      </c>
    </row>
    <row r="41" spans="2:11" ht="15.75" customHeight="1" x14ac:dyDescent="0.45">
      <c r="B41" s="106" t="s">
        <v>206</v>
      </c>
      <c r="C41" s="117">
        <f>General!H21</f>
        <v>1</v>
      </c>
      <c r="D41" s="141">
        <f>'Object Prop Matches'!$J$46</f>
        <v>1</v>
      </c>
      <c r="E41" s="117">
        <f t="shared" si="9"/>
        <v>0</v>
      </c>
      <c r="F41" s="117">
        <f t="shared" si="12"/>
        <v>59</v>
      </c>
      <c r="G41" s="140">
        <f t="shared" si="6"/>
        <v>1</v>
      </c>
      <c r="H41" s="140">
        <f t="shared" si="7"/>
        <v>1.6666666666666666E-2</v>
      </c>
      <c r="I41" s="140">
        <f t="shared" si="13"/>
        <v>3.2786885245901641E-2</v>
      </c>
      <c r="J41" s="118">
        <f>'CQs Metrics'!$T$19</f>
        <v>1</v>
      </c>
      <c r="K41" s="119">
        <f t="shared" si="11"/>
        <v>5.5555555555555552E-2</v>
      </c>
    </row>
    <row r="42" spans="2:11" ht="15.75" customHeight="1" x14ac:dyDescent="0.45">
      <c r="B42" s="106" t="s">
        <v>207</v>
      </c>
      <c r="C42" s="117">
        <f>General!H22</f>
        <v>2</v>
      </c>
      <c r="D42" s="141">
        <f>'Object Prop Matches'!$L$46</f>
        <v>0</v>
      </c>
      <c r="E42" s="117">
        <f t="shared" si="9"/>
        <v>2</v>
      </c>
      <c r="F42" s="117">
        <f t="shared" si="12"/>
        <v>60</v>
      </c>
      <c r="G42" s="140">
        <f t="shared" si="6"/>
        <v>0</v>
      </c>
      <c r="H42" s="140">
        <f t="shared" si="7"/>
        <v>0</v>
      </c>
      <c r="I42" s="140">
        <v>0</v>
      </c>
      <c r="J42" s="167">
        <f>$J$20</f>
        <v>2</v>
      </c>
      <c r="K42" s="119">
        <f t="shared" si="11"/>
        <v>0.1111111111111111</v>
      </c>
    </row>
    <row r="43" spans="2:11" ht="15.75" customHeight="1" x14ac:dyDescent="0.45">
      <c r="B43" s="41"/>
      <c r="C43" s="75"/>
      <c r="D43" s="70"/>
      <c r="E43" s="70"/>
      <c r="F43" s="70"/>
      <c r="G43" s="70"/>
      <c r="H43" s="70"/>
      <c r="I43" s="70"/>
      <c r="J43" s="70"/>
      <c r="K43" s="70"/>
    </row>
    <row r="44" spans="2:11" ht="15.75" customHeight="1" x14ac:dyDescent="0.45"/>
    <row r="45" spans="2:11" ht="15.75" customHeight="1" x14ac:dyDescent="0.5">
      <c r="B45" s="190" t="s">
        <v>32</v>
      </c>
      <c r="C45" s="191"/>
      <c r="D45" s="191"/>
      <c r="E45" s="191"/>
      <c r="F45" s="191"/>
      <c r="G45" s="191"/>
      <c r="H45" s="191"/>
      <c r="I45" s="191"/>
      <c r="J45" s="191"/>
      <c r="K45" s="192"/>
    </row>
    <row r="46" spans="2:11" ht="15.75" customHeight="1" x14ac:dyDescent="0.45">
      <c r="B46" s="22"/>
      <c r="C46" s="23" t="s">
        <v>29</v>
      </c>
      <c r="D46" s="24" t="s">
        <v>30</v>
      </c>
      <c r="E46" s="23" t="s">
        <v>21</v>
      </c>
      <c r="F46" s="23" t="s">
        <v>31</v>
      </c>
      <c r="G46" s="24" t="s">
        <v>23</v>
      </c>
      <c r="H46" s="24" t="s">
        <v>24</v>
      </c>
      <c r="I46" s="24" t="s">
        <v>25</v>
      </c>
      <c r="J46" s="8" t="s">
        <v>26</v>
      </c>
      <c r="K46" s="11" t="s">
        <v>27</v>
      </c>
    </row>
    <row r="47" spans="2:11" ht="15.75" customHeight="1" x14ac:dyDescent="0.45">
      <c r="B47" s="132" t="s">
        <v>128</v>
      </c>
      <c r="C47" s="134">
        <f>General!J5</f>
        <v>8</v>
      </c>
      <c r="D47" s="134">
        <f>'Properites Matches'!$B$21</f>
        <v>1</v>
      </c>
      <c r="E47" s="134">
        <f>C47-D47</f>
        <v>7</v>
      </c>
      <c r="F47" s="134">
        <f>102-D47</f>
        <v>101</v>
      </c>
      <c r="G47" s="135">
        <f t="shared" ref="G47:G64" si="14">((D47)/(D47+E47))</f>
        <v>0.125</v>
      </c>
      <c r="H47" s="135">
        <f t="shared" ref="H47:H64" si="15">((D47)/(D47+F47))</f>
        <v>9.8039215686274508E-3</v>
      </c>
      <c r="I47" s="135">
        <f t="shared" ref="I47:I64" si="16">((2*(G47*H47))/(G47+H47))</f>
        <v>1.8181818181818181E-2</v>
      </c>
      <c r="J47" s="134">
        <f t="shared" ref="J47:J58" si="17">J25</f>
        <v>0</v>
      </c>
      <c r="K47" s="136">
        <f>J47/18</f>
        <v>0</v>
      </c>
    </row>
    <row r="48" spans="2:11" ht="15.75" customHeight="1" x14ac:dyDescent="0.45">
      <c r="B48" s="132" t="s">
        <v>129</v>
      </c>
      <c r="C48" s="134">
        <f>General!J6</f>
        <v>5</v>
      </c>
      <c r="D48" s="134">
        <f>'Properites Matches'!$D$21</f>
        <v>4</v>
      </c>
      <c r="E48" s="134">
        <f t="shared" ref="E48:E64" si="18">C48-D48</f>
        <v>1</v>
      </c>
      <c r="F48" s="134">
        <f t="shared" ref="F48:F64" si="19">102-D48</f>
        <v>98</v>
      </c>
      <c r="G48" s="135">
        <f t="shared" si="14"/>
        <v>0.8</v>
      </c>
      <c r="H48" s="135">
        <f t="shared" si="15"/>
        <v>3.9215686274509803E-2</v>
      </c>
      <c r="I48" s="135">
        <f t="shared" si="16"/>
        <v>7.476635514018691E-2</v>
      </c>
      <c r="J48" s="137">
        <f t="shared" si="17"/>
        <v>1</v>
      </c>
      <c r="K48" s="136">
        <f t="shared" ref="K48:K64" si="20">J48/18</f>
        <v>5.5555555555555552E-2</v>
      </c>
    </row>
    <row r="49" spans="2:11" s="40" customFormat="1" ht="15.75" customHeight="1" x14ac:dyDescent="0.45">
      <c r="B49" s="132" t="s">
        <v>139</v>
      </c>
      <c r="C49" s="158">
        <f>General!J7</f>
        <v>5</v>
      </c>
      <c r="D49" s="158">
        <f>'Properites Matches'!$F$21</f>
        <v>0</v>
      </c>
      <c r="E49" s="134">
        <f t="shared" si="18"/>
        <v>5</v>
      </c>
      <c r="F49" s="134">
        <f t="shared" si="19"/>
        <v>102</v>
      </c>
      <c r="G49" s="159">
        <f t="shared" si="14"/>
        <v>0</v>
      </c>
      <c r="H49" s="159">
        <f t="shared" si="15"/>
        <v>0</v>
      </c>
      <c r="I49" s="159">
        <v>0</v>
      </c>
      <c r="J49" s="137">
        <f t="shared" si="17"/>
        <v>0</v>
      </c>
      <c r="K49" s="136">
        <f t="shared" si="20"/>
        <v>0</v>
      </c>
    </row>
    <row r="50" spans="2:11" ht="15.75" customHeight="1" x14ac:dyDescent="0.45">
      <c r="B50" s="132" t="s">
        <v>130</v>
      </c>
      <c r="C50" s="134">
        <f>General!J8</f>
        <v>14</v>
      </c>
      <c r="D50" s="134">
        <f>'Properites Matches'!$H$21</f>
        <v>0</v>
      </c>
      <c r="E50" s="134">
        <f t="shared" si="18"/>
        <v>14</v>
      </c>
      <c r="F50" s="134">
        <f t="shared" si="19"/>
        <v>102</v>
      </c>
      <c r="G50" s="160">
        <f t="shared" si="14"/>
        <v>0</v>
      </c>
      <c r="H50" s="160">
        <f t="shared" si="15"/>
        <v>0</v>
      </c>
      <c r="I50" s="160">
        <v>0</v>
      </c>
      <c r="J50" s="134">
        <f t="shared" si="17"/>
        <v>0</v>
      </c>
      <c r="K50" s="136">
        <f t="shared" si="20"/>
        <v>0</v>
      </c>
    </row>
    <row r="51" spans="2:11" ht="15.75" customHeight="1" x14ac:dyDescent="0.45">
      <c r="B51" s="132" t="s">
        <v>131</v>
      </c>
      <c r="C51" s="134">
        <f>General!J9</f>
        <v>0</v>
      </c>
      <c r="D51" s="134">
        <f>'Properites Matches'!$J$21</f>
        <v>0</v>
      </c>
      <c r="E51" s="134">
        <f t="shared" si="18"/>
        <v>0</v>
      </c>
      <c r="F51" s="134">
        <f t="shared" si="19"/>
        <v>102</v>
      </c>
      <c r="G51" s="160">
        <v>0</v>
      </c>
      <c r="H51" s="160">
        <f t="shared" si="15"/>
        <v>0</v>
      </c>
      <c r="I51" s="160">
        <v>0</v>
      </c>
      <c r="J51" s="134">
        <f t="shared" si="17"/>
        <v>0</v>
      </c>
      <c r="K51" s="136">
        <f t="shared" si="20"/>
        <v>0</v>
      </c>
    </row>
    <row r="52" spans="2:11" ht="15.75" customHeight="1" x14ac:dyDescent="0.45">
      <c r="B52" s="132" t="s">
        <v>132</v>
      </c>
      <c r="C52" s="134">
        <f>General!J10</f>
        <v>15</v>
      </c>
      <c r="D52" s="134">
        <f>'Properites Matches'!$L$21</f>
        <v>0</v>
      </c>
      <c r="E52" s="134">
        <f t="shared" si="18"/>
        <v>15</v>
      </c>
      <c r="F52" s="134">
        <f t="shared" si="19"/>
        <v>102</v>
      </c>
      <c r="G52" s="160">
        <f t="shared" si="14"/>
        <v>0</v>
      </c>
      <c r="H52" s="160">
        <f t="shared" si="15"/>
        <v>0</v>
      </c>
      <c r="I52" s="160">
        <v>0</v>
      </c>
      <c r="J52" s="134">
        <f t="shared" si="17"/>
        <v>0</v>
      </c>
      <c r="K52" s="136">
        <f t="shared" si="20"/>
        <v>0</v>
      </c>
    </row>
    <row r="53" spans="2:11" ht="15.75" customHeight="1" x14ac:dyDescent="0.45">
      <c r="B53" s="120" t="s">
        <v>133</v>
      </c>
      <c r="C53" s="123">
        <f>General!J11</f>
        <v>28</v>
      </c>
      <c r="D53" s="123">
        <f>'Properites Matches'!$B$43</f>
        <v>16</v>
      </c>
      <c r="E53" s="123">
        <f t="shared" si="18"/>
        <v>12</v>
      </c>
      <c r="F53" s="123">
        <f t="shared" si="19"/>
        <v>86</v>
      </c>
      <c r="G53" s="154">
        <f t="shared" si="14"/>
        <v>0.5714285714285714</v>
      </c>
      <c r="H53" s="154">
        <f t="shared" si="15"/>
        <v>0.15686274509803921</v>
      </c>
      <c r="I53" s="154">
        <f t="shared" si="16"/>
        <v>0.24615384615384614</v>
      </c>
      <c r="J53" s="123">
        <f t="shared" si="17"/>
        <v>7</v>
      </c>
      <c r="K53" s="126">
        <f t="shared" si="20"/>
        <v>0.3888888888888889</v>
      </c>
    </row>
    <row r="54" spans="2:11" ht="15.75" customHeight="1" x14ac:dyDescent="0.45">
      <c r="B54" s="120" t="s">
        <v>134</v>
      </c>
      <c r="C54" s="123">
        <f>General!J12</f>
        <v>21</v>
      </c>
      <c r="D54" s="123">
        <f>'Properites Matches'!$D$43</f>
        <v>12</v>
      </c>
      <c r="E54" s="123">
        <f t="shared" si="18"/>
        <v>9</v>
      </c>
      <c r="F54" s="123">
        <f t="shared" si="19"/>
        <v>90</v>
      </c>
      <c r="G54" s="154">
        <f t="shared" si="14"/>
        <v>0.5714285714285714</v>
      </c>
      <c r="H54" s="154">
        <f t="shared" si="15"/>
        <v>0.11764705882352941</v>
      </c>
      <c r="I54" s="154">
        <f t="shared" si="16"/>
        <v>0.1951219512195122</v>
      </c>
      <c r="J54" s="123">
        <f t="shared" si="17"/>
        <v>9</v>
      </c>
      <c r="K54" s="126">
        <f t="shared" si="20"/>
        <v>0.5</v>
      </c>
    </row>
    <row r="55" spans="2:11" ht="15.75" customHeight="1" x14ac:dyDescent="0.45">
      <c r="B55" s="120" t="s">
        <v>140</v>
      </c>
      <c r="C55" s="123">
        <f>General!J13</f>
        <v>25</v>
      </c>
      <c r="D55" s="123">
        <f>'Properites Matches'!$F$43</f>
        <v>12</v>
      </c>
      <c r="E55" s="123">
        <f t="shared" si="18"/>
        <v>13</v>
      </c>
      <c r="F55" s="123">
        <f t="shared" si="19"/>
        <v>90</v>
      </c>
      <c r="G55" s="154">
        <f t="shared" si="14"/>
        <v>0.48</v>
      </c>
      <c r="H55" s="154">
        <f t="shared" si="15"/>
        <v>0.11764705882352941</v>
      </c>
      <c r="I55" s="154">
        <f t="shared" si="16"/>
        <v>0.18897637795275588</v>
      </c>
      <c r="J55" s="123">
        <f t="shared" si="17"/>
        <v>14</v>
      </c>
      <c r="K55" s="126">
        <f t="shared" si="20"/>
        <v>0.77777777777777779</v>
      </c>
    </row>
    <row r="56" spans="2:11" ht="15.75" customHeight="1" x14ac:dyDescent="0.45">
      <c r="B56" s="120" t="s">
        <v>136</v>
      </c>
      <c r="C56" s="123">
        <f>General!J14</f>
        <v>24</v>
      </c>
      <c r="D56" s="123">
        <f>'Properites Matches'!$H$43</f>
        <v>14</v>
      </c>
      <c r="E56" s="123">
        <f t="shared" si="18"/>
        <v>10</v>
      </c>
      <c r="F56" s="123">
        <f t="shared" si="19"/>
        <v>88</v>
      </c>
      <c r="G56" s="154">
        <f t="shared" si="14"/>
        <v>0.58333333333333337</v>
      </c>
      <c r="H56" s="154">
        <f t="shared" si="15"/>
        <v>0.13725490196078433</v>
      </c>
      <c r="I56" s="154">
        <f t="shared" si="16"/>
        <v>0.22222222222222221</v>
      </c>
      <c r="J56" s="123">
        <f t="shared" si="17"/>
        <v>12</v>
      </c>
      <c r="K56" s="126">
        <f t="shared" si="20"/>
        <v>0.66666666666666663</v>
      </c>
    </row>
    <row r="57" spans="2:11" ht="15.75" customHeight="1" x14ac:dyDescent="0.45">
      <c r="B57" s="120" t="s">
        <v>137</v>
      </c>
      <c r="C57" s="123">
        <f>General!J15</f>
        <v>15</v>
      </c>
      <c r="D57" s="123">
        <f>'Properites Matches'!$J$43</f>
        <v>2</v>
      </c>
      <c r="E57" s="123">
        <f t="shared" si="18"/>
        <v>13</v>
      </c>
      <c r="F57" s="123">
        <f t="shared" si="19"/>
        <v>100</v>
      </c>
      <c r="G57" s="124">
        <f t="shared" si="14"/>
        <v>0.13333333333333333</v>
      </c>
      <c r="H57" s="124">
        <f t="shared" si="15"/>
        <v>1.9607843137254902E-2</v>
      </c>
      <c r="I57" s="124">
        <f t="shared" si="16"/>
        <v>3.4188034188034185E-2</v>
      </c>
      <c r="J57" s="123">
        <f t="shared" si="17"/>
        <v>6</v>
      </c>
      <c r="K57" s="126">
        <f t="shared" si="20"/>
        <v>0.33333333333333331</v>
      </c>
    </row>
    <row r="58" spans="2:11" ht="15.75" customHeight="1" x14ac:dyDescent="0.45">
      <c r="B58" s="120" t="s">
        <v>138</v>
      </c>
      <c r="C58" s="155">
        <f>General!J16</f>
        <v>18</v>
      </c>
      <c r="D58" s="155">
        <f>'Properites Matches'!$L$43</f>
        <v>8</v>
      </c>
      <c r="E58" s="123">
        <f t="shared" si="18"/>
        <v>10</v>
      </c>
      <c r="F58" s="123">
        <f t="shared" si="19"/>
        <v>94</v>
      </c>
      <c r="G58" s="156">
        <f t="shared" si="14"/>
        <v>0.44444444444444442</v>
      </c>
      <c r="H58" s="156">
        <f t="shared" si="15"/>
        <v>7.8431372549019607E-2</v>
      </c>
      <c r="I58" s="156">
        <f t="shared" si="16"/>
        <v>0.13333333333333333</v>
      </c>
      <c r="J58" s="157">
        <f t="shared" si="17"/>
        <v>8</v>
      </c>
      <c r="K58" s="126">
        <f t="shared" si="20"/>
        <v>0.44444444444444442</v>
      </c>
    </row>
    <row r="59" spans="2:11" ht="15.75" customHeight="1" x14ac:dyDescent="0.45">
      <c r="B59" s="106" t="s">
        <v>202</v>
      </c>
      <c r="C59" s="141">
        <f>General!J17</f>
        <v>11</v>
      </c>
      <c r="D59" s="141">
        <f>'Properites Matches'!$B$65</f>
        <v>4</v>
      </c>
      <c r="E59" s="112">
        <f t="shared" si="18"/>
        <v>7</v>
      </c>
      <c r="F59" s="112">
        <f t="shared" si="19"/>
        <v>98</v>
      </c>
      <c r="G59" s="149">
        <f t="shared" si="14"/>
        <v>0.36363636363636365</v>
      </c>
      <c r="H59" s="149">
        <f t="shared" si="15"/>
        <v>3.9215686274509803E-2</v>
      </c>
      <c r="I59" s="149">
        <f t="shared" si="16"/>
        <v>7.0796460176991163E-2</v>
      </c>
      <c r="J59" s="141">
        <f>$J$15</f>
        <v>1</v>
      </c>
      <c r="K59" s="113">
        <f t="shared" si="20"/>
        <v>5.5555555555555552E-2</v>
      </c>
    </row>
    <row r="60" spans="2:11" ht="15.75" customHeight="1" x14ac:dyDescent="0.45">
      <c r="B60" s="106" t="s">
        <v>203</v>
      </c>
      <c r="C60" s="141">
        <f>General!J18</f>
        <v>25</v>
      </c>
      <c r="D60" s="150">
        <f>'Properites Matches'!$D$65</f>
        <v>11</v>
      </c>
      <c r="E60" s="112">
        <f t="shared" si="18"/>
        <v>14</v>
      </c>
      <c r="F60" s="112">
        <f t="shared" si="19"/>
        <v>91</v>
      </c>
      <c r="G60" s="149">
        <f t="shared" si="14"/>
        <v>0.44</v>
      </c>
      <c r="H60" s="149">
        <f t="shared" si="15"/>
        <v>0.10784313725490197</v>
      </c>
      <c r="I60" s="149">
        <f t="shared" si="16"/>
        <v>0.17322834645669291</v>
      </c>
      <c r="J60" s="167">
        <f>$J$38</f>
        <v>5</v>
      </c>
      <c r="K60" s="113">
        <f t="shared" si="20"/>
        <v>0.27777777777777779</v>
      </c>
    </row>
    <row r="61" spans="2:11" ht="15.75" customHeight="1" x14ac:dyDescent="0.45">
      <c r="B61" s="106" t="s">
        <v>204</v>
      </c>
      <c r="C61" s="151">
        <f>General!J19</f>
        <v>5</v>
      </c>
      <c r="D61" s="151">
        <f>'Properites Matches'!$F$65</f>
        <v>3</v>
      </c>
      <c r="E61" s="112">
        <f t="shared" si="18"/>
        <v>2</v>
      </c>
      <c r="F61" s="112">
        <f t="shared" si="19"/>
        <v>99</v>
      </c>
      <c r="G61" s="149">
        <f t="shared" si="14"/>
        <v>0.6</v>
      </c>
      <c r="H61" s="149">
        <f t="shared" si="15"/>
        <v>2.9411764705882353E-2</v>
      </c>
      <c r="I61" s="149">
        <f t="shared" si="16"/>
        <v>5.6074766355140186E-2</v>
      </c>
      <c r="J61" s="168">
        <f>$J$39</f>
        <v>0</v>
      </c>
      <c r="K61" s="113">
        <f t="shared" si="20"/>
        <v>0</v>
      </c>
    </row>
    <row r="62" spans="2:11" ht="15.75" customHeight="1" x14ac:dyDescent="0.45">
      <c r="B62" s="106" t="s">
        <v>205</v>
      </c>
      <c r="C62" s="141">
        <f>General!J20</f>
        <v>11</v>
      </c>
      <c r="D62" s="141">
        <f>'Properites Matches'!$H$65</f>
        <v>1</v>
      </c>
      <c r="E62" s="112">
        <f t="shared" si="18"/>
        <v>10</v>
      </c>
      <c r="F62" s="112">
        <f t="shared" si="19"/>
        <v>101</v>
      </c>
      <c r="G62" s="149">
        <f t="shared" si="14"/>
        <v>9.0909090909090912E-2</v>
      </c>
      <c r="H62" s="149">
        <f t="shared" si="15"/>
        <v>9.8039215686274508E-3</v>
      </c>
      <c r="I62" s="149">
        <f t="shared" si="16"/>
        <v>1.7699115044247791E-2</v>
      </c>
      <c r="J62" s="118">
        <f>'CQs Metrics'!$T$18</f>
        <v>2</v>
      </c>
      <c r="K62" s="113">
        <f t="shared" si="20"/>
        <v>0.1111111111111111</v>
      </c>
    </row>
    <row r="63" spans="2:11" ht="15.75" customHeight="1" x14ac:dyDescent="0.45">
      <c r="B63" s="106" t="s">
        <v>206</v>
      </c>
      <c r="C63" s="141">
        <f>General!J21</f>
        <v>2</v>
      </c>
      <c r="D63" s="141">
        <f>'Properites Matches'!$J$65</f>
        <v>1</v>
      </c>
      <c r="E63" s="112">
        <f t="shared" si="18"/>
        <v>1</v>
      </c>
      <c r="F63" s="112">
        <f t="shared" si="19"/>
        <v>101</v>
      </c>
      <c r="G63" s="149">
        <f t="shared" si="14"/>
        <v>0.5</v>
      </c>
      <c r="H63" s="149">
        <f t="shared" si="15"/>
        <v>9.8039215686274508E-3</v>
      </c>
      <c r="I63" s="149">
        <f t="shared" si="16"/>
        <v>1.9230769230769232E-2</v>
      </c>
      <c r="J63" s="118">
        <f>'CQs Metrics'!$T$19</f>
        <v>1</v>
      </c>
      <c r="K63" s="113">
        <f t="shared" si="20"/>
        <v>5.5555555555555552E-2</v>
      </c>
    </row>
    <row r="64" spans="2:11" ht="15.75" customHeight="1" x14ac:dyDescent="0.45">
      <c r="B64" s="106" t="s">
        <v>207</v>
      </c>
      <c r="C64" s="141">
        <f>General!J22</f>
        <v>12</v>
      </c>
      <c r="D64" s="141">
        <f>'Properites Matches'!$L$65</f>
        <v>7</v>
      </c>
      <c r="E64" s="112">
        <f t="shared" si="18"/>
        <v>5</v>
      </c>
      <c r="F64" s="112">
        <f t="shared" si="19"/>
        <v>95</v>
      </c>
      <c r="G64" s="152">
        <f t="shared" si="14"/>
        <v>0.58333333333333337</v>
      </c>
      <c r="H64" s="152">
        <f t="shared" si="15"/>
        <v>6.8627450980392163E-2</v>
      </c>
      <c r="I64" s="153">
        <f t="shared" si="16"/>
        <v>0.12280701754385966</v>
      </c>
      <c r="J64" s="167">
        <f>$J$20</f>
        <v>2</v>
      </c>
      <c r="K64" s="113">
        <f t="shared" si="20"/>
        <v>0.1111111111111111</v>
      </c>
    </row>
    <row r="65" spans="2:18" ht="15.75" customHeight="1" x14ac:dyDescent="0.45"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</row>
    <row r="66" spans="2:18" ht="15.75" customHeight="1" x14ac:dyDescent="0.45"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</row>
    <row r="67" spans="2:18" ht="15.75" customHeight="1" x14ac:dyDescent="0.45">
      <c r="B67" s="188" t="s">
        <v>18</v>
      </c>
      <c r="C67" s="189"/>
      <c r="D67" s="189"/>
      <c r="E67" s="189"/>
      <c r="F67" s="189"/>
      <c r="G67" s="75"/>
      <c r="H67" s="188" t="s">
        <v>18</v>
      </c>
      <c r="I67" s="189"/>
      <c r="J67" s="189"/>
      <c r="K67" s="189"/>
      <c r="L67" s="189"/>
      <c r="M67" s="75"/>
      <c r="N67" s="188" t="s">
        <v>18</v>
      </c>
      <c r="O67" s="189"/>
      <c r="P67" s="189"/>
      <c r="Q67" s="189"/>
      <c r="R67" s="189"/>
    </row>
    <row r="68" spans="2:18" ht="28.5" x14ac:dyDescent="0.45">
      <c r="B68" s="169" t="s">
        <v>222</v>
      </c>
      <c r="C68" s="169" t="s">
        <v>223</v>
      </c>
      <c r="D68" s="169" t="s">
        <v>224</v>
      </c>
      <c r="E68" s="169" t="s">
        <v>225</v>
      </c>
      <c r="F68" s="169" t="s">
        <v>226</v>
      </c>
      <c r="G68" s="75"/>
      <c r="H68" s="176" t="s">
        <v>236</v>
      </c>
      <c r="I68" s="176" t="s">
        <v>223</v>
      </c>
      <c r="J68" s="169" t="s">
        <v>224</v>
      </c>
      <c r="K68" s="169" t="s">
        <v>225</v>
      </c>
      <c r="L68" s="169" t="s">
        <v>226</v>
      </c>
      <c r="M68" s="75"/>
      <c r="N68" s="169" t="s">
        <v>71</v>
      </c>
      <c r="O68" s="169" t="s">
        <v>223</v>
      </c>
      <c r="P68" s="169" t="s">
        <v>224</v>
      </c>
      <c r="Q68" s="169" t="s">
        <v>225</v>
      </c>
      <c r="R68" s="169" t="s">
        <v>226</v>
      </c>
    </row>
    <row r="69" spans="2:18" ht="15.75" customHeight="1" x14ac:dyDescent="0.45">
      <c r="B69" s="169" t="s">
        <v>227</v>
      </c>
      <c r="C69" s="170">
        <f>AVERAGE(C3:C8)</f>
        <v>16.333333333333332</v>
      </c>
      <c r="D69" s="171">
        <f>AVERAGE(G3:G8)</f>
        <v>0.66165403713044368</v>
      </c>
      <c r="E69" s="171">
        <f>AVERAGE(H3:H8)</f>
        <v>0.12708333333333335</v>
      </c>
      <c r="F69" s="171">
        <f>AVERAGE(I3:I8)</f>
        <v>0.20486079273483671</v>
      </c>
      <c r="G69" s="75"/>
      <c r="H69" s="177" t="s">
        <v>235</v>
      </c>
      <c r="I69" s="178">
        <f>AVERAGE(C4,C6,C8,C10,C12,C14,C16,C18,C20)</f>
        <v>18.666666666666668</v>
      </c>
      <c r="J69" s="179">
        <f>AVERAGE(G4,G6,G8,G10,G12,G14,G16,G18,G20)</f>
        <v>0.62907672249777524</v>
      </c>
      <c r="K69" s="179">
        <f>AVERAGE(H4,H6,H8,H10,H12,H14,H16,H18,H20)</f>
        <v>0.14166666666666669</v>
      </c>
      <c r="L69" s="179">
        <f>AVERAGE(I4,I6,I8,I10,I12,I14,I16,I18,I20)</f>
        <v>0.22790477667568471</v>
      </c>
      <c r="M69" s="75"/>
      <c r="N69" s="177">
        <v>0</v>
      </c>
      <c r="O69" s="178">
        <f>AVERAGE(C3,C4,C9,C10,C15,C16)</f>
        <v>20.833333333333332</v>
      </c>
      <c r="P69" s="179">
        <f>AVERAGE(G3,G4,G9,G10,G15,G16)</f>
        <v>0.6371487307752921</v>
      </c>
      <c r="Q69" s="179">
        <f>AVERAGE(H3,H4,H9,H10,H15,H16)</f>
        <v>0.15833333333333335</v>
      </c>
      <c r="R69" s="179">
        <f>AVERAGE(I3,I4,I9,I10,I15,I16)</f>
        <v>0.25020921247971489</v>
      </c>
    </row>
    <row r="70" spans="2:18" ht="15.75" customHeight="1" x14ac:dyDescent="0.45">
      <c r="B70" s="177" t="s">
        <v>228</v>
      </c>
      <c r="C70" s="178">
        <f>AVERAGE(C9:C14)</f>
        <v>18.833333333333332</v>
      </c>
      <c r="D70" s="179">
        <f>AVERAGE(G9:G14)</f>
        <v>0.67000464276006066</v>
      </c>
      <c r="E70" s="179">
        <f>AVERAGE(H9:H14)</f>
        <v>0.15416666666666667</v>
      </c>
      <c r="F70" s="179">
        <f>AVERAGE(I9:I14)</f>
        <v>0.24815430312534201</v>
      </c>
      <c r="G70" s="75"/>
      <c r="H70" s="169" t="s">
        <v>237</v>
      </c>
      <c r="I70" s="170">
        <f>AVERAGE(C3,C5,C7,C9,C11,C13,C15,C17,C19)</f>
        <v>17.111111111111111</v>
      </c>
      <c r="J70" s="171">
        <f>AVERAGE(G3,G5,G7,G9,G11,G13,G15,G17,G19)</f>
        <v>0.55272942611204601</v>
      </c>
      <c r="K70" s="171">
        <f t="shared" ref="K70:L70" si="21">AVERAGE(H3,H5,H7,H9,H11,H13,H15,H17,H19)</f>
        <v>0.11666666666666667</v>
      </c>
      <c r="L70" s="171">
        <f t="shared" si="21"/>
        <v>0.18536296055558743</v>
      </c>
      <c r="M70" s="75"/>
      <c r="N70" s="169">
        <v>0.5</v>
      </c>
      <c r="O70" s="170">
        <f>AVERAGE(C5,C6,C11,C12,C17,C18)</f>
        <v>20</v>
      </c>
      <c r="P70" s="171">
        <f>AVERAGE(G5,G6,G11,G12,G17,G18)</f>
        <v>0.55717893217893211</v>
      </c>
      <c r="Q70" s="171">
        <f t="shared" ref="Q70:R70" si="22">AVERAGE(H5,H6,H11,H12,H17,H18)</f>
        <v>0.13333333333333333</v>
      </c>
      <c r="R70" s="171">
        <f t="shared" si="22"/>
        <v>0.21006719887191347</v>
      </c>
    </row>
    <row r="71" spans="2:18" ht="15.75" customHeight="1" x14ac:dyDescent="0.45">
      <c r="B71" s="172" t="s">
        <v>229</v>
      </c>
      <c r="C71" s="170">
        <f>AVERAGE(C15:C20)</f>
        <v>18.5</v>
      </c>
      <c r="D71" s="171">
        <f>AVERAGE(G15:G20)</f>
        <v>0.44105054302422725</v>
      </c>
      <c r="E71" s="171">
        <f>AVERAGE(H15:H20)</f>
        <v>0.10625</v>
      </c>
      <c r="F71" s="171">
        <f>AVERAGE(I15:I20)</f>
        <v>0.16688650998672952</v>
      </c>
      <c r="G71" s="76"/>
      <c r="N71" s="172">
        <v>1</v>
      </c>
      <c r="O71" s="170">
        <f>AVERAGE(C7,C8,C13,C14,C19,C20)</f>
        <v>12.833333333333334</v>
      </c>
      <c r="P71" s="171">
        <f>AVERAGE(G7,G8,G13,G14,G19,G20)</f>
        <v>0.57838155996050733</v>
      </c>
      <c r="Q71" s="171">
        <f t="shared" ref="Q71:R71" si="23">AVERAGE(H7,H8,H13,H14,H19,H20)</f>
        <v>9.5833333333333326E-2</v>
      </c>
      <c r="R71" s="171">
        <f t="shared" si="23"/>
        <v>0.1596251944952799</v>
      </c>
    </row>
    <row r="72" spans="2:18" ht="15.75" customHeight="1" x14ac:dyDescent="0.45">
      <c r="B72" s="41"/>
      <c r="C72" s="75"/>
      <c r="D72" s="75"/>
      <c r="E72" s="83"/>
      <c r="F72" s="83"/>
      <c r="G72" s="76"/>
      <c r="H72" s="76"/>
      <c r="I72" s="76"/>
      <c r="J72" s="75"/>
      <c r="K72" s="77"/>
    </row>
    <row r="73" spans="2:18" ht="15.75" customHeight="1" x14ac:dyDescent="0.45">
      <c r="B73" s="41"/>
      <c r="C73" s="75"/>
      <c r="D73" s="75"/>
      <c r="E73" s="83"/>
      <c r="F73" s="83"/>
      <c r="G73" s="76"/>
      <c r="H73" s="76"/>
      <c r="I73" s="76"/>
      <c r="J73" s="75"/>
      <c r="K73" s="77"/>
    </row>
    <row r="74" spans="2:18" ht="15.75" customHeight="1" x14ac:dyDescent="0.45">
      <c r="B74" s="188" t="s">
        <v>28</v>
      </c>
      <c r="C74" s="189"/>
      <c r="D74" s="189"/>
      <c r="E74" s="189"/>
      <c r="F74" s="189"/>
      <c r="H74" s="188" t="s">
        <v>238</v>
      </c>
      <c r="I74" s="189"/>
      <c r="J74" s="189"/>
      <c r="K74" s="189"/>
      <c r="L74" s="189"/>
      <c r="N74" s="188" t="s">
        <v>28</v>
      </c>
      <c r="O74" s="189"/>
      <c r="P74" s="189"/>
      <c r="Q74" s="189"/>
      <c r="R74" s="189"/>
    </row>
    <row r="75" spans="2:18" ht="15.75" customHeight="1" x14ac:dyDescent="0.45">
      <c r="B75" s="169" t="s">
        <v>222</v>
      </c>
      <c r="C75" s="169" t="s">
        <v>230</v>
      </c>
      <c r="D75" s="169" t="s">
        <v>224</v>
      </c>
      <c r="E75" s="169" t="s">
        <v>225</v>
      </c>
      <c r="F75" s="169" t="s">
        <v>226</v>
      </c>
      <c r="H75" s="176" t="s">
        <v>236</v>
      </c>
      <c r="I75" s="176" t="s">
        <v>230</v>
      </c>
      <c r="J75" s="169" t="s">
        <v>224</v>
      </c>
      <c r="K75" s="169" t="s">
        <v>225</v>
      </c>
      <c r="L75" s="169" t="s">
        <v>226</v>
      </c>
      <c r="N75" s="169" t="s">
        <v>71</v>
      </c>
      <c r="O75" s="169" t="s">
        <v>230</v>
      </c>
      <c r="P75" s="169" t="s">
        <v>224</v>
      </c>
      <c r="Q75" s="169" t="s">
        <v>225</v>
      </c>
      <c r="R75" s="169" t="s">
        <v>226</v>
      </c>
    </row>
    <row r="76" spans="2:18" ht="15.75" customHeight="1" x14ac:dyDescent="0.45">
      <c r="B76" s="169" t="s">
        <v>227</v>
      </c>
      <c r="C76" s="170">
        <f>AVERAGE(C25:C30)</f>
        <v>5.666666666666667</v>
      </c>
      <c r="D76" s="171">
        <f>AVERAGE(G25:G30)</f>
        <v>9.9999999999999992E-2</v>
      </c>
      <c r="E76" s="171">
        <f t="shared" ref="E76:F76" si="24">AVERAGE(H25:H30)</f>
        <v>8.3333333333333332E-3</v>
      </c>
      <c r="F76" s="171">
        <f t="shared" si="24"/>
        <v>1.5384615384615384E-2</v>
      </c>
      <c r="H76" s="177" t="s">
        <v>235</v>
      </c>
      <c r="I76" s="178">
        <f>AVERAGE(C26,C28,C30,C32,C34,C36,C38,C40,C42)</f>
        <v>8</v>
      </c>
      <c r="J76" s="179">
        <f>AVERAGE(G26,G28,G30,G32,G34,G36,G38,G40,G42)</f>
        <v>0.28303825803825799</v>
      </c>
      <c r="K76" s="179">
        <f>AVERAGE(H26,H28,H30,H32,H34,H36,H38,H40,H42)</f>
        <v>3.888888888888889E-2</v>
      </c>
      <c r="L76" s="179">
        <f>AVERAGE(I26,I28,I30,I32,I34,I36,I38,I40,I42)</f>
        <v>6.7161690867897944E-2</v>
      </c>
      <c r="N76" s="177">
        <v>0</v>
      </c>
      <c r="O76" s="178">
        <f>AVERAGE(C25,C26,C31,C32,C37,C38)</f>
        <v>9.6666666666666661</v>
      </c>
      <c r="P76" s="179">
        <f>AVERAGE(G25,G26,G31,G32,G37,G38)</f>
        <v>0.34727564102564107</v>
      </c>
      <c r="Q76" s="179">
        <f t="shared" ref="Q76:R76" si="25">AVERAGE(H25,H26,H31,H32,H37,H38)</f>
        <v>6.1111111111111116E-2</v>
      </c>
      <c r="R76" s="179">
        <f t="shared" si="25"/>
        <v>0.10144288540106854</v>
      </c>
    </row>
    <row r="77" spans="2:18" ht="15.75" customHeight="1" x14ac:dyDescent="0.45">
      <c r="B77" s="177" t="s">
        <v>228</v>
      </c>
      <c r="C77" s="178">
        <f>AVERAGE(C31:C36)</f>
        <v>10.333333333333334</v>
      </c>
      <c r="D77" s="179">
        <f>AVERAGE(G31:G36)</f>
        <v>0.44587148962148965</v>
      </c>
      <c r="E77" s="179">
        <f>AVERAGE(H31:H36)</f>
        <v>7.4999999999999997E-2</v>
      </c>
      <c r="F77" s="179">
        <f>AVERAGE(I31:I36)</f>
        <v>0.12524974121364915</v>
      </c>
      <c r="H77" s="169" t="s">
        <v>237</v>
      </c>
      <c r="I77" s="170">
        <f>AVERAGE(C25,C27,C29,C31,C33,C35,C37,C39,C41)</f>
        <v>6.4444444444444446</v>
      </c>
      <c r="J77" s="171">
        <f>AVERAGE(G25,G27,G29,G31,G33,G35,G37,G39,G41)</f>
        <v>0.29305555555555557</v>
      </c>
      <c r="K77" s="171">
        <f t="shared" ref="K77:L77" si="26">AVERAGE(H25,H27,H29,H31,H33,H35,H37,H39,H41)</f>
        <v>3.3333333333333333E-2</v>
      </c>
      <c r="L77" s="171">
        <f t="shared" si="26"/>
        <v>5.5563814959846032E-2</v>
      </c>
      <c r="N77" s="169">
        <v>0.5</v>
      </c>
      <c r="O77" s="170">
        <f>AVERAGE(C27,C28,C33,C34,C39,C40)</f>
        <v>8</v>
      </c>
      <c r="P77" s="171">
        <f>AVERAGE(G27,G28,G33,G34,G39,G40)</f>
        <v>0.25972222222222224</v>
      </c>
      <c r="Q77" s="171">
        <f t="shared" ref="Q77:R77" si="27">AVERAGE(H27,H28,H33,H34,H39,H40)</f>
        <v>3.6111111111111115E-2</v>
      </c>
      <c r="R77" s="171">
        <f t="shared" si="27"/>
        <v>6.1949357831710773E-2</v>
      </c>
    </row>
    <row r="78" spans="2:18" ht="15.75" customHeight="1" x14ac:dyDescent="0.45">
      <c r="B78" s="172" t="s">
        <v>229</v>
      </c>
      <c r="C78" s="170">
        <f>AVERAGE(C37:C42)</f>
        <v>5.666666666666667</v>
      </c>
      <c r="D78" s="171">
        <f>AVERAGE(G37:G42)</f>
        <v>0.3182692307692308</v>
      </c>
      <c r="E78" s="171">
        <f>AVERAGE(H37:H42)</f>
        <v>2.4999999999999998E-2</v>
      </c>
      <c r="F78" s="171">
        <f>AVERAGE(I37:I42)</f>
        <v>4.3453902143351424E-2</v>
      </c>
      <c r="N78" s="172">
        <v>1</v>
      </c>
      <c r="O78" s="170">
        <f>AVERAGE(C29,C30,C35,C36,C41,C42)</f>
        <v>4</v>
      </c>
      <c r="P78" s="171">
        <f>AVERAGE(G29,G30,G35,G36,G41,G42)</f>
        <v>0.25714285714285717</v>
      </c>
      <c r="Q78" s="171">
        <f t="shared" ref="Q78:R78" si="28">AVERAGE(H29,H30,H35,H36,H41,H42)</f>
        <v>1.1111111111111112E-2</v>
      </c>
      <c r="R78" s="171">
        <f t="shared" si="28"/>
        <v>2.0696015508836652E-2</v>
      </c>
    </row>
    <row r="79" spans="2:18" ht="15.75" customHeight="1" x14ac:dyDescent="0.45"/>
    <row r="80" spans="2:18" ht="15.75" customHeight="1" x14ac:dyDescent="0.45"/>
    <row r="81" spans="2:18" ht="15.75" customHeight="1" x14ac:dyDescent="0.45">
      <c r="B81" s="188" t="s">
        <v>32</v>
      </c>
      <c r="C81" s="189"/>
      <c r="D81" s="189"/>
      <c r="E81" s="189"/>
      <c r="F81" s="189"/>
      <c r="H81" s="188" t="s">
        <v>32</v>
      </c>
      <c r="I81" s="189"/>
      <c r="J81" s="189"/>
      <c r="K81" s="189"/>
      <c r="L81" s="189"/>
      <c r="N81" s="188" t="s">
        <v>32</v>
      </c>
      <c r="O81" s="189"/>
      <c r="P81" s="189"/>
      <c r="Q81" s="189"/>
      <c r="R81" s="189"/>
    </row>
    <row r="82" spans="2:18" ht="15.75" customHeight="1" x14ac:dyDescent="0.45">
      <c r="B82" s="169" t="s">
        <v>222</v>
      </c>
      <c r="C82" s="169" t="s">
        <v>231</v>
      </c>
      <c r="D82" s="169" t="s">
        <v>224</v>
      </c>
      <c r="E82" s="169" t="s">
        <v>225</v>
      </c>
      <c r="F82" s="169" t="s">
        <v>226</v>
      </c>
      <c r="H82" s="176" t="s">
        <v>236</v>
      </c>
      <c r="I82" s="176" t="s">
        <v>231</v>
      </c>
      <c r="J82" s="169" t="s">
        <v>224</v>
      </c>
      <c r="K82" s="169" t="s">
        <v>225</v>
      </c>
      <c r="L82" s="169" t="s">
        <v>226</v>
      </c>
      <c r="N82" s="169" t="s">
        <v>71</v>
      </c>
      <c r="O82" s="169" t="s">
        <v>231</v>
      </c>
      <c r="P82" s="169" t="s">
        <v>224</v>
      </c>
      <c r="Q82" s="169" t="s">
        <v>225</v>
      </c>
      <c r="R82" s="169" t="s">
        <v>226</v>
      </c>
    </row>
    <row r="83" spans="2:18" ht="15.75" customHeight="1" x14ac:dyDescent="0.45">
      <c r="B83" s="169" t="s">
        <v>227</v>
      </c>
      <c r="C83" s="170">
        <f>AVERAGE(C47:C52)</f>
        <v>7.833333333333333</v>
      </c>
      <c r="D83" s="171">
        <f>AVERAGE(G47:G52)</f>
        <v>0.15416666666666667</v>
      </c>
      <c r="E83" s="171">
        <f>AVERAGE(H47:H52)</f>
        <v>8.1699346405228763E-3</v>
      </c>
      <c r="F83" s="171">
        <f>AVERAGE(I47:I52)</f>
        <v>1.5491362220334181E-2</v>
      </c>
      <c r="H83" s="177" t="s">
        <v>235</v>
      </c>
      <c r="I83" s="178">
        <f>AVERAGE(C48,C50,C52,C54,C56,C58,C60,C62,C64)</f>
        <v>16.111111111111111</v>
      </c>
      <c r="J83" s="179">
        <f>AVERAGE(G48,G50,G52,G54,G56,G58,G60,G62,G64)</f>
        <v>0.39038319704986374</v>
      </c>
      <c r="K83" s="179">
        <f t="shared" ref="K83:L83" si="29">AVERAGE(H48,H50,H52,H54,H56,H58,H60,H62,H64)</f>
        <v>6.2091503267973858E-2</v>
      </c>
      <c r="L83" s="179">
        <f t="shared" si="29"/>
        <v>0.10435314899556168</v>
      </c>
      <c r="N83" s="177">
        <v>0</v>
      </c>
      <c r="O83" s="178">
        <f>AVERAGE(C47,C48,C53,C54,C59,C60)</f>
        <v>16.333333333333332</v>
      </c>
      <c r="P83" s="179">
        <f>AVERAGE(G47,G48,G53,G54,G59,G60)</f>
        <v>0.47858225108225111</v>
      </c>
      <c r="Q83" s="179">
        <f t="shared" ref="Q83:R83" si="30">AVERAGE(H47,H48,H53,H54,H59,H60)</f>
        <v>7.8431372549019593E-2</v>
      </c>
      <c r="R83" s="179">
        <f t="shared" si="30"/>
        <v>0.12970812955484126</v>
      </c>
    </row>
    <row r="84" spans="2:18" ht="15.75" customHeight="1" x14ac:dyDescent="0.45">
      <c r="B84" s="177" t="s">
        <v>228</v>
      </c>
      <c r="C84" s="178">
        <f>AVERAGE(C53:C58)</f>
        <v>21.833333333333332</v>
      </c>
      <c r="D84" s="179">
        <f>AVERAGE(G53:G58)</f>
        <v>0.46399470899470902</v>
      </c>
      <c r="E84" s="179">
        <f t="shared" ref="E84:F84" si="31">AVERAGE(H53:H58)</f>
        <v>0.10457516339869284</v>
      </c>
      <c r="F84" s="179">
        <f t="shared" si="31"/>
        <v>0.16999929417828399</v>
      </c>
      <c r="H84" s="169" t="s">
        <v>237</v>
      </c>
      <c r="I84" s="170">
        <f>AVERAGE(C47,C49,C51,C53,C55,C57,C59,C61,C63)</f>
        <v>11</v>
      </c>
      <c r="J84" s="171">
        <f>AVERAGE(G47,G49,G51,G53,G55,G57,G59,G61,G63)</f>
        <v>0.30815536315536313</v>
      </c>
      <c r="K84" s="171">
        <f t="shared" ref="K84:L84" si="32">AVERAGE(H47,H49,H51,H53,H55,H57,H59,H61,H63)</f>
        <v>4.2483660130718956E-2</v>
      </c>
      <c r="L84" s="171">
        <f t="shared" si="32"/>
        <v>7.0400230248817211E-2</v>
      </c>
      <c r="N84" s="169">
        <v>0.5</v>
      </c>
      <c r="O84" s="170">
        <f>AVERAGE(C49,C50,C55,C56,C61,C62)</f>
        <v>14</v>
      </c>
      <c r="P84" s="171">
        <f>AVERAGE(G49,G50,G55,G56,G61,G62)</f>
        <v>0.2923737373737374</v>
      </c>
      <c r="Q84" s="171">
        <f t="shared" ref="Q84:R84" si="33">AVERAGE(H49,H50,H55,H56,H61,H62)</f>
        <v>4.9019607843137254E-2</v>
      </c>
      <c r="R84" s="171">
        <f t="shared" si="33"/>
        <v>8.0828746929061016E-2</v>
      </c>
    </row>
    <row r="85" spans="2:18" ht="15.75" customHeight="1" x14ac:dyDescent="0.45">
      <c r="B85" s="172" t="s">
        <v>229</v>
      </c>
      <c r="C85" s="170">
        <f>AVERAGE(C59:C64)</f>
        <v>11</v>
      </c>
      <c r="D85" s="171">
        <f>AVERAGE(G59:G64)</f>
        <v>0.42964646464646467</v>
      </c>
      <c r="E85" s="171">
        <f t="shared" ref="E85:F85" si="34">AVERAGE(H59:H64)</f>
        <v>4.4117647058823532E-2</v>
      </c>
      <c r="F85" s="171">
        <f t="shared" si="34"/>
        <v>7.6639412467950155E-2</v>
      </c>
      <c r="N85" s="172">
        <v>1</v>
      </c>
      <c r="O85" s="170">
        <f>AVERAGE(C51,C52,C57,C58,C63,C64)</f>
        <v>10.333333333333334</v>
      </c>
      <c r="P85" s="171">
        <f>AVERAGE(G51,G52,G57,G58,G63,G64)</f>
        <v>0.27685185185185185</v>
      </c>
      <c r="Q85" s="171">
        <f t="shared" ref="Q85:R85" si="35">AVERAGE(H51,H52,H57,H58,H63,H64)</f>
        <v>2.9411764705882356E-2</v>
      </c>
      <c r="R85" s="171">
        <f t="shared" si="35"/>
        <v>5.1593192382666068E-2</v>
      </c>
    </row>
    <row r="86" spans="2:18" ht="15.75" customHeight="1" x14ac:dyDescent="0.45"/>
    <row r="87" spans="2:18" ht="15.75" customHeight="1" x14ac:dyDescent="0.45"/>
    <row r="88" spans="2:18" ht="15.75" customHeight="1" x14ac:dyDescent="0.45">
      <c r="B88" s="188" t="s">
        <v>234</v>
      </c>
      <c r="C88" s="189"/>
      <c r="D88" s="189"/>
      <c r="H88" s="188" t="s">
        <v>234</v>
      </c>
      <c r="I88" s="189"/>
      <c r="J88" s="189"/>
      <c r="N88" s="188" t="s">
        <v>234</v>
      </c>
      <c r="O88" s="189"/>
      <c r="P88" s="189"/>
    </row>
    <row r="89" spans="2:18" ht="15.75" customHeight="1" x14ac:dyDescent="0.45">
      <c r="B89" s="169" t="s">
        <v>53</v>
      </c>
      <c r="C89" s="169" t="s">
        <v>232</v>
      </c>
      <c r="D89" s="169" t="s">
        <v>233</v>
      </c>
      <c r="H89" s="169" t="s">
        <v>239</v>
      </c>
      <c r="I89" s="169" t="s">
        <v>232</v>
      </c>
      <c r="J89" s="169" t="s">
        <v>233</v>
      </c>
      <c r="N89" s="169" t="s">
        <v>71</v>
      </c>
      <c r="O89" s="169" t="s">
        <v>232</v>
      </c>
      <c r="P89" s="169" t="s">
        <v>233</v>
      </c>
    </row>
    <row r="90" spans="2:18" ht="15.75" customHeight="1" x14ac:dyDescent="0.45">
      <c r="B90" s="169" t="s">
        <v>227</v>
      </c>
      <c r="C90" s="174">
        <f>AVERAGE(J47:J52)</f>
        <v>0.16666666666666666</v>
      </c>
      <c r="D90" s="175">
        <f>AVERAGE(K47:K52)</f>
        <v>9.2592592592592587E-3</v>
      </c>
      <c r="H90" s="177" t="s">
        <v>235</v>
      </c>
      <c r="I90" s="178">
        <f>AVERAGE(J48,J50,J52,J54,J56,J58,J60,J62,J64)</f>
        <v>4.333333333333333</v>
      </c>
      <c r="J90" s="179">
        <f>AVERAGE(K48,K50,K52,K54,K56,K58,K60,K62,K64)</f>
        <v>0.24074074074074078</v>
      </c>
      <c r="N90" s="169">
        <v>0</v>
      </c>
      <c r="O90" s="174">
        <f>AVERAGE(J47,J48,J53,J54,J59,J60)</f>
        <v>3.8333333333333335</v>
      </c>
      <c r="P90" s="173">
        <f>AVERAGE(K47,K48,K53,K54,K59,K60)</f>
        <v>0.21296296296296294</v>
      </c>
    </row>
    <row r="91" spans="2:18" ht="15.75" customHeight="1" x14ac:dyDescent="0.45">
      <c r="B91" s="177" t="s">
        <v>228</v>
      </c>
      <c r="C91" s="180">
        <f>AVERAGE(J53:J58)</f>
        <v>9.3333333333333339</v>
      </c>
      <c r="D91" s="181">
        <f>AVERAGE(K53:K58)</f>
        <v>0.51851851851851849</v>
      </c>
      <c r="H91" s="169" t="s">
        <v>237</v>
      </c>
      <c r="I91" s="170">
        <f>AVERAGE(J47,J49,J51,J53,J55,J57,J59,J61,J63)</f>
        <v>3.2222222222222223</v>
      </c>
      <c r="J91" s="171">
        <f>AVERAGE(K47,K49,K51,K53,K55,K57,K59,K61,K63)</f>
        <v>0.17901234567901236</v>
      </c>
      <c r="N91" s="177">
        <v>0.5</v>
      </c>
      <c r="O91" s="180">
        <f>AVERAGE(J49,J50,J55,J56,J61,J62)</f>
        <v>4.666666666666667</v>
      </c>
      <c r="P91" s="182">
        <f>AVERAGE(K49,K50,K55,K56,K61,K62)</f>
        <v>0.25925925925925924</v>
      </c>
    </row>
    <row r="92" spans="2:18" ht="15.75" customHeight="1" x14ac:dyDescent="0.45">
      <c r="B92" s="172" t="s">
        <v>229</v>
      </c>
      <c r="C92" s="174">
        <f>AVERAGE(J59:J64)</f>
        <v>1.8333333333333333</v>
      </c>
      <c r="D92" s="175">
        <f>AVERAGE(K59:K64)</f>
        <v>0.10185185185185186</v>
      </c>
      <c r="N92" s="172">
        <v>1</v>
      </c>
      <c r="O92" s="174">
        <f>AVERAGE(J51,J52,J57,J58,J63,J64)</f>
        <v>2.8333333333333335</v>
      </c>
      <c r="P92" s="173">
        <f>AVERAGE(K51,K52,K57,K58,K63,K64)</f>
        <v>0.15740740740740741</v>
      </c>
    </row>
    <row r="93" spans="2:18" ht="15.75" customHeight="1" x14ac:dyDescent="0.45"/>
    <row r="94" spans="2:18" ht="15.75" customHeight="1" x14ac:dyDescent="0.45"/>
    <row r="95" spans="2:18" ht="15.75" customHeight="1" x14ac:dyDescent="0.45"/>
    <row r="96" spans="2:18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  <row r="1014" ht="15.75" customHeight="1" x14ac:dyDescent="0.45"/>
    <row r="1015" ht="15.75" customHeight="1" x14ac:dyDescent="0.45"/>
    <row r="1016" ht="15.75" customHeight="1" x14ac:dyDescent="0.45"/>
    <row r="1017" ht="15.75" customHeight="1" x14ac:dyDescent="0.45"/>
    <row r="1018" ht="15.75" customHeight="1" x14ac:dyDescent="0.45"/>
    <row r="1019" ht="15.75" customHeight="1" x14ac:dyDescent="0.45"/>
  </sheetData>
  <mergeCells count="15">
    <mergeCell ref="B1:K1"/>
    <mergeCell ref="B23:K23"/>
    <mergeCell ref="B45:K45"/>
    <mergeCell ref="B67:F67"/>
    <mergeCell ref="B74:F74"/>
    <mergeCell ref="N67:R67"/>
    <mergeCell ref="N74:R74"/>
    <mergeCell ref="N81:R81"/>
    <mergeCell ref="N88:P88"/>
    <mergeCell ref="B81:F81"/>
    <mergeCell ref="B88:D88"/>
    <mergeCell ref="H67:L67"/>
    <mergeCell ref="H74:L74"/>
    <mergeCell ref="H81:L81"/>
    <mergeCell ref="H88:J88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21"/>
  <sheetViews>
    <sheetView topLeftCell="D6" workbookViewId="0">
      <selection activeCell="L67" sqref="L67"/>
    </sheetView>
  </sheetViews>
  <sheetFormatPr defaultColWidth="14.3984375" defaultRowHeight="15" customHeight="1" x14ac:dyDescent="0.45"/>
  <cols>
    <col min="1" max="1" width="27.265625" bestFit="1" customWidth="1"/>
    <col min="2" max="2" width="27.265625" customWidth="1"/>
    <col min="3" max="3" width="25.73046875" customWidth="1"/>
    <col min="4" max="4" width="27.265625" bestFit="1" customWidth="1"/>
    <col min="5" max="5" width="28.265625" bestFit="1" customWidth="1"/>
    <col min="6" max="6" width="27.265625" bestFit="1" customWidth="1"/>
    <col min="7" max="7" width="27.265625" customWidth="1"/>
    <col min="8" max="8" width="28.1328125" bestFit="1" customWidth="1"/>
    <col min="9" max="9" width="20.59765625" customWidth="1"/>
    <col min="10" max="10" width="27.265625" bestFit="1" customWidth="1"/>
    <col min="11" max="11" width="32.1328125" customWidth="1"/>
    <col min="12" max="12" width="27.265625" customWidth="1"/>
  </cols>
  <sheetData>
    <row r="1" spans="1:12" ht="14.25" x14ac:dyDescent="0.45">
      <c r="A1" s="198" t="s">
        <v>128</v>
      </c>
      <c r="B1" s="196"/>
      <c r="C1" s="198" t="s">
        <v>129</v>
      </c>
      <c r="D1" s="196"/>
      <c r="E1" s="198" t="s">
        <v>139</v>
      </c>
      <c r="F1" s="197"/>
      <c r="G1" s="193" t="s">
        <v>130</v>
      </c>
      <c r="H1" s="194"/>
      <c r="I1" s="193" t="s">
        <v>131</v>
      </c>
      <c r="J1" s="194"/>
      <c r="K1" s="193" t="s">
        <v>132</v>
      </c>
      <c r="L1" s="194"/>
    </row>
    <row r="2" spans="1:12" ht="14.25" x14ac:dyDescent="0.45">
      <c r="A2" s="52" t="s">
        <v>53</v>
      </c>
      <c r="B2" s="52" t="s">
        <v>54</v>
      </c>
      <c r="C2" s="52" t="s">
        <v>53</v>
      </c>
      <c r="D2" s="52" t="s">
        <v>54</v>
      </c>
      <c r="E2" s="52" t="s">
        <v>53</v>
      </c>
      <c r="F2" s="53" t="s">
        <v>54</v>
      </c>
      <c r="G2" s="54" t="s">
        <v>53</v>
      </c>
      <c r="H2" s="54" t="s">
        <v>54</v>
      </c>
      <c r="I2" s="54" t="s">
        <v>53</v>
      </c>
      <c r="J2" s="54" t="s">
        <v>54</v>
      </c>
      <c r="K2" s="54" t="s">
        <v>53</v>
      </c>
      <c r="L2" s="54" t="s">
        <v>54</v>
      </c>
    </row>
    <row r="3" spans="1:12" ht="14.25" x14ac:dyDescent="0.45">
      <c r="A3" s="27" t="s">
        <v>141</v>
      </c>
      <c r="B3" s="27" t="s">
        <v>142</v>
      </c>
      <c r="C3" s="56" t="s">
        <v>147</v>
      </c>
      <c r="D3" s="27" t="s">
        <v>148</v>
      </c>
      <c r="E3" s="56" t="s">
        <v>112</v>
      </c>
      <c r="F3" s="56" t="s">
        <v>77</v>
      </c>
      <c r="G3" s="50" t="s">
        <v>150</v>
      </c>
      <c r="H3" s="50" t="s">
        <v>66</v>
      </c>
      <c r="I3" s="45" t="s">
        <v>58</v>
      </c>
      <c r="J3" s="45" t="s">
        <v>58</v>
      </c>
      <c r="K3" t="s">
        <v>141</v>
      </c>
      <c r="L3" s="50" t="s">
        <v>142</v>
      </c>
    </row>
    <row r="4" spans="1:12" ht="14.25" x14ac:dyDescent="0.45">
      <c r="A4" s="27" t="s">
        <v>64</v>
      </c>
      <c r="B4" s="27" t="s">
        <v>64</v>
      </c>
      <c r="C4" s="27" t="s">
        <v>113</v>
      </c>
      <c r="D4" s="27" t="s">
        <v>111</v>
      </c>
      <c r="E4" s="27" t="s">
        <v>58</v>
      </c>
      <c r="F4" s="27" t="s">
        <v>58</v>
      </c>
      <c r="G4" s="50" t="s">
        <v>62</v>
      </c>
      <c r="H4" s="50" t="s">
        <v>62</v>
      </c>
      <c r="I4" s="45" t="s">
        <v>76</v>
      </c>
      <c r="J4" s="45" t="s">
        <v>77</v>
      </c>
      <c r="K4" s="45" t="s">
        <v>58</v>
      </c>
      <c r="L4" s="45" t="s">
        <v>58</v>
      </c>
    </row>
    <row r="5" spans="1:12" ht="14.25" x14ac:dyDescent="0.45">
      <c r="A5" s="27" t="s">
        <v>66</v>
      </c>
      <c r="B5" s="27" t="s">
        <v>66</v>
      </c>
      <c r="C5" s="27" t="s">
        <v>58</v>
      </c>
      <c r="D5" s="27" t="s">
        <v>58</v>
      </c>
      <c r="E5" s="27" t="s">
        <v>60</v>
      </c>
      <c r="F5" s="27" t="s">
        <v>60</v>
      </c>
      <c r="G5" s="50" t="s">
        <v>60</v>
      </c>
      <c r="H5" s="50" t="s">
        <v>60</v>
      </c>
      <c r="I5" s="45" t="s">
        <v>60</v>
      </c>
      <c r="J5" s="45" t="s">
        <v>60</v>
      </c>
      <c r="K5" s="45" t="s">
        <v>76</v>
      </c>
      <c r="L5" s="45" t="s">
        <v>77</v>
      </c>
    </row>
    <row r="6" spans="1:12" ht="14.25" x14ac:dyDescent="0.45">
      <c r="A6" s="27" t="s">
        <v>113</v>
      </c>
      <c r="B6" s="27" t="s">
        <v>111</v>
      </c>
      <c r="C6" s="27" t="s">
        <v>60</v>
      </c>
      <c r="D6" s="27" t="s">
        <v>60</v>
      </c>
      <c r="E6" s="27" t="s">
        <v>61</v>
      </c>
      <c r="F6" s="27" t="s">
        <v>61</v>
      </c>
      <c r="G6" s="50" t="s">
        <v>58</v>
      </c>
      <c r="H6" s="50" t="s">
        <v>58</v>
      </c>
      <c r="I6" s="45" t="s">
        <v>69</v>
      </c>
      <c r="J6" s="45" t="s">
        <v>70</v>
      </c>
      <c r="K6" s="45" t="s">
        <v>60</v>
      </c>
      <c r="L6" s="45" t="s">
        <v>60</v>
      </c>
    </row>
    <row r="7" spans="1:12" ht="14.25" x14ac:dyDescent="0.45">
      <c r="A7" s="27" t="s">
        <v>143</v>
      </c>
      <c r="B7" s="27" t="s">
        <v>144</v>
      </c>
      <c r="C7" s="27" t="s">
        <v>66</v>
      </c>
      <c r="D7" s="27" t="s">
        <v>66</v>
      </c>
      <c r="E7" s="27" t="s">
        <v>69</v>
      </c>
      <c r="F7" s="27" t="s">
        <v>70</v>
      </c>
      <c r="G7" s="50" t="s">
        <v>141</v>
      </c>
      <c r="H7" s="50" t="s">
        <v>142</v>
      </c>
      <c r="I7" s="45"/>
      <c r="J7" s="85"/>
      <c r="K7" s="45" t="s">
        <v>126</v>
      </c>
      <c r="L7" s="45" t="s">
        <v>126</v>
      </c>
    </row>
    <row r="8" spans="1:12" ht="14.25" x14ac:dyDescent="0.45">
      <c r="A8" s="27" t="s">
        <v>61</v>
      </c>
      <c r="B8" s="27" t="s">
        <v>61</v>
      </c>
      <c r="C8" s="27" t="s">
        <v>69</v>
      </c>
      <c r="D8" s="27" t="s">
        <v>70</v>
      </c>
      <c r="E8" s="27"/>
      <c r="F8" s="46"/>
      <c r="G8" s="50" t="s">
        <v>151</v>
      </c>
      <c r="H8" s="50" t="s">
        <v>111</v>
      </c>
      <c r="I8" s="45"/>
      <c r="J8" s="45"/>
      <c r="K8" s="45" t="s">
        <v>62</v>
      </c>
      <c r="L8" s="45" t="s">
        <v>62</v>
      </c>
    </row>
    <row r="9" spans="1:12" ht="14.25" x14ac:dyDescent="0.45">
      <c r="A9" s="27" t="s">
        <v>71</v>
      </c>
      <c r="B9" s="27" t="s">
        <v>71</v>
      </c>
      <c r="C9" s="27" t="s">
        <v>141</v>
      </c>
      <c r="D9" s="27" t="s">
        <v>142</v>
      </c>
      <c r="E9" s="27"/>
      <c r="F9" s="27"/>
      <c r="G9" s="50" t="s">
        <v>69</v>
      </c>
      <c r="H9" s="50" t="s">
        <v>70</v>
      </c>
      <c r="I9" s="45"/>
      <c r="J9" s="85"/>
      <c r="K9" s="45" t="s">
        <v>150</v>
      </c>
      <c r="L9" s="45" t="s">
        <v>66</v>
      </c>
    </row>
    <row r="10" spans="1:12" ht="14.25" x14ac:dyDescent="0.45">
      <c r="A10" s="27" t="s">
        <v>60</v>
      </c>
      <c r="B10" s="27" t="s">
        <v>60</v>
      </c>
      <c r="C10" s="27" t="s">
        <v>55</v>
      </c>
      <c r="D10" s="56" t="s">
        <v>149</v>
      </c>
      <c r="E10" s="47"/>
      <c r="F10" s="78"/>
      <c r="G10" s="45" t="s">
        <v>59</v>
      </c>
      <c r="H10" s="45" t="s">
        <v>59</v>
      </c>
      <c r="I10" s="45"/>
      <c r="J10" s="45"/>
      <c r="K10" s="45" t="s">
        <v>151</v>
      </c>
      <c r="L10" s="45" t="s">
        <v>111</v>
      </c>
    </row>
    <row r="11" spans="1:12" ht="14.25" x14ac:dyDescent="0.45">
      <c r="A11" s="27" t="s">
        <v>112</v>
      </c>
      <c r="B11" s="27" t="s">
        <v>77</v>
      </c>
      <c r="C11" s="27" t="s">
        <v>61</v>
      </c>
      <c r="D11" s="27" t="s">
        <v>61</v>
      </c>
      <c r="E11" s="45"/>
      <c r="F11" s="59"/>
      <c r="G11" s="45" t="s">
        <v>71</v>
      </c>
      <c r="H11" s="45" t="s">
        <v>71</v>
      </c>
      <c r="I11" s="45"/>
      <c r="J11" s="45"/>
      <c r="K11" s="45" t="s">
        <v>72</v>
      </c>
      <c r="L11" s="45" t="s">
        <v>73</v>
      </c>
    </row>
    <row r="12" spans="1:12" ht="14.25" x14ac:dyDescent="0.45">
      <c r="A12" s="56" t="s">
        <v>145</v>
      </c>
      <c r="B12" s="56" t="s">
        <v>145</v>
      </c>
      <c r="C12" s="27" t="s">
        <v>59</v>
      </c>
      <c r="D12" s="27" t="s">
        <v>59</v>
      </c>
      <c r="E12" s="48"/>
      <c r="F12" s="79"/>
      <c r="G12" s="50" t="s">
        <v>75</v>
      </c>
      <c r="H12" s="50" t="s">
        <v>75</v>
      </c>
      <c r="I12" s="45"/>
      <c r="J12" s="85"/>
      <c r="K12" s="45" t="s">
        <v>69</v>
      </c>
      <c r="L12" s="45" t="s">
        <v>70</v>
      </c>
    </row>
    <row r="13" spans="1:12" ht="14.25" x14ac:dyDescent="0.45">
      <c r="A13" s="27" t="s">
        <v>69</v>
      </c>
      <c r="B13" s="27" t="s">
        <v>70</v>
      </c>
      <c r="C13" s="27" t="s">
        <v>71</v>
      </c>
      <c r="D13" s="27" t="s">
        <v>71</v>
      </c>
      <c r="E13" s="27"/>
      <c r="F13" s="46"/>
      <c r="G13" s="50"/>
      <c r="H13" s="50"/>
      <c r="I13" s="45"/>
      <c r="J13" s="85"/>
      <c r="K13" s="45" t="s">
        <v>59</v>
      </c>
      <c r="L13" s="45" t="s">
        <v>59</v>
      </c>
    </row>
    <row r="14" spans="1:12" ht="14.25" x14ac:dyDescent="0.45">
      <c r="A14" s="27" t="s">
        <v>59</v>
      </c>
      <c r="B14" s="27" t="s">
        <v>59</v>
      </c>
      <c r="C14" s="27" t="s">
        <v>75</v>
      </c>
      <c r="D14" s="27" t="s">
        <v>75</v>
      </c>
      <c r="E14" s="27"/>
      <c r="F14" s="46"/>
      <c r="G14" s="50"/>
      <c r="H14" s="50"/>
      <c r="I14" s="45"/>
      <c r="J14" s="85"/>
      <c r="K14" s="45" t="s">
        <v>71</v>
      </c>
      <c r="L14" s="45" t="s">
        <v>71</v>
      </c>
    </row>
    <row r="15" spans="1:12" ht="14.25" x14ac:dyDescent="0.45">
      <c r="A15" s="27" t="s">
        <v>55</v>
      </c>
      <c r="B15" s="27" t="s">
        <v>55</v>
      </c>
      <c r="C15" s="27"/>
      <c r="D15" s="27"/>
      <c r="E15" s="27"/>
      <c r="F15" s="46"/>
      <c r="G15" s="50"/>
      <c r="H15" s="50"/>
      <c r="I15" s="45"/>
      <c r="J15" s="45"/>
      <c r="K15" s="45" t="s">
        <v>75</v>
      </c>
      <c r="L15" s="45" t="s">
        <v>75</v>
      </c>
    </row>
    <row r="16" spans="1:12" ht="14.25" x14ac:dyDescent="0.45">
      <c r="A16" s="27" t="s">
        <v>58</v>
      </c>
      <c r="B16" s="27" t="s">
        <v>58</v>
      </c>
      <c r="C16" s="27"/>
      <c r="D16" s="27"/>
      <c r="E16" s="27"/>
      <c r="F16" s="46"/>
      <c r="G16" s="50"/>
      <c r="H16" s="50"/>
      <c r="I16" s="45"/>
      <c r="J16" s="80"/>
      <c r="K16" s="45" t="s">
        <v>152</v>
      </c>
      <c r="L16" s="45" t="s">
        <v>152</v>
      </c>
    </row>
    <row r="17" spans="1:12" ht="14.25" x14ac:dyDescent="0.45">
      <c r="A17" s="27" t="s">
        <v>75</v>
      </c>
      <c r="B17" s="27" t="s">
        <v>75</v>
      </c>
      <c r="C17" s="27"/>
      <c r="D17" s="27"/>
      <c r="E17" s="27"/>
      <c r="F17" s="46"/>
      <c r="G17" s="50"/>
      <c r="H17" s="50"/>
      <c r="I17" s="45"/>
      <c r="J17" s="45"/>
      <c r="K17" s="45" t="s">
        <v>153</v>
      </c>
      <c r="L17" s="45" t="s">
        <v>154</v>
      </c>
    </row>
    <row r="18" spans="1:12" ht="14.25" x14ac:dyDescent="0.45">
      <c r="A18" s="27"/>
      <c r="B18" s="27"/>
      <c r="C18" s="27"/>
      <c r="D18" s="27"/>
      <c r="E18" s="27"/>
      <c r="F18" s="46"/>
      <c r="G18" s="50"/>
      <c r="H18" s="50"/>
      <c r="I18" s="45"/>
      <c r="J18" s="45"/>
      <c r="K18" s="45"/>
      <c r="L18" s="45"/>
    </row>
    <row r="19" spans="1:12" ht="14.25" x14ac:dyDescent="0.45">
      <c r="A19" s="27"/>
      <c r="B19" s="27"/>
      <c r="C19" s="27"/>
      <c r="D19" s="27"/>
      <c r="E19" s="27"/>
      <c r="F19" s="46"/>
      <c r="G19" s="50"/>
      <c r="H19" s="50"/>
      <c r="I19" s="45"/>
      <c r="J19" s="45"/>
      <c r="K19" s="45"/>
      <c r="L19" s="45"/>
    </row>
    <row r="20" spans="1:12" ht="14.25" x14ac:dyDescent="0.45">
      <c r="A20" s="27"/>
      <c r="B20" s="27"/>
      <c r="C20" s="27"/>
      <c r="D20" s="27"/>
      <c r="E20" s="27"/>
      <c r="F20" s="46"/>
      <c r="G20" s="50"/>
      <c r="H20" s="50"/>
      <c r="I20" s="45"/>
      <c r="J20" s="45"/>
      <c r="K20" s="45"/>
      <c r="L20" s="45"/>
    </row>
    <row r="21" spans="1:12" ht="14.25" x14ac:dyDescent="0.45">
      <c r="A21" s="8" t="s">
        <v>78</v>
      </c>
      <c r="B21" s="28">
        <f>COUNTA(B3:B20)</f>
        <v>15</v>
      </c>
      <c r="C21" s="8" t="s">
        <v>78</v>
      </c>
      <c r="D21" s="8">
        <f>COUNTA(D3:D20)</f>
        <v>12</v>
      </c>
      <c r="E21" s="8" t="s">
        <v>78</v>
      </c>
      <c r="F21" s="49">
        <f>COUNTA(F3:F20)</f>
        <v>5</v>
      </c>
      <c r="G21" s="67" t="s">
        <v>78</v>
      </c>
      <c r="H21" s="60">
        <f>COUNTA(H3:H20)</f>
        <v>10</v>
      </c>
      <c r="I21" s="67" t="s">
        <v>78</v>
      </c>
      <c r="J21" s="60">
        <f>COUNTA(J3:J20)</f>
        <v>4</v>
      </c>
      <c r="K21" s="67" t="s">
        <v>78</v>
      </c>
      <c r="L21" s="60">
        <f>COUNTA(L3:L20)</f>
        <v>15</v>
      </c>
    </row>
    <row r="24" spans="1:12" ht="14.25" x14ac:dyDescent="0.45">
      <c r="A24" s="198" t="s">
        <v>133</v>
      </c>
      <c r="B24" s="196"/>
      <c r="C24" s="198" t="s">
        <v>134</v>
      </c>
      <c r="D24" s="196"/>
      <c r="E24" s="198" t="s">
        <v>140</v>
      </c>
      <c r="F24" s="197"/>
      <c r="G24" s="193" t="s">
        <v>136</v>
      </c>
      <c r="H24" s="194"/>
      <c r="I24" s="193" t="s">
        <v>137</v>
      </c>
      <c r="J24" s="194"/>
      <c r="K24" s="193" t="s">
        <v>138</v>
      </c>
      <c r="L24" s="194"/>
    </row>
    <row r="25" spans="1:12" ht="14.25" x14ac:dyDescent="0.45">
      <c r="A25" s="52" t="s">
        <v>53</v>
      </c>
      <c r="B25" s="52" t="s">
        <v>54</v>
      </c>
      <c r="C25" s="52" t="s">
        <v>53</v>
      </c>
      <c r="D25" s="52" t="s">
        <v>54</v>
      </c>
      <c r="E25" s="52" t="s">
        <v>53</v>
      </c>
      <c r="F25" s="53" t="s">
        <v>54</v>
      </c>
      <c r="G25" s="54" t="s">
        <v>53</v>
      </c>
      <c r="H25" s="54" t="s">
        <v>54</v>
      </c>
      <c r="I25" s="54" t="s">
        <v>53</v>
      </c>
      <c r="J25" s="54" t="s">
        <v>54</v>
      </c>
      <c r="K25" s="54" t="s">
        <v>53</v>
      </c>
      <c r="L25" s="54" t="s">
        <v>54</v>
      </c>
    </row>
    <row r="26" spans="1:12" ht="15" customHeight="1" x14ac:dyDescent="0.45">
      <c r="A26" s="27" t="s">
        <v>152</v>
      </c>
      <c r="B26" s="27" t="s">
        <v>152</v>
      </c>
      <c r="C26" s="27" t="s">
        <v>152</v>
      </c>
      <c r="D26" s="27" t="s">
        <v>152</v>
      </c>
      <c r="E26" s="27" t="s">
        <v>74</v>
      </c>
      <c r="F26" s="27" t="s">
        <v>74</v>
      </c>
      <c r="G26" s="46" t="s">
        <v>169</v>
      </c>
      <c r="H26" s="46" t="s">
        <v>75</v>
      </c>
      <c r="I26" s="45" t="s">
        <v>60</v>
      </c>
      <c r="J26" s="45" t="s">
        <v>60</v>
      </c>
      <c r="K26" s="45" t="s">
        <v>76</v>
      </c>
      <c r="L26" s="93" t="s">
        <v>77</v>
      </c>
    </row>
    <row r="27" spans="1:12" ht="15" customHeight="1" x14ac:dyDescent="0.45">
      <c r="A27" s="27" t="s">
        <v>153</v>
      </c>
      <c r="B27" s="27" t="s">
        <v>154</v>
      </c>
      <c r="C27" s="27" t="s">
        <v>153</v>
      </c>
      <c r="D27" s="27" t="s">
        <v>154</v>
      </c>
      <c r="E27" s="27" t="s">
        <v>153</v>
      </c>
      <c r="F27" s="27" t="s">
        <v>154</v>
      </c>
      <c r="G27" s="46" t="s">
        <v>170</v>
      </c>
      <c r="H27" s="46" t="s">
        <v>181</v>
      </c>
      <c r="I27" s="45" t="s">
        <v>68</v>
      </c>
      <c r="J27" s="45" t="s">
        <v>54</v>
      </c>
      <c r="K27" s="45" t="s">
        <v>65</v>
      </c>
      <c r="L27" s="93" t="s">
        <v>66</v>
      </c>
    </row>
    <row r="28" spans="1:12" ht="15" customHeight="1" x14ac:dyDescent="0.45">
      <c r="A28" s="27" t="s">
        <v>69</v>
      </c>
      <c r="B28" s="27" t="s">
        <v>70</v>
      </c>
      <c r="C28" s="27" t="s">
        <v>55</v>
      </c>
      <c r="D28" s="27" t="s">
        <v>55</v>
      </c>
      <c r="E28" s="27" t="s">
        <v>65</v>
      </c>
      <c r="F28" s="27" t="s">
        <v>66</v>
      </c>
      <c r="G28" s="46" t="s">
        <v>171</v>
      </c>
      <c r="H28" s="46" t="s">
        <v>74</v>
      </c>
      <c r="I28" s="45" t="s">
        <v>62</v>
      </c>
      <c r="J28" s="45" t="s">
        <v>62</v>
      </c>
      <c r="K28" s="45" t="s">
        <v>153</v>
      </c>
      <c r="L28" s="45" t="s">
        <v>154</v>
      </c>
    </row>
    <row r="29" spans="1:12" ht="15" customHeight="1" x14ac:dyDescent="0.45">
      <c r="A29" s="27" t="s">
        <v>55</v>
      </c>
      <c r="B29" s="27" t="s">
        <v>55</v>
      </c>
      <c r="C29" s="27" t="s">
        <v>58</v>
      </c>
      <c r="D29" s="27" t="s">
        <v>58</v>
      </c>
      <c r="E29" s="27" t="s">
        <v>160</v>
      </c>
      <c r="F29" s="27" t="s">
        <v>159</v>
      </c>
      <c r="G29" s="46" t="s">
        <v>172</v>
      </c>
      <c r="H29" s="46" t="s">
        <v>77</v>
      </c>
      <c r="I29" s="45" t="s">
        <v>126</v>
      </c>
      <c r="J29" s="45" t="s">
        <v>126</v>
      </c>
      <c r="K29" s="45" t="s">
        <v>60</v>
      </c>
      <c r="L29" s="45" t="s">
        <v>60</v>
      </c>
    </row>
    <row r="30" spans="1:12" ht="15" customHeight="1" x14ac:dyDescent="0.45">
      <c r="A30" s="27" t="s">
        <v>58</v>
      </c>
      <c r="B30" s="27" t="s">
        <v>58</v>
      </c>
      <c r="C30" s="27" t="s">
        <v>61</v>
      </c>
      <c r="D30" s="27" t="s">
        <v>61</v>
      </c>
      <c r="E30" s="27" t="s">
        <v>161</v>
      </c>
      <c r="F30" s="27" t="s">
        <v>162</v>
      </c>
      <c r="G30" s="46" t="s">
        <v>173</v>
      </c>
      <c r="H30" s="46" t="s">
        <v>182</v>
      </c>
      <c r="I30" s="45" t="s">
        <v>160</v>
      </c>
      <c r="J30" s="45" t="s">
        <v>159</v>
      </c>
      <c r="K30" s="45" t="s">
        <v>69</v>
      </c>
      <c r="L30" s="93" t="s">
        <v>70</v>
      </c>
    </row>
    <row r="31" spans="1:12" ht="15" customHeight="1" x14ac:dyDescent="0.45">
      <c r="A31" s="27" t="s">
        <v>61</v>
      </c>
      <c r="B31" s="27" t="s">
        <v>61</v>
      </c>
      <c r="C31" s="27" t="s">
        <v>60</v>
      </c>
      <c r="D31" s="27" t="s">
        <v>60</v>
      </c>
      <c r="E31" s="27" t="s">
        <v>59</v>
      </c>
      <c r="F31" s="27" t="s">
        <v>59</v>
      </c>
      <c r="G31" s="46" t="s">
        <v>174</v>
      </c>
      <c r="H31" s="46" t="s">
        <v>55</v>
      </c>
      <c r="I31" s="45" t="s">
        <v>61</v>
      </c>
      <c r="J31" s="45" t="s">
        <v>61</v>
      </c>
      <c r="K31" s="45" t="s">
        <v>67</v>
      </c>
      <c r="L31" s="93" t="s">
        <v>111</v>
      </c>
    </row>
    <row r="32" spans="1:12" ht="15" customHeight="1" x14ac:dyDescent="0.45">
      <c r="A32" s="27" t="s">
        <v>60</v>
      </c>
      <c r="B32" s="27" t="s">
        <v>60</v>
      </c>
      <c r="C32" s="27" t="s">
        <v>158</v>
      </c>
      <c r="D32" s="27" t="s">
        <v>159</v>
      </c>
      <c r="E32" s="27" t="s">
        <v>67</v>
      </c>
      <c r="F32" s="27" t="s">
        <v>111</v>
      </c>
      <c r="G32" s="46" t="s">
        <v>175</v>
      </c>
      <c r="H32" s="46" t="s">
        <v>66</v>
      </c>
      <c r="I32" s="45" t="s">
        <v>58</v>
      </c>
      <c r="J32" s="45" t="s">
        <v>58</v>
      </c>
      <c r="K32" s="45" t="s">
        <v>58</v>
      </c>
      <c r="L32" s="45" t="s">
        <v>58</v>
      </c>
    </row>
    <row r="33" spans="1:12" ht="15" customHeight="1" x14ac:dyDescent="0.45">
      <c r="A33" s="27" t="s">
        <v>68</v>
      </c>
      <c r="B33" s="27" t="s">
        <v>68</v>
      </c>
      <c r="C33" s="27" t="s">
        <v>68</v>
      </c>
      <c r="D33" s="27" t="s">
        <v>54</v>
      </c>
      <c r="E33" s="27" t="s">
        <v>75</v>
      </c>
      <c r="F33" s="27" t="s">
        <v>75</v>
      </c>
      <c r="G33" s="46" t="s">
        <v>176</v>
      </c>
      <c r="H33" s="46" t="s">
        <v>59</v>
      </c>
      <c r="I33" s="45" t="s">
        <v>153</v>
      </c>
      <c r="J33" s="45" t="s">
        <v>154</v>
      </c>
      <c r="K33" s="45" t="s">
        <v>126</v>
      </c>
      <c r="L33" s="45" t="s">
        <v>126</v>
      </c>
    </row>
    <row r="34" spans="1:12" ht="15" customHeight="1" x14ac:dyDescent="0.45">
      <c r="A34" s="27" t="s">
        <v>63</v>
      </c>
      <c r="B34" s="27" t="s">
        <v>64</v>
      </c>
      <c r="C34" s="27" t="s">
        <v>65</v>
      </c>
      <c r="D34" s="27" t="s">
        <v>66</v>
      </c>
      <c r="E34" s="27" t="s">
        <v>68</v>
      </c>
      <c r="F34" s="27" t="s">
        <v>54</v>
      </c>
      <c r="G34" s="46" t="s">
        <v>177</v>
      </c>
      <c r="H34" s="46" t="s">
        <v>111</v>
      </c>
      <c r="I34" s="45" t="s">
        <v>55</v>
      </c>
      <c r="J34" s="45" t="s">
        <v>55</v>
      </c>
      <c r="K34" s="45" t="s">
        <v>152</v>
      </c>
      <c r="L34" s="45" t="s">
        <v>152</v>
      </c>
    </row>
    <row r="35" spans="1:12" ht="15" customHeight="1" x14ac:dyDescent="0.45">
      <c r="A35" s="27" t="s">
        <v>65</v>
      </c>
      <c r="B35" s="27" t="s">
        <v>66</v>
      </c>
      <c r="C35" s="27" t="s">
        <v>67</v>
      </c>
      <c r="D35" s="27" t="s">
        <v>111</v>
      </c>
      <c r="E35" s="27" t="s">
        <v>55</v>
      </c>
      <c r="F35" s="27" t="s">
        <v>55</v>
      </c>
      <c r="G35" s="46" t="s">
        <v>178</v>
      </c>
      <c r="H35" s="46" t="s">
        <v>57</v>
      </c>
      <c r="I35" s="45" t="s">
        <v>152</v>
      </c>
      <c r="J35" s="45" t="s">
        <v>152</v>
      </c>
      <c r="K35" s="45"/>
      <c r="L35" s="45"/>
    </row>
    <row r="36" spans="1:12" ht="15" customHeight="1" x14ac:dyDescent="0.45">
      <c r="A36" s="27" t="s">
        <v>67</v>
      </c>
      <c r="B36" s="27" t="s">
        <v>111</v>
      </c>
      <c r="C36" s="27" t="s">
        <v>126</v>
      </c>
      <c r="D36" s="27" t="s">
        <v>126</v>
      </c>
      <c r="E36" s="27" t="s">
        <v>71</v>
      </c>
      <c r="F36" s="27" t="s">
        <v>71</v>
      </c>
      <c r="G36" s="57" t="s">
        <v>179</v>
      </c>
      <c r="H36" s="57" t="s">
        <v>71</v>
      </c>
      <c r="I36" s="45" t="s">
        <v>69</v>
      </c>
      <c r="J36" s="45" t="s">
        <v>70</v>
      </c>
      <c r="K36" s="45"/>
      <c r="L36" s="45"/>
    </row>
    <row r="37" spans="1:12" ht="15" customHeight="1" x14ac:dyDescent="0.45">
      <c r="A37" s="27" t="s">
        <v>126</v>
      </c>
      <c r="B37" s="27" t="s">
        <v>126</v>
      </c>
      <c r="C37" s="27" t="s">
        <v>69</v>
      </c>
      <c r="D37" s="27" t="s">
        <v>70</v>
      </c>
      <c r="E37" s="27" t="s">
        <v>69</v>
      </c>
      <c r="F37" s="46" t="s">
        <v>70</v>
      </c>
      <c r="G37" s="50" t="s">
        <v>180</v>
      </c>
      <c r="H37" s="50" t="s">
        <v>60</v>
      </c>
      <c r="I37" s="45"/>
      <c r="J37" s="45"/>
      <c r="K37" s="45"/>
      <c r="L37" s="45"/>
    </row>
    <row r="38" spans="1:12" ht="15" customHeight="1" x14ac:dyDescent="0.45">
      <c r="B38" s="27"/>
      <c r="C38" s="27"/>
      <c r="D38" s="56"/>
      <c r="E38" s="27" t="s">
        <v>61</v>
      </c>
      <c r="F38" s="46" t="s">
        <v>61</v>
      </c>
      <c r="G38" s="45"/>
      <c r="H38" s="45"/>
      <c r="I38" s="45"/>
      <c r="J38" s="45"/>
      <c r="K38" s="45"/>
      <c r="L38" s="45"/>
    </row>
    <row r="39" spans="1:12" ht="15" customHeight="1" x14ac:dyDescent="0.45">
      <c r="A39" s="27"/>
      <c r="B39" s="27"/>
      <c r="C39" s="27"/>
      <c r="D39" s="27"/>
      <c r="E39" s="27" t="s">
        <v>72</v>
      </c>
      <c r="F39" s="27" t="s">
        <v>73</v>
      </c>
      <c r="G39" s="79"/>
      <c r="H39" s="79"/>
      <c r="I39" s="45"/>
      <c r="J39" s="45"/>
      <c r="K39" s="45"/>
      <c r="L39" s="45"/>
    </row>
    <row r="40" spans="1:12" ht="15" customHeight="1" x14ac:dyDescent="0.45">
      <c r="A40" s="27"/>
      <c r="B40" s="27"/>
      <c r="C40" s="27"/>
      <c r="D40" s="27"/>
      <c r="E40" s="27" t="s">
        <v>58</v>
      </c>
      <c r="F40" s="27" t="s">
        <v>58</v>
      </c>
      <c r="G40" s="46"/>
      <c r="H40" s="86"/>
      <c r="I40" s="89"/>
      <c r="J40" s="45"/>
      <c r="K40" s="45"/>
      <c r="L40" s="45"/>
    </row>
    <row r="41" spans="1:12" ht="15" customHeight="1" x14ac:dyDescent="0.45">
      <c r="A41" s="27"/>
      <c r="B41" s="27"/>
      <c r="C41" s="27"/>
      <c r="D41" s="27"/>
      <c r="E41" s="27" t="s">
        <v>114</v>
      </c>
      <c r="F41" s="27" t="s">
        <v>57</v>
      </c>
      <c r="G41" s="46"/>
      <c r="H41" s="86"/>
      <c r="I41" s="45"/>
      <c r="J41" s="45"/>
      <c r="K41" s="45"/>
      <c r="L41" s="45"/>
    </row>
    <row r="42" spans="1:12" ht="15" customHeight="1" x14ac:dyDescent="0.45">
      <c r="A42" s="27"/>
      <c r="B42" s="27"/>
      <c r="C42" s="27"/>
      <c r="D42" s="27"/>
      <c r="E42" s="27" t="s">
        <v>60</v>
      </c>
      <c r="F42" s="27" t="s">
        <v>60</v>
      </c>
      <c r="G42" s="46"/>
      <c r="H42" s="86"/>
      <c r="I42" s="45"/>
      <c r="J42" s="45"/>
      <c r="K42" s="45"/>
      <c r="L42" s="45"/>
    </row>
    <row r="43" spans="1:12" ht="15" customHeight="1" x14ac:dyDescent="0.45">
      <c r="A43" s="27"/>
      <c r="B43" s="27"/>
      <c r="C43" s="27"/>
      <c r="D43" s="27"/>
      <c r="E43" s="27" t="s">
        <v>125</v>
      </c>
      <c r="F43" s="27" t="s">
        <v>56</v>
      </c>
      <c r="G43" s="46"/>
      <c r="H43" s="86"/>
      <c r="I43" s="45"/>
      <c r="J43" s="45"/>
      <c r="K43" s="45"/>
      <c r="L43" s="45"/>
    </row>
    <row r="44" spans="1:12" ht="15" customHeight="1" x14ac:dyDescent="0.45">
      <c r="A44" s="8" t="s">
        <v>78</v>
      </c>
      <c r="B44" s="28">
        <f>COUNTA(B26:B43)</f>
        <v>12</v>
      </c>
      <c r="C44" s="8" t="s">
        <v>78</v>
      </c>
      <c r="D44" s="28">
        <f>COUNTA(D26:D43)</f>
        <v>12</v>
      </c>
      <c r="E44" s="8" t="s">
        <v>78</v>
      </c>
      <c r="F44" s="8">
        <f>COUNTA(F26:F43)</f>
        <v>18</v>
      </c>
      <c r="G44" s="51" t="s">
        <v>78</v>
      </c>
      <c r="H44" s="88">
        <f>COUNTA(H26:H43)</f>
        <v>12</v>
      </c>
      <c r="I44" s="51" t="s">
        <v>78</v>
      </c>
      <c r="J44" s="88">
        <f>COUNTA(J26:J43)</f>
        <v>11</v>
      </c>
      <c r="K44" s="51" t="s">
        <v>78</v>
      </c>
      <c r="L44" s="67">
        <f>COUNTA(L26:L43)</f>
        <v>9</v>
      </c>
    </row>
    <row r="47" spans="1:12" ht="15" customHeight="1" x14ac:dyDescent="0.45">
      <c r="A47" s="195" t="s">
        <v>202</v>
      </c>
      <c r="B47" s="196"/>
      <c r="C47" s="195" t="s">
        <v>203</v>
      </c>
      <c r="D47" s="196"/>
      <c r="E47" s="195" t="s">
        <v>208</v>
      </c>
      <c r="F47" s="197"/>
      <c r="G47" s="193" t="s">
        <v>205</v>
      </c>
      <c r="H47" s="194"/>
      <c r="I47" s="193" t="s">
        <v>206</v>
      </c>
      <c r="J47" s="194"/>
      <c r="K47" s="193" t="s">
        <v>207</v>
      </c>
      <c r="L47" s="194"/>
    </row>
    <row r="48" spans="1:12" ht="15" customHeight="1" x14ac:dyDescent="0.45">
      <c r="A48" s="52" t="s">
        <v>53</v>
      </c>
      <c r="B48" s="52" t="s">
        <v>54</v>
      </c>
      <c r="C48" s="52" t="s">
        <v>53</v>
      </c>
      <c r="D48" s="52" t="s">
        <v>54</v>
      </c>
      <c r="E48" s="52" t="s">
        <v>53</v>
      </c>
      <c r="F48" s="53" t="s">
        <v>54</v>
      </c>
      <c r="G48" s="54" t="s">
        <v>53</v>
      </c>
      <c r="H48" s="54" t="s">
        <v>54</v>
      </c>
      <c r="I48" s="54" t="s">
        <v>53</v>
      </c>
      <c r="J48" s="54" t="s">
        <v>54</v>
      </c>
      <c r="K48" s="54" t="s">
        <v>53</v>
      </c>
      <c r="L48" s="54" t="s">
        <v>54</v>
      </c>
    </row>
    <row r="49" spans="1:12" ht="15" customHeight="1" x14ac:dyDescent="0.45">
      <c r="A49" s="27" t="s">
        <v>112</v>
      </c>
      <c r="B49" s="27" t="s">
        <v>77</v>
      </c>
      <c r="C49" s="27" t="s">
        <v>152</v>
      </c>
      <c r="D49" s="27" t="s">
        <v>152</v>
      </c>
      <c r="E49" s="27" t="s">
        <v>75</v>
      </c>
      <c r="F49" s="27" t="s">
        <v>75</v>
      </c>
      <c r="G49" s="46" t="s">
        <v>67</v>
      </c>
      <c r="H49" s="104" t="s">
        <v>111</v>
      </c>
      <c r="I49" s="45" t="s">
        <v>112</v>
      </c>
      <c r="J49" s="105" t="s">
        <v>77</v>
      </c>
      <c r="K49" s="45" t="s">
        <v>69</v>
      </c>
      <c r="L49" s="105" t="s">
        <v>70</v>
      </c>
    </row>
    <row r="50" spans="1:12" ht="15" customHeight="1" x14ac:dyDescent="0.45">
      <c r="A50" s="27" t="s">
        <v>71</v>
      </c>
      <c r="B50" s="27" t="s">
        <v>71</v>
      </c>
      <c r="C50" s="27" t="s">
        <v>209</v>
      </c>
      <c r="D50" s="27" t="s">
        <v>142</v>
      </c>
      <c r="E50" s="27" t="s">
        <v>71</v>
      </c>
      <c r="F50" s="27" t="s">
        <v>71</v>
      </c>
      <c r="G50" s="46" t="s">
        <v>59</v>
      </c>
      <c r="H50" s="46" t="s">
        <v>59</v>
      </c>
      <c r="I50" s="45"/>
      <c r="J50" s="45"/>
      <c r="K50" s="45" t="s">
        <v>65</v>
      </c>
      <c r="L50" s="105" t="s">
        <v>66</v>
      </c>
    </row>
    <row r="51" spans="1:12" ht="15" customHeight="1" x14ac:dyDescent="0.45">
      <c r="A51" s="27" t="s">
        <v>210</v>
      </c>
      <c r="B51" s="27" t="s">
        <v>142</v>
      </c>
      <c r="C51" s="27" t="s">
        <v>153</v>
      </c>
      <c r="D51" s="27" t="s">
        <v>154</v>
      </c>
      <c r="E51" s="27" t="s">
        <v>60</v>
      </c>
      <c r="F51" s="27" t="s">
        <v>60</v>
      </c>
      <c r="G51" s="46" t="s">
        <v>75</v>
      </c>
      <c r="H51" s="46" t="s">
        <v>75</v>
      </c>
      <c r="I51" s="45"/>
      <c r="J51" s="45"/>
      <c r="K51" s="45" t="s">
        <v>211</v>
      </c>
      <c r="L51" s="105" t="s">
        <v>142</v>
      </c>
    </row>
    <row r="52" spans="1:12" ht="15" customHeight="1" x14ac:dyDescent="0.45">
      <c r="A52" s="27" t="s">
        <v>126</v>
      </c>
      <c r="B52" s="27" t="s">
        <v>126</v>
      </c>
      <c r="C52" s="27" t="s">
        <v>76</v>
      </c>
      <c r="D52" s="27" t="s">
        <v>77</v>
      </c>
      <c r="E52" s="27" t="s">
        <v>76</v>
      </c>
      <c r="F52" s="56" t="s">
        <v>77</v>
      </c>
      <c r="G52" s="46" t="s">
        <v>212</v>
      </c>
      <c r="H52" s="104" t="s">
        <v>70</v>
      </c>
      <c r="I52" s="45"/>
      <c r="J52" s="45"/>
      <c r="K52" s="45" t="s">
        <v>67</v>
      </c>
      <c r="L52" s="105" t="s">
        <v>111</v>
      </c>
    </row>
    <row r="53" spans="1:12" ht="15" customHeight="1" x14ac:dyDescent="0.45">
      <c r="A53" s="27" t="s">
        <v>75</v>
      </c>
      <c r="B53" s="27" t="s">
        <v>75</v>
      </c>
      <c r="C53" s="27" t="s">
        <v>213</v>
      </c>
      <c r="D53" s="27" t="s">
        <v>55</v>
      </c>
      <c r="E53" s="27" t="s">
        <v>72</v>
      </c>
      <c r="F53" s="56" t="s">
        <v>73</v>
      </c>
      <c r="G53" s="46" t="s">
        <v>71</v>
      </c>
      <c r="H53" s="46" t="s">
        <v>71</v>
      </c>
      <c r="I53" s="45"/>
      <c r="J53" s="45"/>
      <c r="K53" s="45" t="s">
        <v>62</v>
      </c>
      <c r="L53" s="45" t="s">
        <v>62</v>
      </c>
    </row>
    <row r="54" spans="1:12" ht="15" customHeight="1" x14ac:dyDescent="0.45">
      <c r="A54" s="27" t="s">
        <v>69</v>
      </c>
      <c r="B54" s="27" t="s">
        <v>70</v>
      </c>
      <c r="C54" s="27" t="s">
        <v>60</v>
      </c>
      <c r="D54" s="27" t="s">
        <v>60</v>
      </c>
      <c r="E54" s="27" t="s">
        <v>58</v>
      </c>
      <c r="F54" s="27" t="s">
        <v>58</v>
      </c>
      <c r="G54" s="46" t="s">
        <v>214</v>
      </c>
      <c r="H54" s="27" t="s">
        <v>142</v>
      </c>
      <c r="I54" s="45"/>
      <c r="J54" s="45"/>
      <c r="K54" s="45" t="s">
        <v>76</v>
      </c>
      <c r="L54" s="105" t="s">
        <v>58</v>
      </c>
    </row>
    <row r="55" spans="1:12" ht="15" customHeight="1" x14ac:dyDescent="0.45">
      <c r="A55" s="27" t="s">
        <v>59</v>
      </c>
      <c r="B55" s="27" t="s">
        <v>59</v>
      </c>
      <c r="C55" s="27" t="s">
        <v>68</v>
      </c>
      <c r="D55" s="27" t="s">
        <v>54</v>
      </c>
      <c r="E55" s="27" t="s">
        <v>65</v>
      </c>
      <c r="F55" s="56" t="s">
        <v>66</v>
      </c>
      <c r="G55" s="46" t="s">
        <v>60</v>
      </c>
      <c r="H55" s="46" t="s">
        <v>60</v>
      </c>
      <c r="I55" s="45"/>
      <c r="J55" s="45"/>
      <c r="K55" s="45"/>
      <c r="L55" s="45"/>
    </row>
    <row r="56" spans="1:12" ht="15" customHeight="1" x14ac:dyDescent="0.45">
      <c r="A56" s="27" t="s">
        <v>154</v>
      </c>
      <c r="B56" s="27" t="s">
        <v>154</v>
      </c>
      <c r="C56" s="27" t="s">
        <v>65</v>
      </c>
      <c r="D56" s="27" t="s">
        <v>66</v>
      </c>
      <c r="E56" s="27" t="s">
        <v>69</v>
      </c>
      <c r="F56" s="56" t="s">
        <v>70</v>
      </c>
      <c r="G56" s="46" t="s">
        <v>65</v>
      </c>
      <c r="H56" s="104" t="s">
        <v>66</v>
      </c>
      <c r="I56" s="45"/>
      <c r="J56" s="45"/>
      <c r="K56" s="45"/>
      <c r="L56" s="45"/>
    </row>
    <row r="57" spans="1:12" ht="15" customHeight="1" x14ac:dyDescent="0.45">
      <c r="A57" s="27" t="s">
        <v>215</v>
      </c>
      <c r="B57" s="27" t="s">
        <v>215</v>
      </c>
      <c r="C57" s="27" t="s">
        <v>67</v>
      </c>
      <c r="D57" s="27" t="s">
        <v>111</v>
      </c>
      <c r="E57" s="27" t="s">
        <v>216</v>
      </c>
      <c r="F57" s="56" t="s">
        <v>154</v>
      </c>
      <c r="G57" s="46" t="s">
        <v>147</v>
      </c>
      <c r="H57" s="104" t="s">
        <v>148</v>
      </c>
      <c r="I57" s="45"/>
      <c r="J57" s="45"/>
      <c r="K57" s="45"/>
      <c r="L57" s="45"/>
    </row>
    <row r="58" spans="1:12" ht="15" customHeight="1" x14ac:dyDescent="0.45">
      <c r="A58" s="27"/>
      <c r="B58" s="27"/>
      <c r="C58" s="27" t="s">
        <v>63</v>
      </c>
      <c r="D58" s="27" t="s">
        <v>64</v>
      </c>
      <c r="E58" s="27"/>
      <c r="F58" s="27"/>
      <c r="G58" s="46" t="s">
        <v>217</v>
      </c>
      <c r="H58" s="104" t="s">
        <v>58</v>
      </c>
      <c r="I58" s="45"/>
      <c r="J58" s="45"/>
      <c r="K58" s="45"/>
      <c r="L58" s="45"/>
    </row>
    <row r="59" spans="1:12" ht="15" customHeight="1" x14ac:dyDescent="0.45">
      <c r="A59" s="27"/>
      <c r="B59" s="27"/>
      <c r="C59" s="27" t="s">
        <v>126</v>
      </c>
      <c r="D59" s="27" t="s">
        <v>126</v>
      </c>
      <c r="E59" s="27"/>
      <c r="F59" s="27"/>
      <c r="G59" s="57"/>
      <c r="H59" s="57"/>
      <c r="I59" s="45"/>
      <c r="J59" s="45"/>
      <c r="K59" s="45"/>
      <c r="L59" s="45"/>
    </row>
    <row r="60" spans="1:12" ht="15" customHeight="1" x14ac:dyDescent="0.45">
      <c r="A60" s="27"/>
      <c r="B60" s="27"/>
      <c r="C60" s="27" t="s">
        <v>59</v>
      </c>
      <c r="D60" s="27" t="s">
        <v>59</v>
      </c>
      <c r="E60" s="27"/>
      <c r="F60" s="46"/>
      <c r="G60" s="50"/>
      <c r="H60" s="50"/>
      <c r="I60" s="45"/>
      <c r="J60" s="45"/>
      <c r="K60" s="45"/>
      <c r="L60" s="45"/>
    </row>
    <row r="61" spans="1:12" ht="15" customHeight="1" x14ac:dyDescent="0.45">
      <c r="B61" s="27"/>
      <c r="C61" s="27" t="s">
        <v>71</v>
      </c>
      <c r="D61" s="56" t="s">
        <v>71</v>
      </c>
      <c r="E61" s="27"/>
      <c r="F61" s="46"/>
      <c r="G61" s="45"/>
      <c r="H61" s="45"/>
      <c r="I61" s="45"/>
      <c r="J61" s="45"/>
      <c r="K61" s="45"/>
      <c r="L61" s="45"/>
    </row>
    <row r="62" spans="1:12" ht="15" customHeight="1" x14ac:dyDescent="0.45">
      <c r="A62" s="27"/>
      <c r="B62" s="27"/>
      <c r="C62" s="27" t="s">
        <v>69</v>
      </c>
      <c r="D62" s="27" t="s">
        <v>70</v>
      </c>
      <c r="E62" s="27"/>
      <c r="F62" s="27"/>
      <c r="G62" s="79"/>
      <c r="H62" s="79"/>
      <c r="I62" s="45"/>
      <c r="J62" s="45"/>
      <c r="K62" s="45"/>
      <c r="L62" s="45"/>
    </row>
    <row r="63" spans="1:12" ht="15" customHeight="1" x14ac:dyDescent="0.45">
      <c r="A63" s="27"/>
      <c r="B63" s="27"/>
      <c r="C63" s="27" t="s">
        <v>75</v>
      </c>
      <c r="D63" s="27" t="s">
        <v>75</v>
      </c>
      <c r="E63" s="27"/>
      <c r="F63" s="27"/>
      <c r="G63" s="46"/>
      <c r="H63" s="86"/>
      <c r="I63" s="89"/>
      <c r="J63" s="45"/>
      <c r="K63" s="45"/>
      <c r="L63" s="45"/>
    </row>
    <row r="64" spans="1:12" ht="15" customHeight="1" x14ac:dyDescent="0.45">
      <c r="A64" s="27"/>
      <c r="B64" s="27"/>
      <c r="C64" s="27" t="s">
        <v>74</v>
      </c>
      <c r="D64" s="27" t="s">
        <v>74</v>
      </c>
      <c r="E64" s="27"/>
      <c r="F64" s="27"/>
      <c r="G64" s="46"/>
      <c r="H64" s="86"/>
      <c r="I64" s="45"/>
      <c r="J64" s="45"/>
      <c r="K64" s="45"/>
      <c r="L64" s="45"/>
    </row>
    <row r="65" spans="1:12" ht="15" customHeight="1" x14ac:dyDescent="0.45">
      <c r="A65" s="27"/>
      <c r="B65" s="27"/>
      <c r="C65" s="27"/>
      <c r="D65" s="27"/>
      <c r="E65" s="27"/>
      <c r="F65" s="27"/>
      <c r="G65" s="46"/>
      <c r="H65" s="86"/>
      <c r="I65" s="45"/>
      <c r="J65" s="45"/>
      <c r="K65" s="45"/>
      <c r="L65" s="45"/>
    </row>
    <row r="66" spans="1:12" ht="15" customHeight="1" x14ac:dyDescent="0.45">
      <c r="A66" s="27"/>
      <c r="B66" s="27"/>
      <c r="C66" s="27"/>
      <c r="D66" s="27"/>
      <c r="E66" s="27"/>
      <c r="F66" s="27"/>
      <c r="G66" s="46"/>
      <c r="H66" s="86"/>
      <c r="I66" s="45"/>
      <c r="J66" s="45"/>
      <c r="K66" s="45"/>
      <c r="L66" s="45"/>
    </row>
    <row r="67" spans="1:12" ht="15" customHeight="1" x14ac:dyDescent="0.45">
      <c r="A67" s="8" t="s">
        <v>78</v>
      </c>
      <c r="B67" s="28">
        <f>COUNTA(B49:B66)</f>
        <v>9</v>
      </c>
      <c r="C67" s="8" t="s">
        <v>78</v>
      </c>
      <c r="D67" s="28">
        <f>COUNTA(D49:D66)</f>
        <v>16</v>
      </c>
      <c r="E67" s="8" t="s">
        <v>78</v>
      </c>
      <c r="F67" s="8">
        <f>COUNTA(F49:F66)</f>
        <v>9</v>
      </c>
      <c r="G67" s="51" t="s">
        <v>78</v>
      </c>
      <c r="H67" s="88">
        <f>COUNTA(H49:H66)</f>
        <v>10</v>
      </c>
      <c r="I67" s="51" t="s">
        <v>78</v>
      </c>
      <c r="J67" s="88">
        <f>COUNTA(J49:J66)</f>
        <v>1</v>
      </c>
      <c r="K67" s="51" t="s">
        <v>78</v>
      </c>
      <c r="L67" s="67">
        <f>COUNTA(L49:L66)</f>
        <v>6</v>
      </c>
    </row>
    <row r="68" spans="1:12" ht="14.25" x14ac:dyDescent="0.45"/>
    <row r="78" spans="1:12" ht="14.25" x14ac:dyDescent="0.45"/>
    <row r="79" spans="1:12" ht="14.25" x14ac:dyDescent="0.45"/>
    <row r="80" spans="1:12" ht="14.25" x14ac:dyDescent="0.45"/>
    <row r="81" ht="14.25" x14ac:dyDescent="0.45"/>
    <row r="82" ht="14.25" x14ac:dyDescent="0.45"/>
    <row r="83" ht="14.25" x14ac:dyDescent="0.45"/>
    <row r="84" ht="14.25" x14ac:dyDescent="0.45"/>
    <row r="87" ht="14.25" x14ac:dyDescent="0.45"/>
    <row r="88" ht="14.25" x14ac:dyDescent="0.45"/>
    <row r="89" ht="14.25" x14ac:dyDescent="0.45"/>
    <row r="90" ht="14.25" x14ac:dyDescent="0.45"/>
    <row r="91" ht="14.25" x14ac:dyDescent="0.45"/>
    <row r="92" ht="14.25" x14ac:dyDescent="0.45"/>
    <row r="93" ht="14.25" x14ac:dyDescent="0.45"/>
    <row r="94" ht="14.25" x14ac:dyDescent="0.45"/>
    <row r="95" ht="14.25" x14ac:dyDescent="0.45"/>
    <row r="96" ht="14.25" x14ac:dyDescent="0.45"/>
    <row r="97" ht="14.25" x14ac:dyDescent="0.45"/>
    <row r="98" ht="14.25" x14ac:dyDescent="0.45"/>
    <row r="99" ht="14.25" x14ac:dyDescent="0.45"/>
    <row r="100" ht="14.25" x14ac:dyDescent="0.45"/>
    <row r="101" ht="14.25" x14ac:dyDescent="0.45"/>
    <row r="102" ht="14.25" x14ac:dyDescent="0.45"/>
    <row r="105" ht="14.25" x14ac:dyDescent="0.45"/>
    <row r="106" ht="14.25" x14ac:dyDescent="0.45"/>
    <row r="107" ht="14.25" x14ac:dyDescent="0.45"/>
    <row r="108" ht="14.25" x14ac:dyDescent="0.45"/>
    <row r="109" ht="14.25" x14ac:dyDescent="0.45"/>
    <row r="110" ht="14.25" x14ac:dyDescent="0.45"/>
    <row r="111" ht="14.25" x14ac:dyDescent="0.45"/>
    <row r="112" ht="14.25" x14ac:dyDescent="0.45"/>
    <row r="113" ht="14.25" x14ac:dyDescent="0.45"/>
    <row r="114" ht="14.25" x14ac:dyDescent="0.45"/>
    <row r="115" ht="14.25" x14ac:dyDescent="0.45"/>
    <row r="116" ht="14.25" x14ac:dyDescent="0.45"/>
    <row r="117" ht="14.25" x14ac:dyDescent="0.45"/>
    <row r="118" ht="14.25" x14ac:dyDescent="0.45"/>
    <row r="119" ht="14.25" x14ac:dyDescent="0.45"/>
    <row r="120" ht="14.25" x14ac:dyDescent="0.45"/>
    <row r="121" ht="14.25" x14ac:dyDescent="0.45"/>
  </sheetData>
  <mergeCells count="18">
    <mergeCell ref="K1:L1"/>
    <mergeCell ref="K24:L24"/>
    <mergeCell ref="I1:J1"/>
    <mergeCell ref="I24:J24"/>
    <mergeCell ref="A1:B1"/>
    <mergeCell ref="C1:D1"/>
    <mergeCell ref="E1:F1"/>
    <mergeCell ref="G1:H1"/>
    <mergeCell ref="C24:D24"/>
    <mergeCell ref="E24:F24"/>
    <mergeCell ref="G24:H24"/>
    <mergeCell ref="A24:B24"/>
    <mergeCell ref="K47:L47"/>
    <mergeCell ref="A47:B47"/>
    <mergeCell ref="C47:D47"/>
    <mergeCell ref="E47:F47"/>
    <mergeCell ref="G47:H47"/>
    <mergeCell ref="I47:J4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2"/>
  <sheetViews>
    <sheetView topLeftCell="D1" workbookViewId="0">
      <selection activeCell="B59" sqref="B59"/>
    </sheetView>
  </sheetViews>
  <sheetFormatPr defaultColWidth="14.3984375" defaultRowHeight="15" customHeight="1" x14ac:dyDescent="0.45"/>
  <cols>
    <col min="1" max="1" width="26" bestFit="1" customWidth="1"/>
    <col min="2" max="2" width="30.3984375" customWidth="1"/>
    <col min="3" max="3" width="38" customWidth="1"/>
    <col min="4" max="4" width="31.86328125" customWidth="1"/>
    <col min="5" max="5" width="28.59765625" customWidth="1"/>
    <col min="6" max="8" width="30.3984375" customWidth="1"/>
    <col min="9" max="9" width="26" bestFit="1" customWidth="1"/>
    <col min="10" max="10" width="30.3984375" bestFit="1" customWidth="1"/>
    <col min="11" max="11" width="20.73046875" customWidth="1"/>
    <col min="12" max="12" width="30.3984375" customWidth="1"/>
  </cols>
  <sheetData>
    <row r="1" spans="1:12" ht="14.25" x14ac:dyDescent="0.45">
      <c r="A1" s="198" t="s">
        <v>128</v>
      </c>
      <c r="B1" s="196"/>
      <c r="C1" s="198" t="s">
        <v>129</v>
      </c>
      <c r="D1" s="196"/>
      <c r="E1" s="198" t="s">
        <v>139</v>
      </c>
      <c r="F1" s="197"/>
      <c r="G1" s="193" t="s">
        <v>130</v>
      </c>
      <c r="H1" s="194"/>
      <c r="I1" s="193" t="s">
        <v>131</v>
      </c>
      <c r="J1" s="194"/>
      <c r="K1" s="193" t="s">
        <v>132</v>
      </c>
      <c r="L1" s="194"/>
    </row>
    <row r="2" spans="1:12" ht="14.25" x14ac:dyDescent="0.45">
      <c r="A2" s="52" t="s">
        <v>53</v>
      </c>
      <c r="B2" s="52" t="s">
        <v>54</v>
      </c>
      <c r="C2" s="52" t="s">
        <v>53</v>
      </c>
      <c r="D2" s="52" t="s">
        <v>54</v>
      </c>
      <c r="E2" s="52" t="s">
        <v>53</v>
      </c>
      <c r="F2" s="53" t="s">
        <v>54</v>
      </c>
      <c r="G2" s="54" t="s">
        <v>53</v>
      </c>
      <c r="H2" s="54" t="s">
        <v>54</v>
      </c>
      <c r="I2" s="54" t="s">
        <v>53</v>
      </c>
      <c r="J2" s="54" t="s">
        <v>54</v>
      </c>
      <c r="K2" s="54" t="s">
        <v>53</v>
      </c>
      <c r="L2" s="54" t="s">
        <v>54</v>
      </c>
    </row>
    <row r="3" spans="1:12" ht="14.25" x14ac:dyDescent="0.45">
      <c r="A3" s="27"/>
      <c r="B3" s="27"/>
      <c r="C3" s="27" t="s">
        <v>79</v>
      </c>
      <c r="D3" s="27" t="s">
        <v>119</v>
      </c>
      <c r="E3" s="27"/>
      <c r="F3" s="27"/>
      <c r="G3" s="50"/>
      <c r="H3" s="50"/>
      <c r="I3" s="45"/>
      <c r="J3" s="50"/>
      <c r="K3" s="45"/>
      <c r="L3" s="45"/>
    </row>
    <row r="4" spans="1:12" ht="14.25" x14ac:dyDescent="0.45">
      <c r="A4" s="27"/>
      <c r="B4" s="27"/>
      <c r="C4" s="27" t="s">
        <v>80</v>
      </c>
      <c r="D4" s="27" t="s">
        <v>107</v>
      </c>
      <c r="E4" s="27"/>
      <c r="F4" s="27"/>
      <c r="G4" s="50"/>
      <c r="H4" s="50"/>
      <c r="I4" s="45"/>
      <c r="J4" s="45"/>
      <c r="K4" s="45"/>
      <c r="L4" s="45"/>
    </row>
    <row r="5" spans="1:12" ht="14.25" x14ac:dyDescent="0.45">
      <c r="A5" s="27"/>
      <c r="B5" s="27"/>
      <c r="C5" s="27" t="s">
        <v>83</v>
      </c>
      <c r="D5" s="27" t="s">
        <v>84</v>
      </c>
      <c r="E5" s="27"/>
      <c r="F5" s="27"/>
      <c r="G5" s="50"/>
      <c r="H5" s="50"/>
      <c r="I5" s="45"/>
      <c r="J5" s="45"/>
      <c r="K5" s="45"/>
      <c r="L5" s="45"/>
    </row>
    <row r="6" spans="1:12" ht="14.25" x14ac:dyDescent="0.45">
      <c r="A6" s="27"/>
      <c r="B6" s="27"/>
      <c r="C6" s="45"/>
      <c r="D6" s="27"/>
      <c r="E6" s="27"/>
      <c r="F6" s="46"/>
      <c r="G6" s="50"/>
      <c r="H6" s="50"/>
      <c r="I6" s="45"/>
      <c r="J6" s="45"/>
      <c r="K6" s="45"/>
      <c r="L6" s="45"/>
    </row>
    <row r="7" spans="1:12" ht="14.25" x14ac:dyDescent="0.45">
      <c r="A7" s="27"/>
      <c r="B7" s="27"/>
      <c r="C7" s="45"/>
      <c r="D7" s="27"/>
      <c r="E7" s="27"/>
      <c r="F7" s="46"/>
      <c r="G7" s="50"/>
      <c r="H7" s="50"/>
      <c r="I7" s="45"/>
      <c r="J7" s="45"/>
      <c r="K7" s="45"/>
      <c r="L7" s="45"/>
    </row>
    <row r="8" spans="1:12" ht="14.25" x14ac:dyDescent="0.45">
      <c r="A8" s="27"/>
      <c r="B8" s="46"/>
      <c r="C8" s="45"/>
      <c r="D8" s="45"/>
      <c r="E8" s="71"/>
      <c r="F8" s="46"/>
      <c r="G8" s="50"/>
      <c r="H8" s="50"/>
      <c r="I8" s="45"/>
      <c r="J8" s="45"/>
      <c r="K8" s="45"/>
      <c r="L8" s="45"/>
    </row>
    <row r="9" spans="1:12" ht="14.25" x14ac:dyDescent="0.45">
      <c r="A9" s="27"/>
      <c r="B9" s="46"/>
      <c r="C9" s="45"/>
      <c r="D9" s="45"/>
      <c r="E9" s="71"/>
      <c r="F9" s="46"/>
      <c r="G9" s="50"/>
      <c r="H9" s="50"/>
      <c r="I9" s="45"/>
      <c r="J9" s="45"/>
      <c r="K9" s="45"/>
      <c r="L9" s="45"/>
    </row>
    <row r="10" spans="1:12" ht="15" customHeight="1" x14ac:dyDescent="0.45">
      <c r="A10" s="27"/>
      <c r="B10" s="27"/>
      <c r="C10" s="48"/>
      <c r="D10" s="48"/>
      <c r="E10" s="27"/>
      <c r="F10" s="46"/>
      <c r="G10" s="50"/>
      <c r="H10" s="50"/>
      <c r="I10" s="45"/>
      <c r="J10" s="45"/>
      <c r="K10" s="45"/>
      <c r="L10" s="45"/>
    </row>
    <row r="11" spans="1:12" ht="15" customHeight="1" x14ac:dyDescent="0.45">
      <c r="A11" s="27"/>
      <c r="B11" s="27"/>
      <c r="C11" s="27"/>
      <c r="D11" s="27"/>
      <c r="E11" s="27"/>
      <c r="F11" s="46"/>
      <c r="G11" s="50"/>
      <c r="H11" s="50"/>
      <c r="I11" s="45"/>
      <c r="J11" s="45"/>
      <c r="K11" s="45"/>
      <c r="L11" s="45"/>
    </row>
    <row r="12" spans="1:12" ht="15" customHeight="1" x14ac:dyDescent="0.45">
      <c r="A12" s="27"/>
      <c r="B12" s="27"/>
      <c r="C12" s="27"/>
      <c r="D12" s="27"/>
      <c r="E12" s="27"/>
      <c r="F12" s="46"/>
      <c r="G12" s="50"/>
      <c r="H12" s="50"/>
      <c r="I12" s="45"/>
      <c r="J12" s="45"/>
      <c r="K12" s="45"/>
      <c r="L12" s="45"/>
    </row>
    <row r="13" spans="1:12" ht="15" customHeight="1" x14ac:dyDescent="0.45">
      <c r="A13" s="27"/>
      <c r="B13" s="27"/>
      <c r="C13" s="27"/>
      <c r="D13" s="27"/>
      <c r="E13" s="27"/>
      <c r="F13" s="46"/>
      <c r="G13" s="50"/>
      <c r="H13" s="50"/>
      <c r="I13" s="45"/>
      <c r="J13" s="45"/>
      <c r="K13" s="45"/>
      <c r="L13" s="45"/>
    </row>
    <row r="14" spans="1:12" ht="15" customHeight="1" x14ac:dyDescent="0.45">
      <c r="A14" s="8" t="s">
        <v>78</v>
      </c>
      <c r="B14" s="28">
        <f>COUNTA(B3:B12)</f>
        <v>0</v>
      </c>
      <c r="C14" s="8" t="s">
        <v>78</v>
      </c>
      <c r="D14" s="28">
        <f>COUNTA(D3:D13)</f>
        <v>3</v>
      </c>
      <c r="E14" s="8" t="s">
        <v>78</v>
      </c>
      <c r="F14" s="49">
        <f>COUNTA(F3:F12)</f>
        <v>0</v>
      </c>
      <c r="G14" s="67" t="s">
        <v>78</v>
      </c>
      <c r="H14" s="60">
        <f>COUNTA(H3:H12)</f>
        <v>0</v>
      </c>
      <c r="I14" s="67" t="s">
        <v>78</v>
      </c>
      <c r="J14" s="60">
        <f>COUNTA(J3:J12)</f>
        <v>0</v>
      </c>
      <c r="K14" s="67" t="s">
        <v>78</v>
      </c>
      <c r="L14" s="60">
        <f>COUNTA(L3:L12)</f>
        <v>0</v>
      </c>
    </row>
    <row r="15" spans="1:12" ht="15" customHeight="1" x14ac:dyDescent="0.45">
      <c r="H15" s="70"/>
      <c r="I15" s="81"/>
      <c r="J15" s="82"/>
    </row>
    <row r="16" spans="1:12" ht="15" customHeight="1" x14ac:dyDescent="0.45">
      <c r="H16" s="70"/>
      <c r="I16" s="70"/>
      <c r="J16" s="70"/>
    </row>
    <row r="17" spans="1:12" ht="15" customHeight="1" x14ac:dyDescent="0.45">
      <c r="A17" s="198" t="s">
        <v>133</v>
      </c>
      <c r="B17" s="196"/>
      <c r="C17" s="198" t="s">
        <v>134</v>
      </c>
      <c r="D17" s="196"/>
      <c r="E17" s="198" t="s">
        <v>140</v>
      </c>
      <c r="F17" s="197"/>
      <c r="G17" s="193" t="s">
        <v>136</v>
      </c>
      <c r="H17" s="194"/>
      <c r="I17" s="193" t="s">
        <v>137</v>
      </c>
      <c r="J17" s="194"/>
      <c r="K17" s="193" t="s">
        <v>138</v>
      </c>
      <c r="L17" s="194"/>
    </row>
    <row r="18" spans="1:12" ht="15" customHeight="1" x14ac:dyDescent="0.45">
      <c r="A18" s="52" t="s">
        <v>53</v>
      </c>
      <c r="B18" s="52" t="s">
        <v>54</v>
      </c>
      <c r="C18" s="52" t="s">
        <v>53</v>
      </c>
      <c r="D18" s="52" t="s">
        <v>54</v>
      </c>
      <c r="E18" s="52" t="s">
        <v>53</v>
      </c>
      <c r="F18" s="53" t="s">
        <v>54</v>
      </c>
      <c r="G18" s="54" t="s">
        <v>53</v>
      </c>
      <c r="H18" s="54" t="s">
        <v>54</v>
      </c>
      <c r="I18" s="54" t="s">
        <v>53</v>
      </c>
      <c r="J18" s="54" t="s">
        <v>54</v>
      </c>
      <c r="K18" s="54" t="s">
        <v>53</v>
      </c>
      <c r="L18" s="54" t="s">
        <v>54</v>
      </c>
    </row>
    <row r="19" spans="1:12" ht="15" customHeight="1" x14ac:dyDescent="0.45">
      <c r="A19" s="27" t="s">
        <v>80</v>
      </c>
      <c r="B19" s="27" t="s">
        <v>107</v>
      </c>
      <c r="C19" s="27" t="s">
        <v>79</v>
      </c>
      <c r="D19" s="27" t="s">
        <v>119</v>
      </c>
      <c r="E19" s="27" t="s">
        <v>80</v>
      </c>
      <c r="F19" s="27" t="s">
        <v>80</v>
      </c>
      <c r="G19" s="50" t="s">
        <v>183</v>
      </c>
      <c r="H19" s="50" t="s">
        <v>119</v>
      </c>
      <c r="I19" s="87" t="s">
        <v>79</v>
      </c>
      <c r="J19" s="87" t="s">
        <v>79</v>
      </c>
      <c r="K19" s="45" t="s">
        <v>200</v>
      </c>
      <c r="L19" s="93" t="s">
        <v>90</v>
      </c>
    </row>
    <row r="20" spans="1:12" ht="15" customHeight="1" x14ac:dyDescent="0.45">
      <c r="A20" s="27" t="s">
        <v>79</v>
      </c>
      <c r="B20" s="27" t="s">
        <v>119</v>
      </c>
      <c r="C20" s="27" t="s">
        <v>80</v>
      </c>
      <c r="D20" s="27" t="s">
        <v>107</v>
      </c>
      <c r="E20" s="27" t="s">
        <v>107</v>
      </c>
      <c r="F20" s="27" t="s">
        <v>107</v>
      </c>
      <c r="G20" s="50" t="s">
        <v>184</v>
      </c>
      <c r="H20" s="50" t="s">
        <v>122</v>
      </c>
      <c r="I20" s="45" t="s">
        <v>93</v>
      </c>
      <c r="J20" s="93" t="s">
        <v>80</v>
      </c>
      <c r="K20" s="45"/>
      <c r="L20" s="45"/>
    </row>
    <row r="21" spans="1:12" ht="15" customHeight="1" x14ac:dyDescent="0.45">
      <c r="A21" s="27" t="s">
        <v>81</v>
      </c>
      <c r="B21" s="27" t="s">
        <v>81</v>
      </c>
      <c r="C21" s="27" t="s">
        <v>87</v>
      </c>
      <c r="D21" s="27" t="s">
        <v>122</v>
      </c>
      <c r="E21" s="27" t="s">
        <v>81</v>
      </c>
      <c r="F21" s="27" t="s">
        <v>81</v>
      </c>
      <c r="G21" s="50" t="s">
        <v>185</v>
      </c>
      <c r="H21" s="50" t="s">
        <v>84</v>
      </c>
      <c r="I21" s="45"/>
      <c r="J21" s="45"/>
      <c r="K21" s="45"/>
      <c r="L21" s="45"/>
    </row>
    <row r="22" spans="1:12" ht="15" customHeight="1" x14ac:dyDescent="0.45">
      <c r="A22" s="27" t="s">
        <v>86</v>
      </c>
      <c r="B22" s="27" t="s">
        <v>121</v>
      </c>
      <c r="C22" s="27" t="s">
        <v>92</v>
      </c>
      <c r="D22" s="27" t="s">
        <v>120</v>
      </c>
      <c r="E22" s="27" t="s">
        <v>79</v>
      </c>
      <c r="F22" s="27" t="s">
        <v>119</v>
      </c>
      <c r="G22" s="50" t="s">
        <v>186</v>
      </c>
      <c r="H22" s="50" t="s">
        <v>81</v>
      </c>
      <c r="I22" s="45"/>
      <c r="J22" s="45"/>
      <c r="K22" s="45"/>
      <c r="L22" s="45"/>
    </row>
    <row r="23" spans="1:12" ht="14.25" x14ac:dyDescent="0.45">
      <c r="A23" s="27" t="s">
        <v>87</v>
      </c>
      <c r="B23" s="27" t="s">
        <v>122</v>
      </c>
      <c r="C23" s="27" t="s">
        <v>83</v>
      </c>
      <c r="D23" s="27" t="s">
        <v>84</v>
      </c>
      <c r="E23" s="27" t="s">
        <v>83</v>
      </c>
      <c r="F23" s="27" t="s">
        <v>84</v>
      </c>
      <c r="G23" s="50" t="s">
        <v>187</v>
      </c>
      <c r="H23" s="50" t="s">
        <v>188</v>
      </c>
      <c r="I23" s="45"/>
      <c r="J23" s="45"/>
      <c r="K23" s="45"/>
      <c r="L23" s="45"/>
    </row>
    <row r="24" spans="1:12" ht="15" customHeight="1" x14ac:dyDescent="0.45">
      <c r="A24" s="27" t="s">
        <v>92</v>
      </c>
      <c r="B24" s="27" t="s">
        <v>120</v>
      </c>
      <c r="C24" s="27" t="s">
        <v>93</v>
      </c>
      <c r="D24" s="27" t="s">
        <v>80</v>
      </c>
      <c r="E24" s="27" t="s">
        <v>89</v>
      </c>
      <c r="F24" s="46" t="s">
        <v>90</v>
      </c>
      <c r="G24" s="50"/>
      <c r="H24" s="86"/>
      <c r="I24" s="45"/>
      <c r="J24" s="45"/>
      <c r="K24" s="45"/>
      <c r="L24" s="45"/>
    </row>
    <row r="25" spans="1:12" ht="15" customHeight="1" x14ac:dyDescent="0.45">
      <c r="A25" s="27" t="s">
        <v>83</v>
      </c>
      <c r="B25" s="27" t="s">
        <v>84</v>
      </c>
      <c r="C25" s="27"/>
      <c r="D25" s="27"/>
      <c r="E25" s="27"/>
      <c r="F25" s="46"/>
      <c r="G25" s="50"/>
      <c r="H25" s="86"/>
      <c r="I25" s="45"/>
      <c r="J25" s="45"/>
      <c r="K25" s="45"/>
      <c r="L25" s="45"/>
    </row>
    <row r="26" spans="1:12" ht="15" customHeight="1" x14ac:dyDescent="0.45">
      <c r="A26" s="27"/>
      <c r="B26" s="27"/>
      <c r="C26" s="27"/>
      <c r="D26" s="27"/>
      <c r="E26" s="27"/>
      <c r="F26" s="46"/>
      <c r="G26" s="50"/>
      <c r="H26" s="86"/>
      <c r="I26" s="45"/>
      <c r="J26" s="45"/>
      <c r="K26" s="45"/>
      <c r="L26" s="45"/>
    </row>
    <row r="27" spans="1:12" ht="15" customHeight="1" x14ac:dyDescent="0.45">
      <c r="A27" s="27"/>
      <c r="B27" s="27"/>
      <c r="C27" s="27"/>
      <c r="D27" s="27"/>
      <c r="E27" s="27"/>
      <c r="F27" s="46"/>
      <c r="G27" s="50"/>
      <c r="H27" s="86"/>
      <c r="I27" s="45"/>
      <c r="J27" s="45"/>
      <c r="K27" s="45"/>
      <c r="L27" s="45"/>
    </row>
    <row r="28" spans="1:12" ht="15" customHeight="1" x14ac:dyDescent="0.45">
      <c r="A28" s="27"/>
      <c r="B28" s="27"/>
      <c r="C28" s="27"/>
      <c r="D28" s="27"/>
      <c r="E28" s="27"/>
      <c r="F28" s="46"/>
      <c r="G28" s="50"/>
      <c r="H28" s="86"/>
      <c r="I28" s="45"/>
      <c r="J28" s="45"/>
      <c r="K28" s="45"/>
      <c r="L28" s="45"/>
    </row>
    <row r="29" spans="1:12" ht="15" customHeight="1" x14ac:dyDescent="0.45">
      <c r="A29" s="27"/>
      <c r="B29" s="27"/>
      <c r="C29" s="27"/>
      <c r="D29" s="27"/>
      <c r="E29" s="27"/>
      <c r="F29" s="46"/>
      <c r="G29" s="50"/>
      <c r="H29" s="86"/>
      <c r="I29" s="45"/>
      <c r="J29" s="45"/>
      <c r="K29" s="45"/>
      <c r="L29" s="45"/>
    </row>
    <row r="30" spans="1:12" ht="15" customHeight="1" x14ac:dyDescent="0.45">
      <c r="A30" s="8" t="s">
        <v>78</v>
      </c>
      <c r="B30" s="28">
        <f>COUNTA(B19:B29)</f>
        <v>7</v>
      </c>
      <c r="C30" s="8" t="s">
        <v>78</v>
      </c>
      <c r="D30" s="28">
        <f>COUNTA(D19:D29)</f>
        <v>6</v>
      </c>
      <c r="E30" s="8" t="s">
        <v>78</v>
      </c>
      <c r="F30" s="49">
        <f>COUNTA(F19:F29)</f>
        <v>6</v>
      </c>
      <c r="G30" s="67" t="s">
        <v>78</v>
      </c>
      <c r="H30" s="90">
        <f>COUNTA(H19:H29)</f>
        <v>5</v>
      </c>
      <c r="I30" s="67" t="s">
        <v>78</v>
      </c>
      <c r="J30" s="90">
        <f>COUNTA(J19:J29)</f>
        <v>2</v>
      </c>
      <c r="K30" s="67" t="s">
        <v>78</v>
      </c>
      <c r="L30" s="60">
        <f>COUNTA(L19:L29)</f>
        <v>1</v>
      </c>
    </row>
    <row r="31" spans="1:12" ht="15" customHeight="1" x14ac:dyDescent="0.45">
      <c r="H31" s="70"/>
      <c r="I31" s="70"/>
      <c r="J31" s="70"/>
    </row>
    <row r="32" spans="1:12" ht="15" customHeight="1" x14ac:dyDescent="0.45">
      <c r="A32" s="83"/>
      <c r="B32" s="83"/>
      <c r="C32" s="83"/>
      <c r="D32" s="83"/>
      <c r="E32" s="83"/>
      <c r="F32" s="83"/>
      <c r="G32" s="83"/>
      <c r="H32" s="83"/>
      <c r="I32" s="70"/>
      <c r="J32" s="70"/>
    </row>
    <row r="33" spans="1:12" ht="15" customHeight="1" x14ac:dyDescent="0.45">
      <c r="A33" s="195" t="s">
        <v>202</v>
      </c>
      <c r="B33" s="196"/>
      <c r="C33" s="195" t="s">
        <v>203</v>
      </c>
      <c r="D33" s="196"/>
      <c r="E33" s="195" t="s">
        <v>208</v>
      </c>
      <c r="F33" s="197"/>
      <c r="G33" s="193" t="s">
        <v>205</v>
      </c>
      <c r="H33" s="194"/>
      <c r="I33" s="193" t="s">
        <v>206</v>
      </c>
      <c r="J33" s="194"/>
      <c r="K33" s="193" t="s">
        <v>207</v>
      </c>
      <c r="L33" s="194"/>
    </row>
    <row r="34" spans="1:12" ht="15" customHeight="1" x14ac:dyDescent="0.45">
      <c r="A34" s="52" t="s">
        <v>53</v>
      </c>
      <c r="B34" s="52" t="s">
        <v>54</v>
      </c>
      <c r="C34" s="52" t="s">
        <v>53</v>
      </c>
      <c r="D34" s="52" t="s">
        <v>54</v>
      </c>
      <c r="E34" s="52" t="s">
        <v>53</v>
      </c>
      <c r="F34" s="53" t="s">
        <v>54</v>
      </c>
      <c r="G34" s="54" t="s">
        <v>53</v>
      </c>
      <c r="H34" s="54" t="s">
        <v>54</v>
      </c>
      <c r="I34" s="54" t="s">
        <v>53</v>
      </c>
      <c r="J34" s="54" t="s">
        <v>54</v>
      </c>
      <c r="K34" s="54" t="s">
        <v>53</v>
      </c>
      <c r="L34" s="54" t="s">
        <v>54</v>
      </c>
    </row>
    <row r="35" spans="1:12" ht="15" customHeight="1" x14ac:dyDescent="0.45">
      <c r="A35" s="27" t="s">
        <v>83</v>
      </c>
      <c r="B35" s="27" t="s">
        <v>84</v>
      </c>
      <c r="C35" s="27" t="s">
        <v>218</v>
      </c>
      <c r="D35" s="27" t="s">
        <v>219</v>
      </c>
      <c r="E35" s="27" t="s">
        <v>80</v>
      </c>
      <c r="F35" s="27" t="s">
        <v>80</v>
      </c>
      <c r="G35" s="87" t="s">
        <v>83</v>
      </c>
      <c r="H35" s="87" t="s">
        <v>84</v>
      </c>
      <c r="I35" s="87" t="s">
        <v>80</v>
      </c>
      <c r="J35" s="87" t="s">
        <v>80</v>
      </c>
    </row>
    <row r="36" spans="1:12" ht="15" customHeight="1" x14ac:dyDescent="0.45">
      <c r="A36" s="27"/>
      <c r="B36" s="27"/>
      <c r="C36" s="27" t="s">
        <v>79</v>
      </c>
      <c r="D36" s="56" t="s">
        <v>119</v>
      </c>
      <c r="E36" s="27"/>
      <c r="F36" s="27"/>
      <c r="G36" s="50"/>
      <c r="H36" s="50"/>
      <c r="I36" s="45"/>
      <c r="J36" s="105"/>
    </row>
    <row r="37" spans="1:12" ht="15" customHeight="1" x14ac:dyDescent="0.45">
      <c r="A37" s="27"/>
      <c r="B37" s="27"/>
      <c r="C37" s="27" t="s">
        <v>81</v>
      </c>
      <c r="D37" s="27" t="s">
        <v>81</v>
      </c>
      <c r="E37" s="27"/>
      <c r="F37" s="27"/>
      <c r="G37" s="50"/>
      <c r="H37" s="50"/>
      <c r="I37" s="45"/>
      <c r="J37" s="45"/>
    </row>
    <row r="38" spans="1:12" ht="15" customHeight="1" x14ac:dyDescent="0.45">
      <c r="A38" s="27"/>
      <c r="B38" s="27"/>
      <c r="C38" s="27" t="s">
        <v>83</v>
      </c>
      <c r="D38" s="56" t="s">
        <v>84</v>
      </c>
      <c r="E38" s="27"/>
      <c r="F38" s="27"/>
      <c r="G38" s="50"/>
      <c r="H38" s="50"/>
      <c r="I38" s="45"/>
      <c r="J38" s="45"/>
    </row>
    <row r="39" spans="1:12" ht="15" customHeight="1" x14ac:dyDescent="0.45">
      <c r="A39" s="27"/>
      <c r="B39" s="27"/>
      <c r="C39" s="27" t="s">
        <v>85</v>
      </c>
      <c r="D39" s="27" t="s">
        <v>85</v>
      </c>
      <c r="E39" s="27"/>
      <c r="F39" s="27"/>
      <c r="G39" s="50"/>
      <c r="H39" s="50"/>
      <c r="I39" s="45"/>
      <c r="J39" s="45"/>
    </row>
    <row r="40" spans="1:12" ht="15" customHeight="1" x14ac:dyDescent="0.45">
      <c r="A40" s="27"/>
      <c r="B40" s="27"/>
      <c r="C40" s="27"/>
      <c r="D40" s="27"/>
      <c r="E40" s="27"/>
      <c r="F40" s="46"/>
      <c r="G40" s="50"/>
      <c r="H40" s="86"/>
      <c r="I40" s="45"/>
      <c r="J40" s="45"/>
    </row>
    <row r="41" spans="1:12" ht="15" customHeight="1" x14ac:dyDescent="0.45">
      <c r="A41" s="27"/>
      <c r="B41" s="27"/>
      <c r="C41" s="27"/>
      <c r="D41" s="27"/>
      <c r="E41" s="27"/>
      <c r="F41" s="46"/>
      <c r="G41" s="50"/>
      <c r="H41" s="86"/>
      <c r="I41" s="45"/>
      <c r="J41" s="45"/>
    </row>
    <row r="42" spans="1:12" ht="15" customHeight="1" x14ac:dyDescent="0.45">
      <c r="A42" s="27"/>
      <c r="B42" s="27"/>
      <c r="C42" s="27"/>
      <c r="D42" s="27"/>
      <c r="E42" s="27"/>
      <c r="F42" s="46"/>
      <c r="G42" s="50"/>
      <c r="H42" s="86"/>
      <c r="I42" s="45"/>
      <c r="J42" s="45"/>
      <c r="K42" s="45"/>
      <c r="L42" s="45"/>
    </row>
    <row r="43" spans="1:12" ht="15" customHeight="1" x14ac:dyDescent="0.45">
      <c r="A43" s="27"/>
      <c r="B43" s="27"/>
      <c r="C43" s="27"/>
      <c r="D43" s="27"/>
      <c r="E43" s="27"/>
      <c r="F43" s="46"/>
      <c r="G43" s="50"/>
      <c r="H43" s="86"/>
      <c r="I43" s="45"/>
      <c r="J43" s="45"/>
      <c r="K43" s="45"/>
      <c r="L43" s="45"/>
    </row>
    <row r="44" spans="1:12" ht="15" customHeight="1" x14ac:dyDescent="0.45">
      <c r="A44" s="27"/>
      <c r="B44" s="27"/>
      <c r="C44" s="27"/>
      <c r="D44" s="27"/>
      <c r="E44" s="27"/>
      <c r="F44" s="46"/>
      <c r="G44" s="50"/>
      <c r="H44" s="86"/>
      <c r="I44" s="45"/>
      <c r="J44" s="45"/>
      <c r="K44" s="45"/>
      <c r="L44" s="45"/>
    </row>
    <row r="45" spans="1:12" ht="15" customHeight="1" x14ac:dyDescent="0.45">
      <c r="A45" s="27"/>
      <c r="B45" s="27"/>
      <c r="C45" s="27"/>
      <c r="D45" s="27"/>
      <c r="E45" s="27"/>
      <c r="F45" s="46"/>
      <c r="G45" s="50"/>
      <c r="H45" s="86"/>
      <c r="I45" s="45"/>
      <c r="J45" s="45"/>
      <c r="K45" s="45"/>
      <c r="L45" s="45"/>
    </row>
    <row r="46" spans="1:12" ht="15" customHeight="1" x14ac:dyDescent="0.45">
      <c r="A46" s="8" t="s">
        <v>78</v>
      </c>
      <c r="B46" s="28">
        <f>COUNTA(B35:B45)</f>
        <v>1</v>
      </c>
      <c r="C46" s="8" t="s">
        <v>78</v>
      </c>
      <c r="D46" s="28">
        <f>COUNTA(D35:D45)</f>
        <v>5</v>
      </c>
      <c r="E46" s="8" t="s">
        <v>78</v>
      </c>
      <c r="F46" s="49">
        <f>COUNTA(F35:F45)</f>
        <v>1</v>
      </c>
      <c r="G46" s="67" t="s">
        <v>78</v>
      </c>
      <c r="H46" s="90">
        <f>COUNTA(H35:H45)</f>
        <v>1</v>
      </c>
      <c r="I46" s="67" t="s">
        <v>78</v>
      </c>
      <c r="J46" s="90">
        <f>COUNTA(J35:J45)</f>
        <v>1</v>
      </c>
      <c r="K46" s="67" t="s">
        <v>78</v>
      </c>
      <c r="L46" s="60">
        <f>COUNTA(L42:L45)</f>
        <v>0</v>
      </c>
    </row>
    <row r="47" spans="1:12" ht="15" customHeight="1" x14ac:dyDescent="0.45">
      <c r="A47" s="83"/>
      <c r="B47" s="83"/>
      <c r="C47" s="83"/>
      <c r="D47" s="83"/>
      <c r="E47" s="83"/>
      <c r="F47" s="83"/>
      <c r="G47" s="83"/>
      <c r="H47" s="83"/>
    </row>
    <row r="48" spans="1:12" ht="15" customHeight="1" x14ac:dyDescent="0.45">
      <c r="A48" s="83"/>
      <c r="B48" s="83"/>
      <c r="C48" s="83"/>
      <c r="D48" s="83"/>
      <c r="E48" s="83"/>
      <c r="F48" s="83"/>
      <c r="G48" s="83"/>
      <c r="H48" s="83"/>
    </row>
    <row r="49" spans="1:8" ht="15" customHeight="1" x14ac:dyDescent="0.45">
      <c r="A49" s="83"/>
      <c r="B49" s="83"/>
      <c r="C49" s="83"/>
      <c r="D49" s="83"/>
      <c r="E49" s="83"/>
      <c r="F49" s="83"/>
      <c r="G49" s="83"/>
      <c r="H49" s="83"/>
    </row>
    <row r="50" spans="1:8" ht="15" customHeight="1" x14ac:dyDescent="0.45">
      <c r="A50" s="83"/>
      <c r="B50" s="83"/>
      <c r="C50" s="83"/>
      <c r="D50" s="83"/>
      <c r="E50" s="83"/>
      <c r="F50" s="83"/>
      <c r="G50" s="83"/>
      <c r="H50" s="83"/>
    </row>
    <row r="51" spans="1:8" ht="15" customHeight="1" x14ac:dyDescent="0.45">
      <c r="A51" s="83"/>
      <c r="B51" s="83"/>
      <c r="C51" s="83"/>
      <c r="D51" s="83"/>
      <c r="E51" s="83"/>
      <c r="F51" s="83"/>
      <c r="G51" s="83"/>
      <c r="H51" s="83"/>
    </row>
    <row r="52" spans="1:8" ht="15" customHeight="1" x14ac:dyDescent="0.45">
      <c r="A52" s="83"/>
      <c r="B52" s="83"/>
      <c r="C52" s="83"/>
      <c r="D52" s="83"/>
      <c r="E52" s="83"/>
      <c r="F52" s="83"/>
      <c r="G52" s="83"/>
      <c r="H52" s="83"/>
    </row>
    <row r="53" spans="1:8" ht="15" customHeight="1" x14ac:dyDescent="0.45">
      <c r="A53" s="83"/>
      <c r="B53" s="83"/>
      <c r="C53" s="83"/>
      <c r="D53" s="83"/>
      <c r="E53" s="83"/>
      <c r="F53" s="83"/>
      <c r="G53" s="83"/>
      <c r="H53" s="83"/>
    </row>
    <row r="54" spans="1:8" ht="15" customHeight="1" x14ac:dyDescent="0.45">
      <c r="A54" s="83"/>
      <c r="B54" s="83"/>
      <c r="C54" s="83"/>
      <c r="D54" s="83"/>
      <c r="E54" s="83"/>
      <c r="F54" s="83"/>
      <c r="G54" s="83"/>
      <c r="H54" s="83"/>
    </row>
    <row r="55" spans="1:8" ht="15" customHeight="1" x14ac:dyDescent="0.45">
      <c r="A55" s="83"/>
      <c r="B55" s="83"/>
      <c r="C55" s="83"/>
      <c r="D55" s="83"/>
      <c r="E55" s="83"/>
      <c r="F55" s="83"/>
      <c r="G55" s="83"/>
      <c r="H55" s="83"/>
    </row>
    <row r="56" spans="1:8" ht="15" customHeight="1" x14ac:dyDescent="0.45">
      <c r="A56" s="83"/>
      <c r="B56" s="83"/>
      <c r="C56" s="83"/>
      <c r="D56" s="83"/>
      <c r="E56" s="83"/>
      <c r="F56" s="83"/>
      <c r="G56" s="83"/>
      <c r="H56" s="83"/>
    </row>
    <row r="57" spans="1:8" ht="15" customHeight="1" x14ac:dyDescent="0.45">
      <c r="A57" s="83"/>
      <c r="B57" s="83"/>
      <c r="C57" s="83"/>
      <c r="D57" s="83"/>
      <c r="E57" s="83"/>
      <c r="F57" s="83"/>
      <c r="G57" s="83"/>
      <c r="H57" s="83"/>
    </row>
    <row r="58" spans="1:8" ht="15" customHeight="1" x14ac:dyDescent="0.45">
      <c r="A58" s="83"/>
      <c r="B58" s="83"/>
      <c r="C58" s="83"/>
      <c r="D58" s="83"/>
      <c r="E58" s="83"/>
      <c r="F58" s="83"/>
      <c r="G58" s="83"/>
      <c r="H58" s="83"/>
    </row>
    <row r="59" spans="1:8" ht="15" customHeight="1" x14ac:dyDescent="0.45">
      <c r="A59" s="83"/>
      <c r="B59" s="83"/>
      <c r="C59" s="83"/>
      <c r="D59" s="83"/>
      <c r="E59" s="83"/>
      <c r="F59" s="83"/>
      <c r="G59" s="83"/>
      <c r="H59" s="83"/>
    </row>
    <row r="60" spans="1:8" ht="15" customHeight="1" x14ac:dyDescent="0.45">
      <c r="A60" s="83"/>
      <c r="B60" s="83"/>
      <c r="C60" s="83"/>
      <c r="D60" s="83"/>
      <c r="E60" s="83"/>
      <c r="F60" s="83"/>
      <c r="G60" s="83"/>
      <c r="H60" s="83"/>
    </row>
    <row r="61" spans="1:8" ht="15" customHeight="1" x14ac:dyDescent="0.45">
      <c r="A61" s="83"/>
      <c r="B61" s="83"/>
      <c r="C61" s="83"/>
      <c r="D61" s="83"/>
      <c r="E61" s="83"/>
      <c r="F61" s="83"/>
      <c r="G61" s="83"/>
      <c r="H61" s="83"/>
    </row>
    <row r="62" spans="1:8" ht="15" customHeight="1" x14ac:dyDescent="0.45">
      <c r="A62" s="83"/>
      <c r="B62" s="83"/>
      <c r="C62" s="83"/>
      <c r="D62" s="83"/>
      <c r="E62" s="83"/>
      <c r="F62" s="83"/>
      <c r="G62" s="83"/>
      <c r="H62" s="83"/>
    </row>
    <row r="63" spans="1:8" ht="15" customHeight="1" x14ac:dyDescent="0.45">
      <c r="A63" s="83"/>
      <c r="B63" s="83"/>
      <c r="C63" s="83"/>
      <c r="D63" s="83"/>
      <c r="E63" s="83"/>
      <c r="F63" s="83"/>
      <c r="G63" s="83"/>
      <c r="H63" s="83"/>
    </row>
    <row r="64" spans="1:8" ht="15" customHeight="1" x14ac:dyDescent="0.45">
      <c r="A64" s="83"/>
      <c r="B64" s="83"/>
      <c r="C64" s="83"/>
      <c r="D64" s="83"/>
      <c r="E64" s="83"/>
      <c r="F64" s="83"/>
      <c r="G64" s="83"/>
      <c r="H64" s="83"/>
    </row>
    <row r="65" spans="1:8" ht="15" customHeight="1" x14ac:dyDescent="0.45">
      <c r="A65" s="83"/>
      <c r="B65" s="83"/>
      <c r="C65" s="83"/>
      <c r="D65" s="83"/>
      <c r="E65" s="83"/>
      <c r="F65" s="83"/>
      <c r="G65" s="83"/>
      <c r="H65" s="83"/>
    </row>
    <row r="66" spans="1:8" ht="15" customHeight="1" x14ac:dyDescent="0.45">
      <c r="A66" s="83"/>
      <c r="B66" s="83"/>
      <c r="C66" s="83"/>
      <c r="D66" s="83"/>
      <c r="E66" s="83"/>
      <c r="F66" s="83"/>
      <c r="G66" s="83"/>
      <c r="H66" s="83"/>
    </row>
    <row r="67" spans="1:8" ht="15" customHeight="1" x14ac:dyDescent="0.45">
      <c r="A67" s="83"/>
      <c r="B67" s="83"/>
      <c r="C67" s="83"/>
      <c r="D67" s="83"/>
      <c r="E67" s="83"/>
      <c r="F67" s="83"/>
      <c r="G67" s="83"/>
      <c r="H67" s="83"/>
    </row>
    <row r="68" spans="1:8" ht="15" customHeight="1" x14ac:dyDescent="0.45">
      <c r="A68" s="83"/>
      <c r="B68" s="83"/>
      <c r="C68" s="83"/>
      <c r="D68" s="83"/>
      <c r="E68" s="83"/>
      <c r="F68" s="83"/>
      <c r="G68" s="83"/>
      <c r="H68" s="83"/>
    </row>
    <row r="69" spans="1:8" ht="15" customHeight="1" x14ac:dyDescent="0.45">
      <c r="A69" s="83"/>
      <c r="B69" s="83"/>
      <c r="C69" s="83"/>
      <c r="D69" s="83"/>
      <c r="E69" s="83"/>
      <c r="F69" s="83"/>
      <c r="G69" s="83"/>
      <c r="H69" s="83"/>
    </row>
    <row r="70" spans="1:8" ht="15" customHeight="1" x14ac:dyDescent="0.45">
      <c r="A70" s="83"/>
      <c r="B70" s="83"/>
      <c r="C70" s="83"/>
      <c r="D70" s="83"/>
      <c r="E70" s="83"/>
      <c r="F70" s="83"/>
      <c r="G70" s="83"/>
      <c r="H70" s="83"/>
    </row>
    <row r="71" spans="1:8" ht="15" customHeight="1" x14ac:dyDescent="0.45">
      <c r="A71" s="83"/>
      <c r="B71" s="83"/>
      <c r="C71" s="83"/>
      <c r="D71" s="83"/>
      <c r="E71" s="83"/>
      <c r="F71" s="83"/>
      <c r="G71" s="83"/>
      <c r="H71" s="83"/>
    </row>
    <row r="72" spans="1:8" ht="15" customHeight="1" x14ac:dyDescent="0.45">
      <c r="A72" s="83"/>
      <c r="B72" s="83"/>
      <c r="C72" s="83"/>
      <c r="D72" s="83"/>
      <c r="E72" s="83"/>
      <c r="F72" s="83"/>
      <c r="G72" s="83"/>
      <c r="H72" s="83"/>
    </row>
    <row r="73" spans="1:8" ht="15" customHeight="1" x14ac:dyDescent="0.45">
      <c r="A73" s="83"/>
      <c r="B73" s="83"/>
      <c r="C73" s="83"/>
      <c r="D73" s="83"/>
      <c r="E73" s="83"/>
      <c r="F73" s="83"/>
      <c r="G73" s="83"/>
      <c r="H73" s="83"/>
    </row>
    <row r="74" spans="1:8" ht="15" customHeight="1" x14ac:dyDescent="0.45">
      <c r="A74" s="83"/>
      <c r="B74" s="83"/>
      <c r="C74" s="83"/>
      <c r="D74" s="83"/>
      <c r="E74" s="83"/>
      <c r="F74" s="83"/>
      <c r="G74" s="83"/>
      <c r="H74" s="83"/>
    </row>
    <row r="75" spans="1:8" ht="15" customHeight="1" x14ac:dyDescent="0.45">
      <c r="A75" s="83"/>
      <c r="B75" s="83"/>
      <c r="C75" s="83"/>
      <c r="D75" s="83"/>
      <c r="E75" s="83"/>
      <c r="F75" s="83"/>
      <c r="G75" s="83"/>
      <c r="H75" s="83"/>
    </row>
    <row r="76" spans="1:8" ht="15" customHeight="1" x14ac:dyDescent="0.45">
      <c r="A76" s="83"/>
      <c r="B76" s="83"/>
      <c r="C76" s="83"/>
      <c r="D76" s="83"/>
      <c r="E76" s="83"/>
      <c r="F76" s="83"/>
      <c r="G76" s="83"/>
      <c r="H76" s="83"/>
    </row>
    <row r="77" spans="1:8" ht="15" customHeight="1" x14ac:dyDescent="0.45">
      <c r="A77" s="83"/>
      <c r="B77" s="83"/>
      <c r="C77" s="83"/>
      <c r="D77" s="83"/>
      <c r="E77" s="83"/>
      <c r="F77" s="83"/>
      <c r="G77" s="83"/>
      <c r="H77" s="83"/>
    </row>
    <row r="78" spans="1:8" ht="15" customHeight="1" x14ac:dyDescent="0.45">
      <c r="A78" s="83"/>
      <c r="B78" s="83"/>
      <c r="C78" s="83"/>
      <c r="D78" s="83"/>
      <c r="E78" s="83"/>
      <c r="F78" s="83"/>
      <c r="G78" s="83"/>
      <c r="H78" s="83"/>
    </row>
    <row r="79" spans="1:8" ht="15" customHeight="1" x14ac:dyDescent="0.45">
      <c r="A79" s="83"/>
      <c r="B79" s="83"/>
      <c r="C79" s="83"/>
      <c r="D79" s="83"/>
      <c r="E79" s="83"/>
      <c r="F79" s="83"/>
      <c r="G79" s="83"/>
      <c r="H79" s="83"/>
    </row>
    <row r="80" spans="1:8" ht="15" customHeight="1" x14ac:dyDescent="0.45">
      <c r="A80" s="83"/>
      <c r="B80" s="83"/>
      <c r="C80" s="83"/>
      <c r="D80" s="83"/>
      <c r="E80" s="83"/>
      <c r="F80" s="83"/>
      <c r="G80" s="83"/>
      <c r="H80" s="83"/>
    </row>
    <row r="81" spans="1:8" ht="15" customHeight="1" x14ac:dyDescent="0.45">
      <c r="A81" s="83"/>
      <c r="B81" s="83"/>
      <c r="C81" s="83"/>
      <c r="D81" s="83"/>
      <c r="E81" s="83"/>
      <c r="F81" s="83"/>
      <c r="G81" s="83"/>
      <c r="H81" s="83"/>
    </row>
    <row r="82" spans="1:8" ht="15" customHeight="1" x14ac:dyDescent="0.45">
      <c r="A82" s="83"/>
      <c r="B82" s="83"/>
      <c r="C82" s="83"/>
      <c r="D82" s="83"/>
      <c r="E82" s="83"/>
      <c r="F82" s="83"/>
      <c r="G82" s="83"/>
      <c r="H82" s="83"/>
    </row>
    <row r="83" spans="1:8" ht="15" customHeight="1" x14ac:dyDescent="0.45">
      <c r="A83" s="83"/>
      <c r="B83" s="83"/>
      <c r="C83" s="83"/>
      <c r="D83" s="83"/>
      <c r="E83" s="83"/>
      <c r="F83" s="83"/>
      <c r="G83" s="83"/>
      <c r="H83" s="83"/>
    </row>
    <row r="84" spans="1:8" ht="15" customHeight="1" x14ac:dyDescent="0.45">
      <c r="A84" s="83"/>
      <c r="B84" s="83"/>
      <c r="C84" s="83"/>
      <c r="D84" s="83"/>
      <c r="E84" s="83"/>
      <c r="F84" s="83"/>
      <c r="G84" s="83"/>
      <c r="H84" s="83"/>
    </row>
    <row r="85" spans="1:8" ht="15" customHeight="1" x14ac:dyDescent="0.45">
      <c r="A85" s="83"/>
      <c r="B85" s="83"/>
      <c r="C85" s="83"/>
      <c r="D85" s="83"/>
      <c r="E85" s="83"/>
      <c r="F85" s="83"/>
      <c r="G85" s="83"/>
      <c r="H85" s="83"/>
    </row>
    <row r="86" spans="1:8" ht="15" customHeight="1" x14ac:dyDescent="0.45">
      <c r="A86" s="83"/>
      <c r="B86" s="83"/>
      <c r="C86" s="83"/>
      <c r="D86" s="83"/>
      <c r="E86" s="83"/>
      <c r="F86" s="83"/>
      <c r="G86" s="83"/>
      <c r="H86" s="83"/>
    </row>
    <row r="87" spans="1:8" ht="15" customHeight="1" x14ac:dyDescent="0.45">
      <c r="A87" s="83"/>
      <c r="B87" s="83"/>
      <c r="C87" s="83"/>
      <c r="D87" s="83"/>
      <c r="E87" s="83"/>
      <c r="F87" s="83"/>
      <c r="G87" s="83"/>
      <c r="H87" s="83"/>
    </row>
    <row r="88" spans="1:8" ht="15" customHeight="1" x14ac:dyDescent="0.45">
      <c r="A88" s="83"/>
      <c r="B88" s="83"/>
      <c r="C88" s="83"/>
      <c r="D88" s="83"/>
      <c r="E88" s="83"/>
      <c r="F88" s="83"/>
      <c r="G88" s="83"/>
      <c r="H88" s="83"/>
    </row>
    <row r="89" spans="1:8" ht="15" customHeight="1" x14ac:dyDescent="0.45">
      <c r="A89" s="83"/>
      <c r="B89" s="83"/>
      <c r="C89" s="83"/>
      <c r="D89" s="83"/>
      <c r="E89" s="83"/>
      <c r="F89" s="83"/>
      <c r="G89" s="83"/>
      <c r="H89" s="83"/>
    </row>
    <row r="90" spans="1:8" ht="15" customHeight="1" x14ac:dyDescent="0.45">
      <c r="A90" s="83"/>
      <c r="B90" s="83"/>
      <c r="C90" s="83"/>
      <c r="D90" s="83"/>
      <c r="E90" s="83"/>
      <c r="F90" s="83"/>
      <c r="G90" s="83"/>
      <c r="H90" s="83"/>
    </row>
    <row r="91" spans="1:8" ht="15" customHeight="1" x14ac:dyDescent="0.45">
      <c r="A91" s="83"/>
      <c r="B91" s="83"/>
      <c r="C91" s="83"/>
      <c r="D91" s="83"/>
      <c r="E91" s="83"/>
      <c r="F91" s="83"/>
      <c r="G91" s="83"/>
      <c r="H91" s="83"/>
    </row>
    <row r="92" spans="1:8" ht="15" customHeight="1" x14ac:dyDescent="0.45">
      <c r="A92" s="83"/>
      <c r="B92" s="83"/>
      <c r="C92" s="83"/>
      <c r="D92" s="83"/>
      <c r="E92" s="83"/>
      <c r="F92" s="83"/>
      <c r="G92" s="83"/>
      <c r="H92" s="83"/>
    </row>
  </sheetData>
  <mergeCells count="18">
    <mergeCell ref="A1:B1"/>
    <mergeCell ref="C1:D1"/>
    <mergeCell ref="E1:F1"/>
    <mergeCell ref="G1:H1"/>
    <mergeCell ref="C17:D17"/>
    <mergeCell ref="E17:F17"/>
    <mergeCell ref="G17:H17"/>
    <mergeCell ref="A17:B17"/>
    <mergeCell ref="K1:L1"/>
    <mergeCell ref="K17:L17"/>
    <mergeCell ref="I1:J1"/>
    <mergeCell ref="I17:J17"/>
    <mergeCell ref="I33:J33"/>
    <mergeCell ref="A33:B33"/>
    <mergeCell ref="C33:D33"/>
    <mergeCell ref="E33:F33"/>
    <mergeCell ref="G33:H33"/>
    <mergeCell ref="K33:L3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65"/>
  <sheetViews>
    <sheetView topLeftCell="D1" workbookViewId="0">
      <selection activeCell="L35" sqref="L35"/>
    </sheetView>
  </sheetViews>
  <sheetFormatPr defaultColWidth="14.3984375" defaultRowHeight="15" customHeight="1" x14ac:dyDescent="0.45"/>
  <cols>
    <col min="1" max="1" width="30.1328125" customWidth="1"/>
    <col min="2" max="2" width="30.3984375" customWidth="1"/>
    <col min="3" max="3" width="36" customWidth="1"/>
    <col min="4" max="4" width="30.3984375" customWidth="1"/>
    <col min="5" max="5" width="28.59765625" customWidth="1"/>
    <col min="6" max="6" width="30.3984375" customWidth="1"/>
    <col min="7" max="7" width="28.1328125" bestFit="1" customWidth="1"/>
    <col min="8" max="8" width="30.3984375" customWidth="1"/>
    <col min="9" max="9" width="24.73046875" customWidth="1"/>
    <col min="10" max="10" width="30.3984375" bestFit="1" customWidth="1"/>
    <col min="11" max="11" width="25.1328125" customWidth="1"/>
    <col min="12" max="12" width="30.3984375" bestFit="1" customWidth="1"/>
  </cols>
  <sheetData>
    <row r="1" spans="1:12" ht="14.25" x14ac:dyDescent="0.45">
      <c r="A1" s="198" t="s">
        <v>128</v>
      </c>
      <c r="B1" s="196"/>
      <c r="C1" s="198" t="s">
        <v>129</v>
      </c>
      <c r="D1" s="196"/>
      <c r="E1" s="198" t="s">
        <v>139</v>
      </c>
      <c r="F1" s="197"/>
      <c r="G1" s="193" t="s">
        <v>130</v>
      </c>
      <c r="H1" s="194"/>
      <c r="I1" s="193" t="s">
        <v>131</v>
      </c>
      <c r="J1" s="194"/>
      <c r="K1" s="193" t="s">
        <v>132</v>
      </c>
      <c r="L1" s="194"/>
    </row>
    <row r="2" spans="1:12" ht="14.25" x14ac:dyDescent="0.45">
      <c r="A2" s="52" t="s">
        <v>53</v>
      </c>
      <c r="B2" s="52" t="s">
        <v>54</v>
      </c>
      <c r="C2" s="52" t="s">
        <v>53</v>
      </c>
      <c r="D2" s="52" t="s">
        <v>54</v>
      </c>
      <c r="E2" s="52" t="s">
        <v>53</v>
      </c>
      <c r="F2" s="53" t="s">
        <v>54</v>
      </c>
      <c r="G2" s="54" t="s">
        <v>53</v>
      </c>
      <c r="H2" s="54" t="s">
        <v>54</v>
      </c>
      <c r="I2" s="54" t="s">
        <v>53</v>
      </c>
      <c r="J2" s="54" t="s">
        <v>54</v>
      </c>
      <c r="K2" s="54" t="s">
        <v>53</v>
      </c>
      <c r="L2" s="54" t="s">
        <v>54</v>
      </c>
    </row>
    <row r="3" spans="1:12" ht="14.25" x14ac:dyDescent="0.45">
      <c r="A3" s="27"/>
      <c r="B3" s="27"/>
      <c r="C3" s="27" t="s">
        <v>79</v>
      </c>
      <c r="D3" s="27" t="s">
        <v>119</v>
      </c>
      <c r="E3" s="27"/>
      <c r="F3" s="27"/>
      <c r="G3" s="50"/>
      <c r="H3" s="50"/>
      <c r="I3" s="45"/>
      <c r="J3" s="50"/>
      <c r="K3" s="45"/>
      <c r="L3" s="45"/>
    </row>
    <row r="4" spans="1:12" ht="14.25" x14ac:dyDescent="0.45">
      <c r="A4" s="27"/>
      <c r="B4" s="27"/>
      <c r="C4" s="27" t="s">
        <v>80</v>
      </c>
      <c r="D4" s="27" t="s">
        <v>107</v>
      </c>
      <c r="E4" s="27"/>
      <c r="F4" s="27"/>
      <c r="G4" s="50"/>
      <c r="H4" s="50"/>
      <c r="I4" s="45"/>
      <c r="J4" s="50"/>
      <c r="K4" s="45"/>
      <c r="L4" s="45"/>
    </row>
    <row r="5" spans="1:12" ht="14.25" x14ac:dyDescent="0.45">
      <c r="A5" s="27" t="s">
        <v>146</v>
      </c>
      <c r="B5" s="27" t="s">
        <v>146</v>
      </c>
      <c r="C5" s="27" t="s">
        <v>83</v>
      </c>
      <c r="D5" s="27" t="s">
        <v>84</v>
      </c>
      <c r="E5" s="27"/>
      <c r="F5" s="27"/>
      <c r="G5" s="50"/>
      <c r="H5" s="50"/>
      <c r="I5" s="45"/>
      <c r="J5" s="45"/>
      <c r="K5" s="45"/>
      <c r="L5" s="45"/>
    </row>
    <row r="6" spans="1:12" ht="14.25" x14ac:dyDescent="0.45">
      <c r="A6" s="27"/>
      <c r="B6" s="27"/>
      <c r="C6" s="27" t="s">
        <v>99</v>
      </c>
      <c r="D6" s="27" t="s">
        <v>115</v>
      </c>
      <c r="E6" s="27"/>
      <c r="F6" s="46"/>
      <c r="G6" s="50"/>
      <c r="H6" s="50"/>
      <c r="I6" s="45"/>
      <c r="J6" s="45"/>
      <c r="K6" s="45"/>
      <c r="L6" s="45"/>
    </row>
    <row r="7" spans="1:12" ht="14.25" x14ac:dyDescent="0.45">
      <c r="A7" s="27"/>
      <c r="B7" s="27"/>
      <c r="C7" s="27"/>
      <c r="D7" s="27"/>
      <c r="E7" s="27"/>
      <c r="F7" s="46"/>
      <c r="G7" s="50"/>
      <c r="H7" s="50"/>
      <c r="I7" s="45"/>
      <c r="J7" s="45"/>
      <c r="K7" s="45"/>
      <c r="L7" s="45"/>
    </row>
    <row r="8" spans="1:12" ht="14.25" x14ac:dyDescent="0.45">
      <c r="A8" s="27"/>
      <c r="B8" s="27"/>
      <c r="C8" s="27"/>
      <c r="D8" s="27"/>
      <c r="E8" s="27"/>
      <c r="F8" s="27"/>
      <c r="G8" s="50"/>
      <c r="H8" s="46"/>
      <c r="I8" s="45"/>
      <c r="J8" s="45"/>
      <c r="K8" s="45"/>
      <c r="L8" s="45"/>
    </row>
    <row r="9" spans="1:12" ht="14.25" x14ac:dyDescent="0.45">
      <c r="A9" s="27"/>
      <c r="B9" s="27"/>
      <c r="C9" s="27"/>
      <c r="D9" s="27"/>
      <c r="E9" s="27"/>
      <c r="F9" s="27"/>
      <c r="G9" s="50"/>
      <c r="H9" s="86"/>
      <c r="I9" s="45"/>
      <c r="J9" s="45"/>
      <c r="K9" s="45"/>
      <c r="L9" s="45"/>
    </row>
    <row r="10" spans="1:12" ht="14.25" x14ac:dyDescent="0.45">
      <c r="A10" s="27"/>
      <c r="B10" s="27"/>
      <c r="C10" s="27"/>
      <c r="D10" s="27"/>
      <c r="E10" s="27"/>
      <c r="F10" s="46"/>
      <c r="G10" s="50"/>
      <c r="H10" s="46"/>
      <c r="I10" s="45"/>
      <c r="J10" s="45"/>
      <c r="K10" s="45"/>
      <c r="L10" s="45"/>
    </row>
    <row r="11" spans="1:12" ht="14.25" x14ac:dyDescent="0.45">
      <c r="A11" s="27"/>
      <c r="B11" s="27"/>
      <c r="C11" s="27"/>
      <c r="D11" s="27"/>
      <c r="E11" s="27"/>
      <c r="F11" s="46"/>
      <c r="G11" s="50"/>
      <c r="H11" s="86"/>
      <c r="I11" s="45"/>
      <c r="J11" s="45"/>
      <c r="K11" s="45"/>
      <c r="L11" s="45"/>
    </row>
    <row r="12" spans="1:12" ht="14.25" x14ac:dyDescent="0.45">
      <c r="A12" s="27"/>
      <c r="B12" s="27"/>
      <c r="C12" s="27"/>
      <c r="D12" s="27"/>
      <c r="E12" s="27"/>
      <c r="F12" s="27"/>
      <c r="G12" s="50"/>
      <c r="I12" s="45"/>
      <c r="J12" s="45"/>
      <c r="K12" s="45"/>
      <c r="L12" s="45"/>
    </row>
    <row r="13" spans="1:12" ht="14.25" x14ac:dyDescent="0.45">
      <c r="A13" s="27"/>
      <c r="B13" s="27"/>
      <c r="C13" s="27"/>
      <c r="D13" s="27"/>
      <c r="E13" s="27"/>
      <c r="F13" s="46"/>
      <c r="G13" s="50"/>
      <c r="H13" s="86"/>
      <c r="I13" s="80"/>
      <c r="J13" s="80"/>
      <c r="K13" s="45"/>
      <c r="L13" s="45"/>
    </row>
    <row r="14" spans="1:12" ht="14.25" x14ac:dyDescent="0.45">
      <c r="A14" s="27"/>
      <c r="B14" s="27"/>
      <c r="C14" s="47"/>
      <c r="D14" s="27"/>
      <c r="E14" s="27"/>
      <c r="F14" s="27"/>
      <c r="G14" s="50"/>
      <c r="H14" s="46"/>
      <c r="I14" s="45"/>
      <c r="J14" s="45"/>
      <c r="K14" s="45"/>
      <c r="L14" s="45"/>
    </row>
    <row r="15" spans="1:12" ht="14.25" x14ac:dyDescent="0.45">
      <c r="A15" s="27"/>
      <c r="B15" s="46"/>
      <c r="C15" s="47"/>
      <c r="D15" s="27"/>
      <c r="E15" s="27"/>
      <c r="F15" s="27"/>
      <c r="G15" s="50"/>
      <c r="H15" s="86"/>
      <c r="I15" s="45"/>
      <c r="J15" s="45"/>
      <c r="K15" s="45"/>
      <c r="L15" s="45"/>
    </row>
    <row r="16" spans="1:12" ht="14.25" x14ac:dyDescent="0.45">
      <c r="A16" s="27"/>
      <c r="B16" s="46"/>
      <c r="C16" s="50"/>
      <c r="D16" s="71"/>
      <c r="E16" s="27"/>
      <c r="F16" s="27"/>
      <c r="G16" s="50"/>
      <c r="H16" s="86"/>
      <c r="I16" s="45"/>
      <c r="J16" s="45"/>
      <c r="K16" s="45"/>
      <c r="L16" s="45"/>
    </row>
    <row r="17" spans="1:12" ht="14.25" x14ac:dyDescent="0.45">
      <c r="A17" s="27"/>
      <c r="B17" s="46"/>
      <c r="C17" s="50"/>
      <c r="D17" s="71"/>
      <c r="E17" s="27"/>
      <c r="F17" s="27"/>
      <c r="G17" s="50"/>
      <c r="H17" s="86"/>
      <c r="I17" s="45"/>
      <c r="J17" s="45"/>
      <c r="K17" s="45"/>
      <c r="L17" s="45"/>
    </row>
    <row r="18" spans="1:12" ht="14.25" x14ac:dyDescent="0.45">
      <c r="A18" s="27"/>
      <c r="B18" s="27"/>
      <c r="C18" s="48"/>
      <c r="D18" s="27"/>
      <c r="E18" s="27"/>
      <c r="F18" s="46"/>
      <c r="G18" s="50"/>
      <c r="H18" s="86"/>
      <c r="I18" s="45"/>
      <c r="J18" s="45"/>
      <c r="K18" s="45"/>
      <c r="L18" s="45"/>
    </row>
    <row r="19" spans="1:12" ht="14.25" x14ac:dyDescent="0.45">
      <c r="A19" s="27"/>
      <c r="B19" s="27"/>
      <c r="C19" s="27"/>
      <c r="D19" s="27"/>
      <c r="E19" s="27"/>
      <c r="F19" s="46"/>
      <c r="G19" s="50"/>
      <c r="H19" s="86"/>
      <c r="I19" s="45"/>
      <c r="J19" s="45"/>
      <c r="K19" s="45"/>
      <c r="L19" s="45"/>
    </row>
    <row r="20" spans="1:12" ht="14.25" x14ac:dyDescent="0.45">
      <c r="A20" s="27"/>
      <c r="B20" s="27"/>
      <c r="C20" s="27"/>
      <c r="D20" s="27"/>
      <c r="E20" s="27"/>
      <c r="F20" s="46"/>
      <c r="G20" s="50"/>
      <c r="H20" s="86"/>
      <c r="I20" s="45"/>
      <c r="J20" s="45"/>
      <c r="K20" s="45"/>
      <c r="L20" s="45"/>
    </row>
    <row r="21" spans="1:12" ht="14.25" x14ac:dyDescent="0.45">
      <c r="A21" s="8" t="s">
        <v>78</v>
      </c>
      <c r="B21" s="28">
        <f>COUNTA(B3:B20)</f>
        <v>1</v>
      </c>
      <c r="C21" s="8" t="s">
        <v>78</v>
      </c>
      <c r="D21" s="28">
        <f>COUNTA(D3:D20)</f>
        <v>4</v>
      </c>
      <c r="E21" s="8" t="s">
        <v>78</v>
      </c>
      <c r="F21" s="49">
        <f>COUNTA(F3:F20)</f>
        <v>0</v>
      </c>
      <c r="G21" s="67" t="s">
        <v>78</v>
      </c>
      <c r="H21" s="60">
        <f>COUNTA(H3:H20)</f>
        <v>0</v>
      </c>
      <c r="I21" s="67" t="s">
        <v>78</v>
      </c>
      <c r="J21" s="60">
        <f>COUNTA(J3:J20)</f>
        <v>0</v>
      </c>
      <c r="K21" s="67" t="s">
        <v>78</v>
      </c>
      <c r="L21" s="60">
        <f>COUNTA(L3:L20)</f>
        <v>0</v>
      </c>
    </row>
    <row r="22" spans="1:12" ht="15" customHeight="1" x14ac:dyDescent="0.45">
      <c r="F22" s="70"/>
      <c r="G22" s="70"/>
      <c r="H22" s="70"/>
      <c r="I22" s="70"/>
      <c r="J22" s="70"/>
    </row>
    <row r="23" spans="1:12" ht="15" customHeight="1" x14ac:dyDescent="0.45">
      <c r="F23" s="70"/>
      <c r="G23" s="70"/>
      <c r="H23" s="70"/>
      <c r="I23" s="70"/>
      <c r="J23" s="70"/>
    </row>
    <row r="24" spans="1:12" ht="15" customHeight="1" x14ac:dyDescent="0.45">
      <c r="A24" s="198" t="s">
        <v>133</v>
      </c>
      <c r="B24" s="196"/>
      <c r="C24" s="198" t="s">
        <v>134</v>
      </c>
      <c r="D24" s="196"/>
      <c r="E24" s="198" t="s">
        <v>140</v>
      </c>
      <c r="F24" s="197"/>
      <c r="G24" s="193" t="s">
        <v>136</v>
      </c>
      <c r="H24" s="194"/>
      <c r="I24" s="193" t="s">
        <v>137</v>
      </c>
      <c r="J24" s="194"/>
      <c r="K24" s="193" t="s">
        <v>138</v>
      </c>
      <c r="L24" s="194"/>
    </row>
    <row r="25" spans="1:12" ht="15" customHeight="1" x14ac:dyDescent="0.45">
      <c r="A25" s="52" t="s">
        <v>53</v>
      </c>
      <c r="B25" s="52" t="s">
        <v>54</v>
      </c>
      <c r="C25" s="52" t="s">
        <v>53</v>
      </c>
      <c r="D25" s="52" t="s">
        <v>54</v>
      </c>
      <c r="E25" s="52" t="s">
        <v>53</v>
      </c>
      <c r="F25" s="53" t="s">
        <v>54</v>
      </c>
      <c r="G25" s="54" t="s">
        <v>53</v>
      </c>
      <c r="H25" s="54" t="s">
        <v>54</v>
      </c>
      <c r="I25" s="54" t="s">
        <v>53</v>
      </c>
      <c r="J25" s="54" t="s">
        <v>54</v>
      </c>
      <c r="K25" s="54" t="s">
        <v>53</v>
      </c>
      <c r="L25" s="54" t="s">
        <v>54</v>
      </c>
    </row>
    <row r="26" spans="1:12" ht="15" customHeight="1" x14ac:dyDescent="0.45">
      <c r="A26" s="27" t="s">
        <v>80</v>
      </c>
      <c r="B26" s="27" t="s">
        <v>107</v>
      </c>
      <c r="C26" s="27" t="s">
        <v>96</v>
      </c>
      <c r="D26" s="27" t="s">
        <v>97</v>
      </c>
      <c r="E26" s="27" t="s">
        <v>80</v>
      </c>
      <c r="F26" s="27" t="s">
        <v>80</v>
      </c>
      <c r="G26" s="50" t="s">
        <v>183</v>
      </c>
      <c r="H26" s="50" t="s">
        <v>119</v>
      </c>
      <c r="I26" s="87" t="s">
        <v>79</v>
      </c>
      <c r="J26" s="87" t="s">
        <v>79</v>
      </c>
      <c r="K26" s="45" t="s">
        <v>201</v>
      </c>
      <c r="L26" s="93" t="s">
        <v>97</v>
      </c>
    </row>
    <row r="27" spans="1:12" ht="15" customHeight="1" x14ac:dyDescent="0.45">
      <c r="A27" s="27" t="s">
        <v>79</v>
      </c>
      <c r="B27" s="27" t="s">
        <v>119</v>
      </c>
      <c r="C27" s="27" t="s">
        <v>103</v>
      </c>
      <c r="D27" s="27" t="s">
        <v>82</v>
      </c>
      <c r="E27" s="27" t="s">
        <v>107</v>
      </c>
      <c r="F27" s="27" t="s">
        <v>107</v>
      </c>
      <c r="G27" s="50" t="s">
        <v>184</v>
      </c>
      <c r="H27" s="50" t="s">
        <v>122</v>
      </c>
      <c r="I27" s="45" t="s">
        <v>93</v>
      </c>
      <c r="J27" s="93" t="s">
        <v>80</v>
      </c>
      <c r="K27" s="45" t="s">
        <v>103</v>
      </c>
      <c r="L27" s="50" t="s">
        <v>82</v>
      </c>
    </row>
    <row r="28" spans="1:12" ht="14.25" x14ac:dyDescent="0.45">
      <c r="A28" s="27" t="s">
        <v>81</v>
      </c>
      <c r="B28" s="27" t="s">
        <v>81</v>
      </c>
      <c r="C28" s="27" t="s">
        <v>127</v>
      </c>
      <c r="D28" s="27" t="s">
        <v>116</v>
      </c>
      <c r="E28" s="27" t="s">
        <v>81</v>
      </c>
      <c r="F28" s="27" t="s">
        <v>81</v>
      </c>
      <c r="G28" s="50" t="s">
        <v>185</v>
      </c>
      <c r="H28" s="50" t="s">
        <v>84</v>
      </c>
      <c r="I28" s="45"/>
      <c r="J28" s="93"/>
      <c r="K28" s="45" t="s">
        <v>93</v>
      </c>
      <c r="L28" s="93" t="s">
        <v>80</v>
      </c>
    </row>
    <row r="29" spans="1:12" ht="14.25" x14ac:dyDescent="0.45">
      <c r="A29" s="27" t="s">
        <v>86</v>
      </c>
      <c r="B29" s="27" t="s">
        <v>121</v>
      </c>
      <c r="C29" s="27" t="s">
        <v>104</v>
      </c>
      <c r="D29" s="27" t="s">
        <v>88</v>
      </c>
      <c r="E29" s="27" t="s">
        <v>79</v>
      </c>
      <c r="F29" s="27" t="s">
        <v>119</v>
      </c>
      <c r="G29" s="50" t="s">
        <v>186</v>
      </c>
      <c r="H29" s="50" t="s">
        <v>81</v>
      </c>
      <c r="I29" s="45"/>
      <c r="J29" s="93"/>
      <c r="K29" s="45" t="s">
        <v>104</v>
      </c>
      <c r="L29" s="93" t="s">
        <v>88</v>
      </c>
    </row>
    <row r="30" spans="1:12" ht="14.25" x14ac:dyDescent="0.45">
      <c r="A30" s="27" t="s">
        <v>87</v>
      </c>
      <c r="B30" s="27" t="s">
        <v>122</v>
      </c>
      <c r="C30" s="27" t="s">
        <v>117</v>
      </c>
      <c r="D30" s="27" t="s">
        <v>85</v>
      </c>
      <c r="E30" s="27" t="s">
        <v>83</v>
      </c>
      <c r="F30" s="27" t="s">
        <v>84</v>
      </c>
      <c r="G30" s="50" t="s">
        <v>187</v>
      </c>
      <c r="H30" s="50" t="s">
        <v>188</v>
      </c>
      <c r="I30" s="45"/>
      <c r="J30" s="93"/>
      <c r="K30" s="45" t="s">
        <v>117</v>
      </c>
      <c r="L30" s="50" t="s">
        <v>85</v>
      </c>
    </row>
    <row r="31" spans="1:12" ht="14.25" x14ac:dyDescent="0.45">
      <c r="A31" s="27" t="s">
        <v>92</v>
      </c>
      <c r="B31" s="27" t="s">
        <v>120</v>
      </c>
      <c r="C31" s="27" t="s">
        <v>105</v>
      </c>
      <c r="D31" s="27" t="s">
        <v>91</v>
      </c>
      <c r="E31" s="27" t="s">
        <v>89</v>
      </c>
      <c r="F31" s="46" t="s">
        <v>90</v>
      </c>
      <c r="G31" s="50" t="s">
        <v>189</v>
      </c>
      <c r="H31" s="86" t="s">
        <v>80</v>
      </c>
      <c r="I31" s="45"/>
      <c r="J31" s="93"/>
      <c r="K31" s="45" t="s">
        <v>105</v>
      </c>
      <c r="L31" s="93" t="s">
        <v>91</v>
      </c>
    </row>
    <row r="32" spans="1:12" ht="14.25" x14ac:dyDescent="0.45">
      <c r="A32" s="27" t="s">
        <v>83</v>
      </c>
      <c r="B32" s="27" t="s">
        <v>84</v>
      </c>
      <c r="C32" s="27" t="s">
        <v>79</v>
      </c>
      <c r="D32" s="27" t="s">
        <v>119</v>
      </c>
      <c r="E32" s="27" t="s">
        <v>163</v>
      </c>
      <c r="F32" s="27" t="s">
        <v>163</v>
      </c>
      <c r="G32" s="50" t="s">
        <v>190</v>
      </c>
      <c r="H32" s="50" t="s">
        <v>91</v>
      </c>
      <c r="I32" s="45"/>
      <c r="J32" s="93"/>
      <c r="K32" s="93" t="s">
        <v>199</v>
      </c>
      <c r="L32" s="93" t="s">
        <v>115</v>
      </c>
    </row>
    <row r="33" spans="1:12" ht="15" customHeight="1" x14ac:dyDescent="0.45">
      <c r="A33" s="27" t="s">
        <v>99</v>
      </c>
      <c r="B33" s="27" t="s">
        <v>115</v>
      </c>
      <c r="C33" s="27" t="s">
        <v>80</v>
      </c>
      <c r="D33" s="27" t="s">
        <v>107</v>
      </c>
      <c r="E33" s="27" t="s">
        <v>164</v>
      </c>
      <c r="F33" s="27" t="s">
        <v>100</v>
      </c>
      <c r="G33" s="50" t="s">
        <v>191</v>
      </c>
      <c r="H33" s="50" t="s">
        <v>88</v>
      </c>
      <c r="I33" s="45"/>
      <c r="J33" s="50"/>
      <c r="K33" s="45" t="s">
        <v>200</v>
      </c>
      <c r="L33" s="93" t="s">
        <v>90</v>
      </c>
    </row>
    <row r="34" spans="1:12" ht="15" customHeight="1" x14ac:dyDescent="0.45">
      <c r="A34" s="27" t="s">
        <v>101</v>
      </c>
      <c r="B34" s="27" t="s">
        <v>100</v>
      </c>
      <c r="C34" s="27" t="s">
        <v>87</v>
      </c>
      <c r="D34" s="27" t="s">
        <v>122</v>
      </c>
      <c r="E34" s="27" t="s">
        <v>98</v>
      </c>
      <c r="F34" s="46" t="s">
        <v>167</v>
      </c>
      <c r="G34" s="50" t="s">
        <v>192</v>
      </c>
      <c r="H34" s="50" t="s">
        <v>82</v>
      </c>
      <c r="I34" s="45"/>
      <c r="J34" s="93"/>
      <c r="K34" s="45"/>
      <c r="L34" s="45"/>
    </row>
    <row r="35" spans="1:12" ht="15" customHeight="1" x14ac:dyDescent="0.45">
      <c r="A35" s="27" t="s">
        <v>94</v>
      </c>
      <c r="B35" s="27" t="s">
        <v>95</v>
      </c>
      <c r="C35" s="27" t="s">
        <v>92</v>
      </c>
      <c r="D35" s="27" t="s">
        <v>120</v>
      </c>
      <c r="E35" s="27" t="s">
        <v>165</v>
      </c>
      <c r="F35" s="27" t="s">
        <v>85</v>
      </c>
      <c r="G35" s="50" t="s">
        <v>193</v>
      </c>
      <c r="H35" s="50" t="s">
        <v>85</v>
      </c>
      <c r="I35" s="45"/>
      <c r="J35" s="50"/>
      <c r="K35" s="45"/>
      <c r="L35" s="45"/>
    </row>
    <row r="36" spans="1:12" ht="15" customHeight="1" x14ac:dyDescent="0.45">
      <c r="A36" s="27" t="s">
        <v>96</v>
      </c>
      <c r="B36" s="27" t="s">
        <v>97</v>
      </c>
      <c r="C36" s="27" t="s">
        <v>83</v>
      </c>
      <c r="D36" s="27" t="s">
        <v>84</v>
      </c>
      <c r="E36" s="27" t="s">
        <v>115</v>
      </c>
      <c r="F36" s="27" t="s">
        <v>115</v>
      </c>
      <c r="G36" s="50" t="s">
        <v>194</v>
      </c>
      <c r="H36" s="50" t="s">
        <v>195</v>
      </c>
      <c r="I36" s="45"/>
      <c r="J36" s="93"/>
      <c r="K36" s="45"/>
      <c r="L36" s="45"/>
    </row>
    <row r="37" spans="1:12" ht="15" customHeight="1" x14ac:dyDescent="0.45">
      <c r="A37" s="27" t="s">
        <v>103</v>
      </c>
      <c r="B37" s="27" t="s">
        <v>82</v>
      </c>
      <c r="C37" s="27" t="s">
        <v>93</v>
      </c>
      <c r="D37" s="27" t="s">
        <v>80</v>
      </c>
      <c r="E37" s="27" t="s">
        <v>166</v>
      </c>
      <c r="F37" s="27" t="s">
        <v>168</v>
      </c>
      <c r="G37" s="50" t="s">
        <v>196</v>
      </c>
      <c r="H37" s="86" t="s">
        <v>115</v>
      </c>
      <c r="I37" s="45"/>
      <c r="J37" s="93"/>
      <c r="K37" s="45"/>
      <c r="L37" s="45"/>
    </row>
    <row r="38" spans="1:12" ht="15" customHeight="1" x14ac:dyDescent="0.45">
      <c r="A38" s="27" t="s">
        <v>118</v>
      </c>
      <c r="B38" s="27" t="s">
        <v>102</v>
      </c>
      <c r="C38" s="27"/>
      <c r="D38" s="27"/>
      <c r="E38" s="27"/>
      <c r="F38" s="27"/>
      <c r="G38" s="50" t="s">
        <v>197</v>
      </c>
      <c r="H38" s="86" t="s">
        <v>168</v>
      </c>
      <c r="I38" s="45"/>
      <c r="J38" s="45"/>
      <c r="K38" s="45"/>
      <c r="L38" s="45"/>
    </row>
    <row r="39" spans="1:12" ht="15" customHeight="1" x14ac:dyDescent="0.45">
      <c r="A39" s="27" t="s">
        <v>104</v>
      </c>
      <c r="B39" s="27" t="s">
        <v>88</v>
      </c>
      <c r="C39" s="27"/>
      <c r="D39" s="27"/>
      <c r="E39" s="27"/>
      <c r="F39" s="27"/>
      <c r="G39" s="50" t="s">
        <v>198</v>
      </c>
      <c r="H39" s="86" t="s">
        <v>90</v>
      </c>
      <c r="I39" s="45"/>
      <c r="J39" s="50"/>
      <c r="K39" s="45"/>
      <c r="L39" s="45"/>
    </row>
    <row r="40" spans="1:12" ht="15" customHeight="1" x14ac:dyDescent="0.45">
      <c r="A40" s="27" t="s">
        <v>117</v>
      </c>
      <c r="B40" s="27" t="s">
        <v>85</v>
      </c>
      <c r="C40" s="27"/>
      <c r="D40" s="27"/>
      <c r="E40" s="27"/>
      <c r="F40" s="46"/>
      <c r="G40" s="50"/>
      <c r="H40" s="86"/>
      <c r="I40" s="45"/>
      <c r="J40" s="45"/>
      <c r="K40" s="45"/>
      <c r="L40" s="45"/>
    </row>
    <row r="41" spans="1:12" ht="15" customHeight="1" x14ac:dyDescent="0.45">
      <c r="A41" s="27" t="s">
        <v>105</v>
      </c>
      <c r="B41" s="27" t="s">
        <v>91</v>
      </c>
      <c r="C41" s="27"/>
      <c r="D41" s="27"/>
      <c r="E41" s="29"/>
      <c r="F41" s="57"/>
      <c r="G41" s="50"/>
      <c r="H41" s="86"/>
      <c r="I41" s="45"/>
      <c r="J41" s="50"/>
      <c r="K41" s="45"/>
      <c r="L41" s="45"/>
    </row>
    <row r="42" spans="1:12" ht="15" customHeight="1" x14ac:dyDescent="0.45">
      <c r="A42" s="27"/>
      <c r="B42" s="27"/>
      <c r="C42" s="27"/>
      <c r="D42" s="30"/>
      <c r="E42" s="27"/>
      <c r="F42" s="46"/>
      <c r="G42" s="50"/>
      <c r="H42" s="86"/>
      <c r="I42" s="45"/>
      <c r="J42" s="45"/>
      <c r="K42" s="45"/>
      <c r="L42" s="45"/>
    </row>
    <row r="43" spans="1:12" ht="15" customHeight="1" x14ac:dyDescent="0.45">
      <c r="A43" s="8" t="s">
        <v>78</v>
      </c>
      <c r="B43" s="28">
        <f>COUNTA(B26:B42)</f>
        <v>16</v>
      </c>
      <c r="C43" s="8" t="s">
        <v>78</v>
      </c>
      <c r="D43" s="28">
        <f>COUNTA(D26:D42)</f>
        <v>12</v>
      </c>
      <c r="E43" s="31" t="s">
        <v>78</v>
      </c>
      <c r="F43" s="58">
        <f>COUNTA(F26:F42)</f>
        <v>12</v>
      </c>
      <c r="G43" s="67" t="s">
        <v>78</v>
      </c>
      <c r="H43" s="60">
        <f>COUNTA(H26:H42)</f>
        <v>14</v>
      </c>
      <c r="I43" s="67" t="s">
        <v>78</v>
      </c>
      <c r="J43" s="60">
        <f>COUNTA(J26:J42)</f>
        <v>2</v>
      </c>
      <c r="K43" s="67" t="s">
        <v>78</v>
      </c>
      <c r="L43" s="60">
        <f>COUNTA(L26:L42)</f>
        <v>8</v>
      </c>
    </row>
    <row r="44" spans="1:12" ht="15" customHeight="1" x14ac:dyDescent="0.45">
      <c r="A44" s="70"/>
      <c r="B44" s="70"/>
      <c r="C44" s="70"/>
      <c r="D44" s="70"/>
      <c r="E44" s="70"/>
    </row>
    <row r="45" spans="1:12" ht="15" customHeight="1" x14ac:dyDescent="0.45">
      <c r="A45" s="70"/>
      <c r="B45" s="70"/>
      <c r="C45" s="70"/>
      <c r="D45" s="70"/>
      <c r="E45" s="70"/>
    </row>
    <row r="46" spans="1:12" ht="15" customHeight="1" x14ac:dyDescent="0.45">
      <c r="A46" s="164" t="s">
        <v>202</v>
      </c>
      <c r="B46" s="165"/>
      <c r="C46" s="164" t="s">
        <v>203</v>
      </c>
      <c r="D46" s="165"/>
      <c r="E46" s="164" t="s">
        <v>208</v>
      </c>
      <c r="F46" s="166"/>
      <c r="G46" s="162" t="s">
        <v>205</v>
      </c>
      <c r="H46" s="163"/>
      <c r="I46" s="193" t="s">
        <v>206</v>
      </c>
      <c r="J46" s="194"/>
      <c r="K46" s="193" t="s">
        <v>207</v>
      </c>
      <c r="L46" s="194"/>
    </row>
    <row r="47" spans="1:12" ht="15" customHeight="1" x14ac:dyDescent="0.45">
      <c r="A47" s="52" t="s">
        <v>53</v>
      </c>
      <c r="B47" s="52" t="s">
        <v>54</v>
      </c>
      <c r="C47" s="52" t="s">
        <v>53</v>
      </c>
      <c r="D47" s="52" t="s">
        <v>54</v>
      </c>
      <c r="E47" s="52" t="s">
        <v>53</v>
      </c>
      <c r="F47" s="53" t="s">
        <v>54</v>
      </c>
      <c r="G47" s="54" t="s">
        <v>53</v>
      </c>
      <c r="H47" s="54" t="s">
        <v>54</v>
      </c>
      <c r="I47" s="54" t="s">
        <v>53</v>
      </c>
      <c r="J47" s="54" t="s">
        <v>54</v>
      </c>
      <c r="K47" s="54" t="s">
        <v>53</v>
      </c>
      <c r="L47" s="54" t="s">
        <v>54</v>
      </c>
    </row>
    <row r="48" spans="1:12" ht="15" customHeight="1" x14ac:dyDescent="0.45">
      <c r="A48" s="27" t="s">
        <v>83</v>
      </c>
      <c r="B48" s="27" t="s">
        <v>84</v>
      </c>
      <c r="C48" s="27" t="s">
        <v>218</v>
      </c>
      <c r="D48" s="27" t="s">
        <v>219</v>
      </c>
      <c r="E48" s="27" t="s">
        <v>80</v>
      </c>
      <c r="F48" s="27" t="s">
        <v>80</v>
      </c>
      <c r="G48" s="87" t="s">
        <v>83</v>
      </c>
      <c r="H48" s="87" t="s">
        <v>84</v>
      </c>
      <c r="I48" s="87" t="s">
        <v>80</v>
      </c>
      <c r="J48" s="87" t="s">
        <v>80</v>
      </c>
      <c r="K48" s="45" t="s">
        <v>220</v>
      </c>
      <c r="L48" s="105" t="s">
        <v>116</v>
      </c>
    </row>
    <row r="49" spans="1:12" ht="15" customHeight="1" x14ac:dyDescent="0.45">
      <c r="A49" s="27" t="s">
        <v>156</v>
      </c>
      <c r="B49" s="27" t="s">
        <v>91</v>
      </c>
      <c r="C49" s="27" t="s">
        <v>79</v>
      </c>
      <c r="D49" s="56" t="s">
        <v>119</v>
      </c>
      <c r="E49" s="27" t="s">
        <v>102</v>
      </c>
      <c r="F49" s="56" t="s">
        <v>102</v>
      </c>
      <c r="G49" s="50"/>
      <c r="H49" s="50"/>
      <c r="I49" s="45"/>
      <c r="J49" s="105"/>
      <c r="K49" s="45" t="s">
        <v>104</v>
      </c>
      <c r="L49" s="105" t="s">
        <v>88</v>
      </c>
    </row>
    <row r="50" spans="1:12" ht="15" customHeight="1" x14ac:dyDescent="0.45">
      <c r="A50" s="27" t="s">
        <v>157</v>
      </c>
      <c r="B50" s="27" t="s">
        <v>88</v>
      </c>
      <c r="C50" s="27" t="s">
        <v>81</v>
      </c>
      <c r="D50" s="27" t="s">
        <v>81</v>
      </c>
      <c r="E50" s="27" t="s">
        <v>99</v>
      </c>
      <c r="F50" s="27" t="s">
        <v>100</v>
      </c>
      <c r="G50" s="50"/>
      <c r="H50" s="50"/>
      <c r="I50" s="45"/>
      <c r="J50" s="105"/>
      <c r="K50" s="45" t="s">
        <v>105</v>
      </c>
      <c r="L50" s="105" t="s">
        <v>91</v>
      </c>
    </row>
    <row r="51" spans="1:12" ht="15" customHeight="1" x14ac:dyDescent="0.45">
      <c r="A51" s="27" t="s">
        <v>155</v>
      </c>
      <c r="B51" s="27" t="s">
        <v>82</v>
      </c>
      <c r="C51" s="27" t="s">
        <v>83</v>
      </c>
      <c r="D51" s="56" t="s">
        <v>84</v>
      </c>
      <c r="E51" s="27"/>
      <c r="F51" s="27"/>
      <c r="G51" s="50"/>
      <c r="H51" s="50"/>
      <c r="I51" s="45"/>
      <c r="J51" s="105"/>
      <c r="K51" s="45" t="s">
        <v>93</v>
      </c>
      <c r="L51" s="105" t="s">
        <v>107</v>
      </c>
    </row>
    <row r="52" spans="1:12" ht="15" customHeight="1" x14ac:dyDescent="0.45">
      <c r="A52" s="27"/>
      <c r="B52" s="27"/>
      <c r="C52" s="27" t="s">
        <v>85</v>
      </c>
      <c r="D52" s="27" t="s">
        <v>85</v>
      </c>
      <c r="E52" s="27"/>
      <c r="F52" s="27"/>
      <c r="G52" s="50"/>
      <c r="H52" s="50"/>
      <c r="I52" s="45"/>
      <c r="J52" s="105"/>
      <c r="K52" s="45" t="s">
        <v>199</v>
      </c>
      <c r="L52" s="105" t="s">
        <v>115</v>
      </c>
    </row>
    <row r="53" spans="1:12" ht="15" customHeight="1" x14ac:dyDescent="0.45">
      <c r="A53" s="27"/>
      <c r="B53" s="27"/>
      <c r="C53" s="27" t="s">
        <v>155</v>
      </c>
      <c r="D53" s="56" t="s">
        <v>82</v>
      </c>
      <c r="E53" s="27"/>
      <c r="F53" s="46"/>
      <c r="G53" s="50"/>
      <c r="H53" s="86"/>
      <c r="I53" s="45"/>
      <c r="J53" s="105"/>
      <c r="K53" s="45" t="s">
        <v>221</v>
      </c>
      <c r="L53" s="105" t="s">
        <v>167</v>
      </c>
    </row>
    <row r="54" spans="1:12" ht="15" customHeight="1" x14ac:dyDescent="0.45">
      <c r="A54" s="27"/>
      <c r="B54" s="27"/>
      <c r="C54" s="27" t="s">
        <v>98</v>
      </c>
      <c r="D54" s="56" t="s">
        <v>167</v>
      </c>
      <c r="E54" s="27"/>
      <c r="F54" s="27"/>
      <c r="G54" s="50"/>
      <c r="H54" s="50"/>
      <c r="I54" s="45"/>
      <c r="J54" s="105"/>
      <c r="K54" s="45" t="s">
        <v>103</v>
      </c>
      <c r="L54" s="105" t="s">
        <v>82</v>
      </c>
    </row>
    <row r="55" spans="1:12" ht="15" customHeight="1" x14ac:dyDescent="0.45">
      <c r="A55" s="27"/>
      <c r="B55" s="27"/>
      <c r="C55" s="27" t="s">
        <v>99</v>
      </c>
      <c r="D55" s="56" t="s">
        <v>100</v>
      </c>
      <c r="E55" s="27"/>
      <c r="F55" s="27"/>
      <c r="G55" s="50"/>
      <c r="H55" s="50"/>
      <c r="I55" s="45"/>
      <c r="J55" s="50"/>
      <c r="K55" s="45"/>
      <c r="L55" s="105"/>
    </row>
    <row r="56" spans="1:12" ht="15" customHeight="1" x14ac:dyDescent="0.45">
      <c r="A56" s="27"/>
      <c r="B56" s="27"/>
      <c r="C56" s="27" t="s">
        <v>157</v>
      </c>
      <c r="D56" s="56" t="s">
        <v>88</v>
      </c>
      <c r="E56" s="27"/>
      <c r="F56" s="46"/>
      <c r="G56" s="50"/>
      <c r="H56" s="50"/>
      <c r="I56" s="45"/>
      <c r="J56" s="105"/>
      <c r="K56" s="45"/>
      <c r="L56" s="45"/>
    </row>
    <row r="57" spans="1:12" ht="15" customHeight="1" x14ac:dyDescent="0.45">
      <c r="A57" s="27"/>
      <c r="B57" s="27"/>
      <c r="C57" s="27" t="s">
        <v>156</v>
      </c>
      <c r="D57" s="56" t="s">
        <v>91</v>
      </c>
      <c r="E57" s="27"/>
      <c r="F57" s="27"/>
      <c r="G57" s="50"/>
      <c r="H57" s="50"/>
      <c r="I57" s="45"/>
      <c r="J57" s="50"/>
      <c r="K57" s="45"/>
      <c r="L57" s="45"/>
    </row>
    <row r="58" spans="1:12" ht="15" customHeight="1" x14ac:dyDescent="0.45">
      <c r="A58" s="27"/>
      <c r="B58" s="27"/>
      <c r="C58" s="27" t="s">
        <v>80</v>
      </c>
      <c r="D58" s="27" t="s">
        <v>80</v>
      </c>
      <c r="E58" s="27"/>
      <c r="F58" s="27"/>
      <c r="G58" s="50"/>
      <c r="H58" s="50"/>
      <c r="I58" s="45"/>
      <c r="J58" s="105"/>
      <c r="K58" s="45"/>
      <c r="L58" s="45"/>
    </row>
    <row r="59" spans="1:12" ht="15" customHeight="1" x14ac:dyDescent="0.45">
      <c r="A59" s="27"/>
      <c r="B59" s="27"/>
      <c r="C59" s="27"/>
      <c r="D59" s="27"/>
      <c r="E59" s="27"/>
      <c r="F59" s="27"/>
      <c r="G59" s="50"/>
      <c r="H59" s="86"/>
      <c r="I59" s="45"/>
      <c r="J59" s="105"/>
      <c r="K59" s="45"/>
      <c r="L59" s="45"/>
    </row>
    <row r="60" spans="1:12" ht="15" customHeight="1" x14ac:dyDescent="0.45">
      <c r="A60" s="27"/>
      <c r="B60" s="27"/>
      <c r="C60" s="27"/>
      <c r="D60" s="27"/>
      <c r="E60" s="27"/>
      <c r="F60" s="27"/>
      <c r="G60" s="50"/>
      <c r="H60" s="86"/>
      <c r="I60" s="45"/>
      <c r="J60" s="45"/>
      <c r="K60" s="45"/>
      <c r="L60" s="45"/>
    </row>
    <row r="61" spans="1:12" ht="15" customHeight="1" x14ac:dyDescent="0.45">
      <c r="A61" s="27"/>
      <c r="B61" s="27"/>
      <c r="C61" s="27"/>
      <c r="D61" s="27"/>
      <c r="E61" s="27"/>
      <c r="F61" s="27"/>
      <c r="G61" s="50"/>
      <c r="H61" s="86"/>
      <c r="I61" s="45"/>
      <c r="J61" s="50"/>
      <c r="K61" s="45"/>
      <c r="L61" s="45"/>
    </row>
    <row r="62" spans="1:12" ht="15" customHeight="1" x14ac:dyDescent="0.45">
      <c r="A62" s="27"/>
      <c r="B62" s="27"/>
      <c r="C62" s="27"/>
      <c r="D62" s="27"/>
      <c r="E62" s="27"/>
      <c r="F62" s="46"/>
      <c r="G62" s="50"/>
      <c r="H62" s="86"/>
      <c r="I62" s="45"/>
      <c r="J62" s="45"/>
      <c r="K62" s="45"/>
      <c r="L62" s="45"/>
    </row>
    <row r="63" spans="1:12" ht="15" customHeight="1" x14ac:dyDescent="0.45">
      <c r="A63" s="27"/>
      <c r="B63" s="27"/>
      <c r="C63" s="27"/>
      <c r="D63" s="27"/>
      <c r="E63" s="47"/>
      <c r="F63" s="57"/>
      <c r="G63" s="50"/>
      <c r="H63" s="86"/>
      <c r="I63" s="45"/>
      <c r="J63" s="50"/>
      <c r="K63" s="45"/>
      <c r="L63" s="45"/>
    </row>
    <row r="64" spans="1:12" ht="15" customHeight="1" x14ac:dyDescent="0.45">
      <c r="A64" s="27"/>
      <c r="B64" s="27"/>
      <c r="C64" s="27"/>
      <c r="D64" s="46"/>
      <c r="E64" s="27"/>
      <c r="F64" s="46"/>
      <c r="G64" s="50"/>
      <c r="H64" s="86"/>
      <c r="I64" s="45"/>
      <c r="J64" s="45"/>
      <c r="K64" s="45"/>
      <c r="L64" s="45"/>
    </row>
    <row r="65" spans="1:12" ht="15" customHeight="1" x14ac:dyDescent="0.45">
      <c r="A65" s="8" t="s">
        <v>78</v>
      </c>
      <c r="B65" s="28">
        <f>COUNTA(B48:B64)</f>
        <v>4</v>
      </c>
      <c r="C65" s="8" t="s">
        <v>78</v>
      </c>
      <c r="D65" s="28">
        <f>COUNTA(D48:D64)</f>
        <v>11</v>
      </c>
      <c r="E65" s="31" t="s">
        <v>78</v>
      </c>
      <c r="F65" s="58">
        <f>COUNTA(F48:F64)</f>
        <v>3</v>
      </c>
      <c r="G65" s="67" t="s">
        <v>78</v>
      </c>
      <c r="H65" s="60">
        <f>COUNTA(H48:H64)</f>
        <v>1</v>
      </c>
      <c r="I65" s="67" t="s">
        <v>78</v>
      </c>
      <c r="J65" s="60">
        <f>COUNTA(J48:J64)</f>
        <v>1</v>
      </c>
      <c r="K65" s="67" t="s">
        <v>78</v>
      </c>
      <c r="L65" s="60">
        <f>COUNTA(L48:L64)</f>
        <v>7</v>
      </c>
    </row>
  </sheetData>
  <mergeCells count="14">
    <mergeCell ref="A1:B1"/>
    <mergeCell ref="C1:D1"/>
    <mergeCell ref="E1:F1"/>
    <mergeCell ref="G1:H1"/>
    <mergeCell ref="C24:D24"/>
    <mergeCell ref="E24:F24"/>
    <mergeCell ref="G24:H24"/>
    <mergeCell ref="A24:B24"/>
    <mergeCell ref="K46:L46"/>
    <mergeCell ref="I46:J46"/>
    <mergeCell ref="K1:L1"/>
    <mergeCell ref="K24:L24"/>
    <mergeCell ref="I1:J1"/>
    <mergeCell ref="I24:J2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H27" sqref="H27"/>
    </sheetView>
  </sheetViews>
  <sheetFormatPr defaultColWidth="14.3984375" defaultRowHeight="15" customHeight="1" x14ac:dyDescent="0.45"/>
  <cols>
    <col min="1" max="1" width="38" customWidth="1"/>
    <col min="2" max="26" width="8.73046875" customWidth="1"/>
  </cols>
  <sheetData>
    <row r="1" spans="1:26" ht="14.25" x14ac:dyDescent="0.45">
      <c r="A1" s="200" t="s">
        <v>33</v>
      </c>
      <c r="B1" s="199" t="s">
        <v>34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2"/>
    </row>
    <row r="2" spans="1:26" ht="14.25" x14ac:dyDescent="0.45">
      <c r="A2" s="201"/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9" t="s">
        <v>40</v>
      </c>
      <c r="H2" s="9" t="s">
        <v>41</v>
      </c>
      <c r="I2" s="9" t="s">
        <v>42</v>
      </c>
      <c r="J2" s="9" t="s">
        <v>43</v>
      </c>
      <c r="K2" s="9" t="s">
        <v>44</v>
      </c>
      <c r="L2" s="9" t="s">
        <v>45</v>
      </c>
      <c r="M2" s="9" t="s">
        <v>46</v>
      </c>
      <c r="N2" s="9" t="s">
        <v>47</v>
      </c>
      <c r="O2" s="9" t="s">
        <v>48</v>
      </c>
      <c r="P2" s="9" t="s">
        <v>49</v>
      </c>
      <c r="Q2" s="9" t="s">
        <v>50</v>
      </c>
      <c r="R2" s="9" t="s">
        <v>51</v>
      </c>
      <c r="S2" s="61" t="s">
        <v>52</v>
      </c>
      <c r="T2" s="63" t="s">
        <v>78</v>
      </c>
    </row>
    <row r="3" spans="1:26" ht="14.25" x14ac:dyDescent="0.45">
      <c r="A3" s="37" t="s">
        <v>128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55">
        <v>0</v>
      </c>
      <c r="T3" s="64">
        <f>SUM(B3:S3)</f>
        <v>0</v>
      </c>
    </row>
    <row r="4" spans="1:26" ht="14.25" x14ac:dyDescent="0.45">
      <c r="A4" s="37" t="s">
        <v>129</v>
      </c>
      <c r="B4" s="16">
        <v>0</v>
      </c>
      <c r="C4" s="16">
        <v>0</v>
      </c>
      <c r="D4" s="16">
        <v>0</v>
      </c>
      <c r="E4" s="16">
        <v>1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66">
        <v>0</v>
      </c>
      <c r="T4" s="65">
        <f t="shared" ref="T4:T20" si="0">SUM(B4:S4)</f>
        <v>1</v>
      </c>
    </row>
    <row r="5" spans="1:26" ht="14.25" x14ac:dyDescent="0.45">
      <c r="A5" s="37" t="s">
        <v>139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55">
        <v>0</v>
      </c>
      <c r="T5" s="64">
        <f t="shared" si="0"/>
        <v>0</v>
      </c>
    </row>
    <row r="6" spans="1:26" ht="14.25" x14ac:dyDescent="0.45">
      <c r="A6" s="37" t="s">
        <v>130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55">
        <v>0</v>
      </c>
      <c r="T6" s="64">
        <f t="shared" si="0"/>
        <v>0</v>
      </c>
    </row>
    <row r="7" spans="1:26" ht="14.25" x14ac:dyDescent="0.45">
      <c r="A7" s="37" t="s">
        <v>131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55">
        <v>0</v>
      </c>
      <c r="T7" s="64">
        <f t="shared" si="0"/>
        <v>0</v>
      </c>
    </row>
    <row r="8" spans="1:26" ht="14.25" x14ac:dyDescent="0.45">
      <c r="A8" s="37" t="s">
        <v>132</v>
      </c>
      <c r="B8" s="16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62">
        <v>0</v>
      </c>
      <c r="T8" s="64">
        <f t="shared" si="0"/>
        <v>0</v>
      </c>
      <c r="U8" s="26"/>
      <c r="V8" s="26"/>
      <c r="W8" s="26"/>
      <c r="X8" s="26"/>
      <c r="Y8" s="26"/>
      <c r="Z8" s="26"/>
    </row>
    <row r="9" spans="1:26" ht="14.25" x14ac:dyDescent="0.45">
      <c r="A9" s="37" t="s">
        <v>133</v>
      </c>
      <c r="B9" s="16">
        <v>0</v>
      </c>
      <c r="C9" s="16">
        <v>0</v>
      </c>
      <c r="D9" s="16">
        <v>0</v>
      </c>
      <c r="E9" s="16">
        <v>1</v>
      </c>
      <c r="F9" s="16">
        <v>1</v>
      </c>
      <c r="G9" s="16">
        <v>0</v>
      </c>
      <c r="H9" s="16">
        <v>0</v>
      </c>
      <c r="I9" s="16">
        <v>1</v>
      </c>
      <c r="J9" s="16">
        <v>1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1</v>
      </c>
      <c r="Q9" s="16">
        <v>1</v>
      </c>
      <c r="R9" s="16">
        <v>1</v>
      </c>
      <c r="S9" s="55">
        <v>0</v>
      </c>
      <c r="T9" s="64">
        <f t="shared" si="0"/>
        <v>7</v>
      </c>
    </row>
    <row r="10" spans="1:26" ht="14.25" x14ac:dyDescent="0.45">
      <c r="A10" s="37" t="s">
        <v>134</v>
      </c>
      <c r="B10" s="16">
        <v>0</v>
      </c>
      <c r="C10" s="25">
        <v>1</v>
      </c>
      <c r="D10" s="25">
        <v>1</v>
      </c>
      <c r="E10" s="25">
        <v>1</v>
      </c>
      <c r="F10" s="25">
        <v>0</v>
      </c>
      <c r="G10" s="25">
        <v>0</v>
      </c>
      <c r="H10" s="25">
        <v>1</v>
      </c>
      <c r="I10" s="25">
        <v>1</v>
      </c>
      <c r="J10" s="25">
        <v>1</v>
      </c>
      <c r="K10" s="25">
        <v>1</v>
      </c>
      <c r="L10" s="25">
        <v>0</v>
      </c>
      <c r="M10" s="25">
        <v>0</v>
      </c>
      <c r="N10" s="25">
        <v>0</v>
      </c>
      <c r="O10" s="25">
        <v>1</v>
      </c>
      <c r="P10" s="25">
        <v>1</v>
      </c>
      <c r="Q10" s="25">
        <v>0</v>
      </c>
      <c r="R10" s="25">
        <v>0</v>
      </c>
      <c r="S10" s="62">
        <v>0</v>
      </c>
      <c r="T10" s="64">
        <f t="shared" si="0"/>
        <v>9</v>
      </c>
      <c r="U10" s="26"/>
      <c r="V10" s="26"/>
      <c r="W10" s="26"/>
      <c r="X10" s="26"/>
      <c r="Y10" s="26"/>
      <c r="Z10" s="26"/>
    </row>
    <row r="11" spans="1:26" ht="14.25" x14ac:dyDescent="0.45">
      <c r="A11" s="37" t="s">
        <v>135</v>
      </c>
      <c r="B11" s="16">
        <v>0</v>
      </c>
      <c r="C11" s="25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25">
        <v>1</v>
      </c>
      <c r="L11" s="25">
        <v>1</v>
      </c>
      <c r="M11" s="25">
        <v>1</v>
      </c>
      <c r="N11" s="25">
        <v>0</v>
      </c>
      <c r="O11" s="25">
        <v>1</v>
      </c>
      <c r="P11" s="25">
        <v>1</v>
      </c>
      <c r="Q11" s="25">
        <v>0</v>
      </c>
      <c r="R11" s="25">
        <v>1</v>
      </c>
      <c r="S11" s="62">
        <v>0</v>
      </c>
      <c r="T11" s="64">
        <f t="shared" si="0"/>
        <v>14</v>
      </c>
      <c r="U11" s="26"/>
      <c r="V11" s="26"/>
      <c r="W11" s="26"/>
      <c r="X11" s="26"/>
      <c r="Y11" s="26"/>
      <c r="Z11" s="26"/>
    </row>
    <row r="12" spans="1:26" ht="14.25" x14ac:dyDescent="0.45">
      <c r="A12" s="37" t="s">
        <v>136</v>
      </c>
      <c r="B12" s="16">
        <v>0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5">
        <v>1</v>
      </c>
      <c r="I12" s="25">
        <v>1</v>
      </c>
      <c r="J12" s="25">
        <v>1</v>
      </c>
      <c r="K12" s="25">
        <v>1</v>
      </c>
      <c r="L12" s="25">
        <v>0</v>
      </c>
      <c r="M12" s="25">
        <v>0</v>
      </c>
      <c r="N12" s="25">
        <v>1</v>
      </c>
      <c r="O12" s="25">
        <v>0</v>
      </c>
      <c r="P12" s="25">
        <v>1</v>
      </c>
      <c r="Q12" s="25">
        <v>0</v>
      </c>
      <c r="R12" s="25">
        <v>1</v>
      </c>
      <c r="S12" s="62">
        <v>0</v>
      </c>
      <c r="T12" s="64">
        <f t="shared" si="0"/>
        <v>12</v>
      </c>
      <c r="U12" s="26"/>
      <c r="V12" s="26"/>
      <c r="W12" s="26"/>
      <c r="X12" s="26"/>
      <c r="Y12" s="26"/>
      <c r="Z12" s="26"/>
    </row>
    <row r="13" spans="1:26" ht="14.25" x14ac:dyDescent="0.45">
      <c r="A13" s="37" t="s">
        <v>137</v>
      </c>
      <c r="B13" s="16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1</v>
      </c>
      <c r="I13" s="91">
        <v>1</v>
      </c>
      <c r="J13" s="91">
        <v>0</v>
      </c>
      <c r="K13" s="91">
        <v>1</v>
      </c>
      <c r="L13" s="91">
        <v>0</v>
      </c>
      <c r="M13" s="91">
        <v>0</v>
      </c>
      <c r="N13" s="91">
        <v>0</v>
      </c>
      <c r="O13" s="91">
        <v>1</v>
      </c>
      <c r="P13" s="91">
        <v>1</v>
      </c>
      <c r="Q13" s="91">
        <v>1</v>
      </c>
      <c r="R13" s="91">
        <v>0</v>
      </c>
      <c r="S13" s="92">
        <v>0</v>
      </c>
      <c r="T13" s="84">
        <f t="shared" si="0"/>
        <v>6</v>
      </c>
      <c r="U13" s="26"/>
      <c r="V13" s="26"/>
      <c r="W13" s="26"/>
      <c r="X13" s="26"/>
      <c r="Y13" s="26"/>
      <c r="Z13" s="26"/>
    </row>
    <row r="14" spans="1:26" ht="14.25" x14ac:dyDescent="0.45">
      <c r="A14" s="37" t="s">
        <v>138</v>
      </c>
      <c r="B14" s="39">
        <v>0</v>
      </c>
      <c r="C14" s="39">
        <v>0</v>
      </c>
      <c r="D14" s="39">
        <v>0</v>
      </c>
      <c r="E14" s="39">
        <v>0</v>
      </c>
      <c r="F14" s="39">
        <v>1</v>
      </c>
      <c r="G14" s="39">
        <v>0</v>
      </c>
      <c r="H14" s="39">
        <v>1</v>
      </c>
      <c r="I14" s="39">
        <v>1</v>
      </c>
      <c r="J14" s="39">
        <v>1</v>
      </c>
      <c r="K14" s="39">
        <v>1</v>
      </c>
      <c r="L14" s="39">
        <v>0</v>
      </c>
      <c r="M14" s="39">
        <v>1</v>
      </c>
      <c r="N14" s="39">
        <v>1</v>
      </c>
      <c r="O14" s="39">
        <v>0</v>
      </c>
      <c r="P14" s="39">
        <v>1</v>
      </c>
      <c r="Q14" s="39">
        <v>0</v>
      </c>
      <c r="R14" s="39">
        <v>0</v>
      </c>
      <c r="S14" s="39">
        <v>0</v>
      </c>
      <c r="T14" s="64">
        <f t="shared" si="0"/>
        <v>8</v>
      </c>
    </row>
    <row r="15" spans="1:26" ht="15" customHeight="1" x14ac:dyDescent="0.45">
      <c r="A15" s="106" t="s">
        <v>202</v>
      </c>
      <c r="B15" s="107">
        <v>0</v>
      </c>
      <c r="C15" s="161">
        <v>1</v>
      </c>
      <c r="D15" s="161">
        <v>0</v>
      </c>
      <c r="E15" s="161">
        <v>0</v>
      </c>
      <c r="F15" s="161">
        <v>0</v>
      </c>
      <c r="G15" s="161">
        <v>0</v>
      </c>
      <c r="H15" s="161">
        <v>0</v>
      </c>
      <c r="I15" s="161">
        <v>0</v>
      </c>
      <c r="J15" s="161">
        <v>0</v>
      </c>
      <c r="K15" s="161">
        <v>0</v>
      </c>
      <c r="L15" s="161">
        <v>0</v>
      </c>
      <c r="M15" s="161">
        <v>0</v>
      </c>
      <c r="N15" s="161">
        <v>0</v>
      </c>
      <c r="O15" s="161">
        <v>0</v>
      </c>
      <c r="P15" s="161">
        <v>0</v>
      </c>
      <c r="Q15" s="161">
        <v>0</v>
      </c>
      <c r="R15" s="161">
        <v>0</v>
      </c>
      <c r="S15" s="161">
        <v>0</v>
      </c>
      <c r="T15" s="141">
        <f t="shared" si="0"/>
        <v>1</v>
      </c>
    </row>
    <row r="16" spans="1:26" ht="15" customHeight="1" x14ac:dyDescent="0.45">
      <c r="A16" s="106" t="s">
        <v>203</v>
      </c>
      <c r="B16" s="141">
        <v>0</v>
      </c>
      <c r="C16" s="141">
        <v>1</v>
      </c>
      <c r="D16" s="141">
        <v>1</v>
      </c>
      <c r="E16" s="141">
        <v>0</v>
      </c>
      <c r="F16" s="141">
        <v>0</v>
      </c>
      <c r="G16" s="141">
        <v>0</v>
      </c>
      <c r="H16" s="141">
        <v>1</v>
      </c>
      <c r="I16" s="141">
        <v>1</v>
      </c>
      <c r="J16" s="141">
        <v>0</v>
      </c>
      <c r="K16" s="141">
        <v>0</v>
      </c>
      <c r="L16" s="141">
        <v>0</v>
      </c>
      <c r="M16" s="141">
        <v>0</v>
      </c>
      <c r="N16" s="141">
        <v>0</v>
      </c>
      <c r="O16" s="141">
        <v>1</v>
      </c>
      <c r="P16" s="141">
        <v>0</v>
      </c>
      <c r="Q16" s="141">
        <v>0</v>
      </c>
      <c r="R16" s="141">
        <v>0</v>
      </c>
      <c r="S16" s="141">
        <v>0</v>
      </c>
      <c r="T16" s="141">
        <f t="shared" si="0"/>
        <v>5</v>
      </c>
    </row>
    <row r="17" spans="1:20" ht="15" customHeight="1" x14ac:dyDescent="0.45">
      <c r="A17" s="106" t="s">
        <v>204</v>
      </c>
      <c r="B17" s="141">
        <v>0</v>
      </c>
      <c r="C17" s="141">
        <v>0</v>
      </c>
      <c r="D17" s="141">
        <v>0</v>
      </c>
      <c r="E17" s="141">
        <v>0</v>
      </c>
      <c r="F17" s="141">
        <v>0</v>
      </c>
      <c r="G17" s="141">
        <v>0</v>
      </c>
      <c r="H17" s="141">
        <v>0</v>
      </c>
      <c r="I17" s="141">
        <v>0</v>
      </c>
      <c r="J17" s="141">
        <v>0</v>
      </c>
      <c r="K17" s="141">
        <v>0</v>
      </c>
      <c r="L17" s="141">
        <v>0</v>
      </c>
      <c r="M17" s="141">
        <v>0</v>
      </c>
      <c r="N17" s="141">
        <v>0</v>
      </c>
      <c r="O17" s="141">
        <v>0</v>
      </c>
      <c r="P17" s="141">
        <v>0</v>
      </c>
      <c r="Q17" s="141">
        <v>0</v>
      </c>
      <c r="R17" s="141">
        <v>0</v>
      </c>
      <c r="S17" s="141">
        <v>0</v>
      </c>
      <c r="T17" s="141">
        <f t="shared" si="0"/>
        <v>0</v>
      </c>
    </row>
    <row r="18" spans="1:20" ht="15" customHeight="1" x14ac:dyDescent="0.45">
      <c r="A18" s="106" t="s">
        <v>205</v>
      </c>
      <c r="B18" s="141">
        <v>1</v>
      </c>
      <c r="C18" s="141">
        <v>1</v>
      </c>
      <c r="D18" s="141">
        <v>0</v>
      </c>
      <c r="E18" s="141">
        <v>0</v>
      </c>
      <c r="F18" s="141">
        <v>0</v>
      </c>
      <c r="G18" s="141">
        <v>0</v>
      </c>
      <c r="H18" s="141">
        <v>0</v>
      </c>
      <c r="I18" s="141">
        <v>0</v>
      </c>
      <c r="J18" s="141">
        <v>0</v>
      </c>
      <c r="K18" s="141">
        <v>0</v>
      </c>
      <c r="L18" s="141">
        <v>0</v>
      </c>
      <c r="M18" s="141">
        <v>0</v>
      </c>
      <c r="N18" s="141">
        <v>0</v>
      </c>
      <c r="O18" s="141">
        <v>0</v>
      </c>
      <c r="P18" s="141">
        <v>0</v>
      </c>
      <c r="Q18" s="141">
        <v>0</v>
      </c>
      <c r="R18" s="141">
        <v>0</v>
      </c>
      <c r="S18" s="141">
        <v>0</v>
      </c>
      <c r="T18" s="141">
        <f t="shared" si="0"/>
        <v>2</v>
      </c>
    </row>
    <row r="19" spans="1:20" ht="15" customHeight="1" x14ac:dyDescent="0.45">
      <c r="A19" s="106" t="s">
        <v>206</v>
      </c>
      <c r="B19" s="141">
        <v>0</v>
      </c>
      <c r="C19" s="141">
        <v>0</v>
      </c>
      <c r="D19" s="141">
        <v>0</v>
      </c>
      <c r="E19" s="141">
        <v>1</v>
      </c>
      <c r="F19" s="141">
        <v>0</v>
      </c>
      <c r="G19" s="141">
        <v>0</v>
      </c>
      <c r="H19" s="141">
        <v>0</v>
      </c>
      <c r="I19" s="141">
        <v>0</v>
      </c>
      <c r="J19" s="141">
        <v>0</v>
      </c>
      <c r="K19" s="141">
        <v>0</v>
      </c>
      <c r="L19" s="141">
        <v>0</v>
      </c>
      <c r="M19" s="141">
        <v>0</v>
      </c>
      <c r="N19" s="141">
        <v>0</v>
      </c>
      <c r="O19" s="141">
        <v>0</v>
      </c>
      <c r="P19" s="141">
        <v>0</v>
      </c>
      <c r="Q19" s="141">
        <v>0</v>
      </c>
      <c r="R19" s="141">
        <v>0</v>
      </c>
      <c r="S19" s="141">
        <v>0</v>
      </c>
      <c r="T19" s="141">
        <f t="shared" si="0"/>
        <v>1</v>
      </c>
    </row>
    <row r="20" spans="1:20" ht="15" customHeight="1" x14ac:dyDescent="0.45">
      <c r="A20" s="106" t="s">
        <v>207</v>
      </c>
      <c r="B20" s="141">
        <v>0</v>
      </c>
      <c r="C20" s="141">
        <v>0</v>
      </c>
      <c r="D20" s="141">
        <v>0</v>
      </c>
      <c r="E20" s="141">
        <v>1</v>
      </c>
      <c r="F20" s="141">
        <v>0</v>
      </c>
      <c r="G20" s="141">
        <v>0</v>
      </c>
      <c r="H20" s="141">
        <v>1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1">
        <v>0</v>
      </c>
      <c r="P20" s="141">
        <v>0</v>
      </c>
      <c r="Q20" s="141">
        <v>0</v>
      </c>
      <c r="R20" s="141">
        <v>0</v>
      </c>
      <c r="S20" s="141">
        <v>0</v>
      </c>
      <c r="T20" s="141">
        <f t="shared" si="0"/>
        <v>2</v>
      </c>
    </row>
    <row r="21" spans="1:20" ht="15.75" customHeight="1" x14ac:dyDescent="0.45"/>
    <row r="22" spans="1:20" ht="15.75" customHeight="1" x14ac:dyDescent="0.45"/>
    <row r="23" spans="1:20" ht="15.75" customHeight="1" x14ac:dyDescent="0.45"/>
    <row r="24" spans="1:20" ht="15.75" customHeight="1" x14ac:dyDescent="0.45"/>
    <row r="25" spans="1:20" ht="15.75" customHeight="1" x14ac:dyDescent="0.45"/>
    <row r="26" spans="1:20" ht="15.75" customHeight="1" x14ac:dyDescent="0.45"/>
    <row r="27" spans="1:20" ht="15.75" customHeight="1" x14ac:dyDescent="0.45"/>
    <row r="28" spans="1:20" ht="15.75" customHeight="1" x14ac:dyDescent="0.45"/>
    <row r="29" spans="1:20" ht="15.75" customHeight="1" x14ac:dyDescent="0.45"/>
    <row r="30" spans="1:20" ht="15.75" customHeight="1" x14ac:dyDescent="0.45"/>
    <row r="31" spans="1:20" ht="15.75" customHeight="1" x14ac:dyDescent="0.45"/>
    <row r="32" spans="1:20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2">
    <mergeCell ref="B1:S1"/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General</vt:lpstr>
      <vt:lpstr>Metrics</vt:lpstr>
      <vt:lpstr>Class Matches</vt:lpstr>
      <vt:lpstr>Object Prop Matches</vt:lpstr>
      <vt:lpstr>Properites Matches</vt:lpstr>
      <vt:lpstr>CQs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Soularidis</dc:creator>
  <cp:lastModifiedBy>Andreas Soularidis</cp:lastModifiedBy>
  <dcterms:created xsi:type="dcterms:W3CDTF">2015-06-05T18:19:34Z</dcterms:created>
  <dcterms:modified xsi:type="dcterms:W3CDTF">2025-02-05T17:45:06Z</dcterms:modified>
</cp:coreProperties>
</file>