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Andreas\Projects\LLM-based-OE-Framework-LC3\Experiments\SAR\Phase_3\"/>
    </mc:Choice>
  </mc:AlternateContent>
  <xr:revisionPtr revIDLastSave="0" documentId="13_ncr:1_{6F9FB87D-9C81-4B63-8A50-BE7FA3BB1B93}" xr6:coauthVersionLast="47" xr6:coauthVersionMax="47" xr10:uidLastSave="{00000000-0000-0000-0000-000000000000}"/>
  <bookViews>
    <workbookView xWindow="-98" yWindow="-98" windowWidth="24196" windowHeight="14476" firstSheet="1" activeTab="5" xr2:uid="{00000000-000D-0000-FFFF-FFFF00000000}"/>
  </bookViews>
  <sheets>
    <sheet name="General" sheetId="1" r:id="rId1"/>
    <sheet name="Metrics" sheetId="2" r:id="rId2"/>
    <sheet name="Class Matches" sheetId="3" r:id="rId3"/>
    <sheet name="Object Prop Matches" sheetId="4" r:id="rId4"/>
    <sheet name="Properites Matches" sheetId="5" r:id="rId5"/>
    <sheet name="CQs Metric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glOPJNe5z1QtQqf5zSkJBxnrNSznTnFMQuBKMD1E2EA="/>
    </ext>
  </extLst>
</workbook>
</file>

<file path=xl/calcChain.xml><?xml version="1.0" encoding="utf-8"?>
<calcChain xmlns="http://schemas.openxmlformats.org/spreadsheetml/2006/main">
  <c r="J9" i="2" l="1"/>
  <c r="J10" i="2"/>
  <c r="J11" i="2"/>
  <c r="J12" i="2"/>
  <c r="J13" i="2"/>
  <c r="T12" i="6" l="1"/>
  <c r="T11" i="6"/>
  <c r="T10" i="6"/>
  <c r="T9" i="6"/>
  <c r="T8" i="6"/>
  <c r="T7" i="6"/>
  <c r="J7" i="2" s="1"/>
  <c r="K7" i="2" s="1"/>
  <c r="T6" i="6"/>
  <c r="J6" i="2" s="1"/>
  <c r="T5" i="6"/>
  <c r="J5" i="2" s="1"/>
  <c r="T4" i="6"/>
  <c r="J4" i="2" s="1"/>
  <c r="T3" i="6"/>
  <c r="J3" i="2" s="1"/>
  <c r="J44" i="5"/>
  <c r="H44" i="5"/>
  <c r="F44" i="5"/>
  <c r="D44" i="5"/>
  <c r="D41" i="2" s="1"/>
  <c r="B44" i="5"/>
  <c r="D40" i="2" s="1"/>
  <c r="J21" i="5"/>
  <c r="D38" i="2" s="1"/>
  <c r="E38" i="2" s="1"/>
  <c r="G38" i="2" s="1"/>
  <c r="H21" i="5"/>
  <c r="F21" i="5"/>
  <c r="D36" i="2" s="1"/>
  <c r="D21" i="5"/>
  <c r="D35" i="2" s="1"/>
  <c r="B21" i="5"/>
  <c r="D34" i="2" s="1"/>
  <c r="F34" i="2" s="1"/>
  <c r="H34" i="2" s="1"/>
  <c r="J36" i="4"/>
  <c r="H36" i="4"/>
  <c r="F36" i="4"/>
  <c r="D36" i="4"/>
  <c r="B36" i="4"/>
  <c r="J16" i="4"/>
  <c r="D22" i="2" s="1"/>
  <c r="H16" i="4"/>
  <c r="F16" i="4"/>
  <c r="D16" i="4"/>
  <c r="B16" i="4"/>
  <c r="J62" i="3"/>
  <c r="H62" i="3"/>
  <c r="F62" i="3"/>
  <c r="D62" i="3"/>
  <c r="D10" i="2" s="1"/>
  <c r="B62" i="3"/>
  <c r="J29" i="3"/>
  <c r="H29" i="3"/>
  <c r="F29" i="3"/>
  <c r="D29" i="3"/>
  <c r="B29" i="3"/>
  <c r="D44" i="2"/>
  <c r="F44" i="2" s="1"/>
  <c r="H44" i="2" s="1"/>
  <c r="J43" i="2"/>
  <c r="K43" i="2" s="1"/>
  <c r="D43" i="2"/>
  <c r="F43" i="2" s="1"/>
  <c r="H43" i="2" s="1"/>
  <c r="D42" i="2"/>
  <c r="J41" i="2"/>
  <c r="K41" i="2" s="1"/>
  <c r="C38" i="2"/>
  <c r="D37" i="2"/>
  <c r="F37" i="2" s="1"/>
  <c r="H37" i="2" s="1"/>
  <c r="C34" i="2"/>
  <c r="J28" i="2"/>
  <c r="K28" i="2" s="1"/>
  <c r="D28" i="2"/>
  <c r="C28" i="2"/>
  <c r="E28" i="2" s="1"/>
  <c r="J27" i="2"/>
  <c r="K27" i="2" s="1"/>
  <c r="D27" i="2"/>
  <c r="F27" i="2" s="1"/>
  <c r="C27" i="2"/>
  <c r="E27" i="2" s="1"/>
  <c r="E26" i="2"/>
  <c r="G26" i="2" s="1"/>
  <c r="D26" i="2"/>
  <c r="C26" i="2"/>
  <c r="F25" i="2"/>
  <c r="D25" i="2"/>
  <c r="E25" i="2" s="1"/>
  <c r="C25" i="2"/>
  <c r="G24" i="2"/>
  <c r="F24" i="2"/>
  <c r="E24" i="2"/>
  <c r="E29" i="2" s="1"/>
  <c r="D24" i="2"/>
  <c r="C24" i="2"/>
  <c r="C29" i="2" s="1"/>
  <c r="C22" i="2"/>
  <c r="H21" i="2"/>
  <c r="F21" i="2"/>
  <c r="D21" i="2"/>
  <c r="C21" i="2"/>
  <c r="E21" i="2" s="1"/>
  <c r="G21" i="2" s="1"/>
  <c r="I21" i="2" s="1"/>
  <c r="D20" i="2"/>
  <c r="C20" i="2"/>
  <c r="E20" i="2" s="1"/>
  <c r="D19" i="2"/>
  <c r="C19" i="2"/>
  <c r="E19" i="2" s="1"/>
  <c r="D18" i="2"/>
  <c r="C18" i="2"/>
  <c r="E18" i="2" s="1"/>
  <c r="C14" i="2"/>
  <c r="F13" i="2"/>
  <c r="D13" i="2"/>
  <c r="E13" i="2" s="1"/>
  <c r="C13" i="2"/>
  <c r="K12" i="2"/>
  <c r="G12" i="2"/>
  <c r="F12" i="2"/>
  <c r="H12" i="2" s="1"/>
  <c r="E12" i="2"/>
  <c r="D12" i="2"/>
  <c r="C12" i="2"/>
  <c r="J26" i="2"/>
  <c r="K26" i="2" s="1"/>
  <c r="H11" i="2"/>
  <c r="F11" i="2"/>
  <c r="D11" i="2"/>
  <c r="C11" i="2"/>
  <c r="K10" i="2"/>
  <c r="C10" i="2"/>
  <c r="E10" i="2" s="1"/>
  <c r="D9" i="2"/>
  <c r="D14" i="2" s="1"/>
  <c r="C9" i="2"/>
  <c r="C8" i="2"/>
  <c r="D7" i="2"/>
  <c r="C7" i="2"/>
  <c r="E6" i="2"/>
  <c r="G6" i="2" s="1"/>
  <c r="D6" i="2"/>
  <c r="C6" i="2"/>
  <c r="F5" i="2"/>
  <c r="D5" i="2"/>
  <c r="E5" i="2" s="1"/>
  <c r="C5" i="2"/>
  <c r="G4" i="2"/>
  <c r="F4" i="2"/>
  <c r="H4" i="2" s="1"/>
  <c r="E4" i="2"/>
  <c r="D4" i="2"/>
  <c r="C4" i="2"/>
  <c r="H3" i="2"/>
  <c r="F3" i="2"/>
  <c r="D3" i="2"/>
  <c r="C3" i="2"/>
  <c r="M23" i="1"/>
  <c r="L23" i="1"/>
  <c r="K23" i="1"/>
  <c r="J23" i="1"/>
  <c r="I23" i="1"/>
  <c r="H23" i="1"/>
  <c r="G23" i="1"/>
  <c r="E23" i="1"/>
  <c r="D23" i="1"/>
  <c r="C23" i="1"/>
  <c r="B23" i="1"/>
  <c r="M22" i="1"/>
  <c r="L22" i="1"/>
  <c r="K22" i="1"/>
  <c r="J22" i="1"/>
  <c r="I22" i="1"/>
  <c r="H22" i="1"/>
  <c r="G22" i="1"/>
  <c r="E22" i="1"/>
  <c r="D22" i="1"/>
  <c r="C22" i="1"/>
  <c r="B22" i="1"/>
  <c r="K14" i="1"/>
  <c r="C44" i="2" s="1"/>
  <c r="E44" i="2" s="1"/>
  <c r="G44" i="2" s="1"/>
  <c r="K13" i="1"/>
  <c r="C43" i="2" s="1"/>
  <c r="E43" i="2" s="1"/>
  <c r="G43" i="2" s="1"/>
  <c r="K12" i="1"/>
  <c r="C42" i="2" s="1"/>
  <c r="K11" i="1"/>
  <c r="C41" i="2" s="1"/>
  <c r="E41" i="2" s="1"/>
  <c r="K10" i="1"/>
  <c r="F23" i="1" s="1"/>
  <c r="K9" i="1"/>
  <c r="K8" i="1"/>
  <c r="C37" i="2" s="1"/>
  <c r="K7" i="1"/>
  <c r="C36" i="2" s="1"/>
  <c r="E36" i="2" s="1"/>
  <c r="K6" i="1"/>
  <c r="C35" i="2" s="1"/>
  <c r="K5" i="1"/>
  <c r="F22" i="1" s="1"/>
  <c r="K4" i="1"/>
  <c r="D23" i="2" l="1"/>
  <c r="K6" i="2"/>
  <c r="K5" i="2"/>
  <c r="J20" i="2"/>
  <c r="J36" i="2" s="1"/>
  <c r="K36" i="2" s="1"/>
  <c r="E37" i="2"/>
  <c r="E42" i="2"/>
  <c r="G42" i="2" s="1"/>
  <c r="F42" i="2"/>
  <c r="H42" i="2" s="1"/>
  <c r="I43" i="2"/>
  <c r="F35" i="2"/>
  <c r="H35" i="2"/>
  <c r="E35" i="2"/>
  <c r="G35" i="2" s="1"/>
  <c r="J19" i="2"/>
  <c r="K4" i="2"/>
  <c r="J18" i="2"/>
  <c r="K18" i="2" s="1"/>
  <c r="I44" i="2"/>
  <c r="I4" i="2"/>
  <c r="H6" i="2"/>
  <c r="C39" i="2"/>
  <c r="G37" i="2"/>
  <c r="I37" i="2" s="1"/>
  <c r="F29" i="2"/>
  <c r="D45" i="2"/>
  <c r="G41" i="2"/>
  <c r="F41" i="2"/>
  <c r="H41" i="2" s="1"/>
  <c r="G20" i="2"/>
  <c r="D51" i="2"/>
  <c r="H19" i="2"/>
  <c r="H7" i="2"/>
  <c r="H28" i="2"/>
  <c r="H10" i="2"/>
  <c r="G10" i="2"/>
  <c r="F10" i="2"/>
  <c r="G22" i="2"/>
  <c r="F22" i="2"/>
  <c r="H22" i="2" s="1"/>
  <c r="E22" i="2"/>
  <c r="E23" i="2" s="1"/>
  <c r="F36" i="2"/>
  <c r="H36" i="2"/>
  <c r="D39" i="2"/>
  <c r="G36" i="2"/>
  <c r="C40" i="2"/>
  <c r="G5" i="2"/>
  <c r="F6" i="2"/>
  <c r="F8" i="2" s="1"/>
  <c r="E7" i="2"/>
  <c r="G7" i="2" s="1"/>
  <c r="D8" i="2"/>
  <c r="K9" i="2"/>
  <c r="G13" i="2"/>
  <c r="J21" i="2"/>
  <c r="H24" i="2"/>
  <c r="G25" i="2"/>
  <c r="F26" i="2"/>
  <c r="H26" i="2" s="1"/>
  <c r="I26" i="2" s="1"/>
  <c r="F38" i="2"/>
  <c r="H38" i="2" s="1"/>
  <c r="J42" i="2"/>
  <c r="K42" i="2" s="1"/>
  <c r="H5" i="2"/>
  <c r="F7" i="2"/>
  <c r="H13" i="2"/>
  <c r="J22" i="2"/>
  <c r="I24" i="2"/>
  <c r="D29" i="2"/>
  <c r="K3" i="2"/>
  <c r="E9" i="2"/>
  <c r="E14" i="2" s="1"/>
  <c r="K11" i="2"/>
  <c r="G18" i="2"/>
  <c r="F19" i="2"/>
  <c r="J24" i="2"/>
  <c r="G27" i="2"/>
  <c r="I27" i="2" s="1"/>
  <c r="F28" i="2"/>
  <c r="F40" i="2"/>
  <c r="F45" i="2" s="1"/>
  <c r="J44" i="2"/>
  <c r="K44" i="2" s="1"/>
  <c r="I12" i="2"/>
  <c r="F18" i="2"/>
  <c r="H25" i="2"/>
  <c r="F9" i="2"/>
  <c r="G19" i="2"/>
  <c r="F20" i="2"/>
  <c r="H20" i="2" s="1"/>
  <c r="J25" i="2"/>
  <c r="K25" i="2" s="1"/>
  <c r="H27" i="2"/>
  <c r="G28" i="2"/>
  <c r="I28" i="2" s="1"/>
  <c r="E34" i="2"/>
  <c r="E3" i="2"/>
  <c r="E8" i="2" s="1"/>
  <c r="H8" i="2"/>
  <c r="G9" i="2"/>
  <c r="E11" i="2"/>
  <c r="G11" i="2" s="1"/>
  <c r="K13" i="2"/>
  <c r="J14" i="2"/>
  <c r="J8" i="2"/>
  <c r="J40" i="2"/>
  <c r="F39" i="2" l="1"/>
  <c r="I22" i="2"/>
  <c r="F23" i="2"/>
  <c r="K20" i="2"/>
  <c r="I35" i="2"/>
  <c r="I42" i="2"/>
  <c r="H40" i="2"/>
  <c r="K19" i="2"/>
  <c r="J35" i="2"/>
  <c r="K35" i="2" s="1"/>
  <c r="J23" i="2"/>
  <c r="J34" i="2"/>
  <c r="K34" i="2" s="1"/>
  <c r="I11" i="2"/>
  <c r="H39" i="2"/>
  <c r="I38" i="2"/>
  <c r="J51" i="2"/>
  <c r="I7" i="2"/>
  <c r="G23" i="2"/>
  <c r="F51" i="2"/>
  <c r="G14" i="2"/>
  <c r="C52" i="2"/>
  <c r="H9" i="2"/>
  <c r="I9" i="2" s="1"/>
  <c r="F14" i="2"/>
  <c r="I13" i="2"/>
  <c r="I10" i="2"/>
  <c r="K24" i="2"/>
  <c r="K29" i="2" s="1"/>
  <c r="J29" i="2"/>
  <c r="I25" i="2"/>
  <c r="I29" i="2" s="1"/>
  <c r="I20" i="2"/>
  <c r="I6" i="2"/>
  <c r="G3" i="2"/>
  <c r="J45" i="2"/>
  <c r="K40" i="2"/>
  <c r="K45" i="2" s="1"/>
  <c r="J38" i="2"/>
  <c r="K38" i="2" s="1"/>
  <c r="K22" i="2"/>
  <c r="G29" i="2"/>
  <c r="L52" i="2"/>
  <c r="I5" i="2"/>
  <c r="G34" i="2"/>
  <c r="E39" i="2"/>
  <c r="K14" i="2"/>
  <c r="J52" i="2"/>
  <c r="H45" i="2"/>
  <c r="L51" i="2"/>
  <c r="H29" i="2"/>
  <c r="G52" i="2"/>
  <c r="F52" i="2"/>
  <c r="I19" i="2"/>
  <c r="J37" i="2"/>
  <c r="K37" i="2" s="1"/>
  <c r="K21" i="2"/>
  <c r="C45" i="2"/>
  <c r="E40" i="2"/>
  <c r="H18" i="2"/>
  <c r="K8" i="2"/>
  <c r="I36" i="2"/>
  <c r="I41" i="2"/>
  <c r="I14" i="2" l="1"/>
  <c r="E52" i="2"/>
  <c r="G51" i="2"/>
  <c r="H23" i="2"/>
  <c r="E45" i="2"/>
  <c r="G40" i="2"/>
  <c r="K23" i="2"/>
  <c r="H52" i="2"/>
  <c r="M52" i="2"/>
  <c r="K39" i="2"/>
  <c r="I51" i="2"/>
  <c r="G39" i="2"/>
  <c r="I34" i="2"/>
  <c r="H14" i="2"/>
  <c r="D52" i="2"/>
  <c r="J39" i="2"/>
  <c r="C51" i="2"/>
  <c r="G8" i="2"/>
  <c r="I3" i="2"/>
  <c r="M51" i="2"/>
  <c r="I18" i="2"/>
  <c r="K51" i="2" l="1"/>
  <c r="I39" i="2"/>
  <c r="H51" i="2"/>
  <c r="I23" i="2"/>
  <c r="I8" i="2"/>
  <c r="E51" i="2"/>
  <c r="I52" i="2"/>
  <c r="I40" i="2"/>
  <c r="G45" i="2"/>
  <c r="I45" i="2" l="1"/>
  <c r="K52" i="2"/>
</calcChain>
</file>

<file path=xl/sharedStrings.xml><?xml version="1.0" encoding="utf-8"?>
<sst xmlns="http://schemas.openxmlformats.org/spreadsheetml/2006/main" count="1072" uniqueCount="252">
  <si>
    <t>File</t>
  </si>
  <si>
    <t>Evaluation</t>
  </si>
  <si>
    <t>Metrics</t>
  </si>
  <si>
    <t>OOPS Results</t>
  </si>
  <si>
    <t>Ontology Reusability</t>
  </si>
  <si>
    <t>Consistent (Pellet Reasoner)</t>
  </si>
  <si>
    <t>Syntactical errors</t>
  </si>
  <si>
    <t>Opened by Protege</t>
  </si>
  <si>
    <t>Axiom</t>
  </si>
  <si>
    <t>Classes</t>
  </si>
  <si>
    <t>Object Properties</t>
  </si>
  <si>
    <t>Data Properties</t>
  </si>
  <si>
    <t>Total Properties</t>
  </si>
  <si>
    <t>SubClassOf</t>
  </si>
  <si>
    <t>Equivalent</t>
  </si>
  <si>
    <t>Disjoint</t>
  </si>
  <si>
    <t>Obj. Prop. Domain</t>
  </si>
  <si>
    <t>Obj. Prop. Range</t>
  </si>
  <si>
    <t>Data Prop. Domain</t>
  </si>
  <si>
    <t>Data Prop. Range</t>
  </si>
  <si>
    <t>Iterations</t>
  </si>
  <si>
    <t>Other axioms</t>
  </si>
  <si>
    <t>Proposed ontology (Human)</t>
  </si>
  <si>
    <t>Νο</t>
  </si>
  <si>
    <t>Yes</t>
  </si>
  <si>
    <t>No</t>
  </si>
  <si>
    <t>1 x inverseof</t>
  </si>
  <si>
    <t>7 x inverseof</t>
  </si>
  <si>
    <t>2 x inverseof</t>
  </si>
  <si>
    <t>Approach</t>
  </si>
  <si>
    <t>LLM-generated vs Human-generated (Classes)</t>
  </si>
  <si>
    <t>Number of Classes</t>
  </si>
  <si>
    <t>True Positives</t>
  </si>
  <si>
    <t>False Positives</t>
  </si>
  <si>
    <t>False Negatives</t>
  </si>
  <si>
    <t>PRECISION</t>
  </si>
  <si>
    <t>RECALL</t>
  </si>
  <si>
    <t>F-1 SCORE</t>
  </si>
  <si>
    <t># of well-formed CQs</t>
  </si>
  <si>
    <t>CQs (%)</t>
  </si>
  <si>
    <t>LLM-generated vs Human-generated (Object Properties)</t>
  </si>
  <si>
    <t>Number of Obj. properties</t>
  </si>
  <si>
    <t>True Positive</t>
  </si>
  <si>
    <t>False negatives</t>
  </si>
  <si>
    <t>LLM-generated vs Human-generated (Properties)</t>
  </si>
  <si>
    <t>Number of Properties</t>
  </si>
  <si>
    <t>Summary</t>
  </si>
  <si>
    <t>Method</t>
  </si>
  <si>
    <t>Properties</t>
  </si>
  <si>
    <t>CQs</t>
  </si>
  <si>
    <t>%</t>
  </si>
  <si>
    <t>LLM</t>
  </si>
  <si>
    <t>Human</t>
  </si>
  <si>
    <t>AreaBurnt</t>
  </si>
  <si>
    <t>PhysicalEnvironment</t>
  </si>
  <si>
    <t>CauseOfFire</t>
  </si>
  <si>
    <t>Anomaly</t>
  </si>
  <si>
    <t>Canadair</t>
  </si>
  <si>
    <t>Aircraft</t>
  </si>
  <si>
    <t>BurntArea</t>
  </si>
  <si>
    <t>Building</t>
  </si>
  <si>
    <t>Infrastructure</t>
  </si>
  <si>
    <t>Humidity</t>
  </si>
  <si>
    <t>'Area Burnt'</t>
  </si>
  <si>
    <t>Forest</t>
  </si>
  <si>
    <t>Animal</t>
  </si>
  <si>
    <t>ForcesInvolved</t>
  </si>
  <si>
    <t>Stakeholder</t>
  </si>
  <si>
    <t>Impact</t>
  </si>
  <si>
    <t>'Cause of Fire'</t>
  </si>
  <si>
    <t>Forecast</t>
  </si>
  <si>
    <t>WeatherForecast</t>
  </si>
  <si>
    <t>Incident</t>
  </si>
  <si>
    <t>'Fire Officer'</t>
  </si>
  <si>
    <t>FireOfficer</t>
  </si>
  <si>
    <t>Location</t>
  </si>
  <si>
    <t>PermanentFireOfficer</t>
  </si>
  <si>
    <t>Firefighter</t>
  </si>
  <si>
    <t>Mission</t>
  </si>
  <si>
    <t>'Wildfire Incident'</t>
  </si>
  <si>
    <t>Fire</t>
  </si>
  <si>
    <t>SeasonalFireOfficer</t>
  </si>
  <si>
    <t>TrainedVolunteer</t>
  </si>
  <si>
    <t>SatelliteData</t>
  </si>
  <si>
    <t>Satellite</t>
  </si>
  <si>
    <t>WeatherCondition</t>
  </si>
  <si>
    <t>WeatherConditionParameter</t>
  </si>
  <si>
    <t>SensorData</t>
  </si>
  <si>
    <t>Sensor</t>
  </si>
  <si>
    <t>FirstResponderInput</t>
  </si>
  <si>
    <t>MediaItem</t>
  </si>
  <si>
    <t>Individual</t>
  </si>
  <si>
    <t>Citizen</t>
  </si>
  <si>
    <t>SocialMediaData</t>
  </si>
  <si>
    <t>MediaURI</t>
  </si>
  <si>
    <t>'Satellite Data'</t>
  </si>
  <si>
    <t>MunicipalityStaff</t>
  </si>
  <si>
    <t>CivilProtection</t>
  </si>
  <si>
    <t>Temperature</t>
  </si>
  <si>
    <t>'Sensor Data'</t>
  </si>
  <si>
    <t>Permanent</t>
  </si>
  <si>
    <t>'Social Media Data'</t>
  </si>
  <si>
    <t>VolunteerFirefighter</t>
  </si>
  <si>
    <t>'Volunteer Firefighter'</t>
  </si>
  <si>
    <t>Wildfire</t>
  </si>
  <si>
    <t>'Weather Condition'</t>
  </si>
  <si>
    <t>WindSpeed</t>
  </si>
  <si>
    <t>FireFightingVehicle</t>
  </si>
  <si>
    <t>Vehicle</t>
  </si>
  <si>
    <t>Notification</t>
  </si>
  <si>
    <t>Alert</t>
  </si>
  <si>
    <t>Person</t>
  </si>
  <si>
    <t>WildfireIncident</t>
  </si>
  <si>
    <t>Total</t>
  </si>
  <si>
    <t>Forests</t>
  </si>
  <si>
    <t>Volunteer</t>
  </si>
  <si>
    <t>Drone</t>
  </si>
  <si>
    <t>FireStation</t>
  </si>
  <si>
    <t>Department</t>
  </si>
  <si>
    <t>ServicePersonnel</t>
  </si>
  <si>
    <t>PolicyMakers</t>
  </si>
  <si>
    <t>IncidentCommander</t>
  </si>
  <si>
    <t>Paramedic</t>
  </si>
  <si>
    <t>MedicalService</t>
  </si>
  <si>
    <t>Evacuation</t>
  </si>
  <si>
    <t>EvacuationMission</t>
  </si>
  <si>
    <t>FireFighter</t>
  </si>
  <si>
    <t>Cause</t>
  </si>
  <si>
    <t>PossibleCauseOfFire</t>
  </si>
  <si>
    <t>VulnerableObject</t>
  </si>
  <si>
    <t>HighlyVulnerableObject</t>
  </si>
  <si>
    <t>hasCause</t>
  </si>
  <si>
    <t>hasAnomaly</t>
  </si>
  <si>
    <t>hasHumidity</t>
  </si>
  <si>
    <t>hasLocation</t>
  </si>
  <si>
    <t>hasSocialMediaData</t>
  </si>
  <si>
    <t>producesMediaData</t>
  </si>
  <si>
    <t>capturedBySensor</t>
  </si>
  <si>
    <t>madeBySensor</t>
  </si>
  <si>
    <t>hasForecast</t>
  </si>
  <si>
    <t>hasWeatherForecast</t>
  </si>
  <si>
    <t>hasIncidentLocation</t>
  </si>
  <si>
    <t>hasWeatherCondition</t>
  </si>
  <si>
    <t>hasWeatherConditionParameter</t>
  </si>
  <si>
    <t>hasTemperature</t>
  </si>
  <si>
    <t>hasMission</t>
  </si>
  <si>
    <t>locationOfPeople</t>
  </si>
  <si>
    <t>hasStakeholderLocation</t>
  </si>
  <si>
    <t>hasWindSpeed</t>
  </si>
  <si>
    <t>hasSensorData</t>
  </si>
  <si>
    <t>producesSensorData</t>
  </si>
  <si>
    <t>hasImpact</t>
  </si>
  <si>
    <t>hasIncidentImpact</t>
  </si>
  <si>
    <t>vulnerableObjects</t>
  </si>
  <si>
    <t>hasAreaBurnt</t>
  </si>
  <si>
    <t>hazard</t>
  </si>
  <si>
    <t>hasFirstResponderInput</t>
  </si>
  <si>
    <t>publishes</t>
  </si>
  <si>
    <t>hasIncident</t>
  </si>
  <si>
    <t>hasVulnerableObject</t>
  </si>
  <si>
    <t>hasAffected</t>
  </si>
  <si>
    <t>hasPriority</t>
  </si>
  <si>
    <t>hasIncidentPriority</t>
  </si>
  <si>
    <t>hasSatelliteData</t>
  </si>
  <si>
    <t>producesSatelliteData</t>
  </si>
  <si>
    <t>occursAtLocation</t>
  </si>
  <si>
    <t>hasSource</t>
  </si>
  <si>
    <t>hasObservationSource</t>
  </si>
  <si>
    <t>has Humidity'</t>
  </si>
  <si>
    <t>has Temperature'</t>
  </si>
  <si>
    <t>has Creation Date'</t>
  </si>
  <si>
    <t>hasObservationDateTime</t>
  </si>
  <si>
    <t>classificationType</t>
  </si>
  <si>
    <t>hasClassification</t>
  </si>
  <si>
    <t>hasCreationDate</t>
  </si>
  <si>
    <t>has Urgency'</t>
  </si>
  <si>
    <t>hasMissionPriority</t>
  </si>
  <si>
    <t>creationDate</t>
  </si>
  <si>
    <t>hasLatitude</t>
  </si>
  <si>
    <t>has Wind Speed'</t>
  </si>
  <si>
    <t>hasLongitude</t>
  </si>
  <si>
    <t>Latitude</t>
  </si>
  <si>
    <t>humidity</t>
  </si>
  <si>
    <t>Longitude</t>
  </si>
  <si>
    <t>forecast</t>
  </si>
  <si>
    <t>incidentPriority</t>
  </si>
  <si>
    <t>priority</t>
  </si>
  <si>
    <t>urgentIncident</t>
  </si>
  <si>
    <t>hasIncidentSeverity</t>
  </si>
  <si>
    <t>status</t>
  </si>
  <si>
    <t>hasStatus</t>
  </si>
  <si>
    <t>temperature</t>
  </si>
  <si>
    <t>urgency</t>
  </si>
  <si>
    <t>windSpeed</t>
  </si>
  <si>
    <t>location</t>
  </si>
  <si>
    <t>hasHumidityValue</t>
  </si>
  <si>
    <t>hasTemperatureValue</t>
  </si>
  <si>
    <t>hasWindSpeedValue</t>
  </si>
  <si>
    <t>hasSeverity</t>
  </si>
  <si>
    <t>LLM-generated ontology</t>
  </si>
  <si>
    <t>Competency Questions</t>
  </si>
  <si>
    <t>CQ1</t>
  </si>
  <si>
    <t>CQ2</t>
  </si>
  <si>
    <t>CQ3</t>
  </si>
  <si>
    <t>CQ4</t>
  </si>
  <si>
    <t>CQ5</t>
  </si>
  <si>
    <t>CQ6</t>
  </si>
  <si>
    <t>CQ7</t>
  </si>
  <si>
    <t>CQ8</t>
  </si>
  <si>
    <t>CQ9</t>
  </si>
  <si>
    <t>CQ10</t>
  </si>
  <si>
    <t>CQ11</t>
  </si>
  <si>
    <t>CQ12</t>
  </si>
  <si>
    <t>CQ13</t>
  </si>
  <si>
    <t>CQ14</t>
  </si>
  <si>
    <t>CQ15</t>
  </si>
  <si>
    <t>CQ16</t>
  </si>
  <si>
    <t>CQ17</t>
  </si>
  <si>
    <t>CQ18</t>
  </si>
  <si>
    <t>occuredAt</t>
  </si>
  <si>
    <t>Domain Data Augmentation 1</t>
  </si>
  <si>
    <t>Domain Data Augmentation 2</t>
  </si>
  <si>
    <t>Domain Data Augmentation 3</t>
  </si>
  <si>
    <t>Domain Data Augmentation 4</t>
  </si>
  <si>
    <t>Domain Data Augmentation 5</t>
  </si>
  <si>
    <t>Sequential Approach 1</t>
  </si>
  <si>
    <t>Sequential Approach 2</t>
  </si>
  <si>
    <t>Sequential Approach 3</t>
  </si>
  <si>
    <t>Sequential Approach 4</t>
  </si>
  <si>
    <t>Sequential Approach 5</t>
  </si>
  <si>
    <t>Domain Data Augmentation</t>
  </si>
  <si>
    <t>Sequential Approach</t>
  </si>
  <si>
    <t>DomainDataAugmentation-DOCS_OWL_REACT-1</t>
  </si>
  <si>
    <t>DomainDataAugmentation-DOCS_OWL_REACT-2</t>
  </si>
  <si>
    <t>DomainDataAugmentation-DOCS_OWL_REACT-3</t>
  </si>
  <si>
    <t>DomainDataAugmentation-DOCS_OWL_REACT-4</t>
  </si>
  <si>
    <t>DomainDataAugmentation-DOCS_OWL_REACT-5</t>
  </si>
  <si>
    <t>SequentialApproach-DOCS_OWL_REACT-1</t>
  </si>
  <si>
    <t>SequentialApproach-DOCS_OWL_REACT-2</t>
  </si>
  <si>
    <t>SequentialApproach-DOCS_OWL_REACT-3</t>
  </si>
  <si>
    <t>SequentialApproach-DOCS_OWL_REACT-4</t>
  </si>
  <si>
    <t>SequentialApproach-DOCS_OWL_REACT-5</t>
  </si>
  <si>
    <t>DomainDataAugmentation-1</t>
  </si>
  <si>
    <t>DomainDataAugmentation-2</t>
  </si>
  <si>
    <t>DomainDataAugmentation-3</t>
  </si>
  <si>
    <t>DomainDataAugmentation-4</t>
  </si>
  <si>
    <t>DomainDataAugmentation-5</t>
  </si>
  <si>
    <t>SequentialApproach-1</t>
  </si>
  <si>
    <t>SequentialApproach-2</t>
  </si>
  <si>
    <t>SequentialApproach-3</t>
  </si>
  <si>
    <t>SequentialApproach-4</t>
  </si>
  <si>
    <t>SequentialApproach-5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</si>
</sst>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4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charset val="161"/>
    </font>
    <font>
      <sz val="11"/>
      <color theme="1"/>
      <name val="Calibri"/>
      <family val="2"/>
      <charset val="161"/>
    </font>
    <font>
      <sz val="8"/>
      <name val="Calibri"/>
      <scheme val="minor"/>
    </font>
    <font>
      <sz val="8"/>
      <name val="Calibri"/>
      <family val="2"/>
      <charset val="161"/>
      <scheme val="minor"/>
    </font>
    <font>
      <b/>
      <sz val="12"/>
      <color theme="1"/>
      <name val="Calibri"/>
      <family val="2"/>
      <charset val="16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7CAAC"/>
        <bgColor rgb="FFF7CAAC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5" borderId="7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wrapText="1"/>
    </xf>
    <xf numFmtId="0" fontId="3" fillId="5" borderId="7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wrapText="1"/>
    </xf>
    <xf numFmtId="0" fontId="4" fillId="0" borderId="7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 vertical="center"/>
    </xf>
    <xf numFmtId="2" fontId="3" fillId="5" borderId="13" xfId="0" applyNumberFormat="1" applyFont="1" applyFill="1" applyBorder="1" applyAlignment="1">
      <alignment horizontal="center" vertical="center"/>
    </xf>
    <xf numFmtId="2" fontId="3" fillId="5" borderId="12" xfId="0" applyNumberFormat="1" applyFont="1" applyFill="1" applyBorder="1" applyAlignment="1">
      <alignment horizontal="center"/>
    </xf>
    <xf numFmtId="1" fontId="3" fillId="5" borderId="7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left"/>
    </xf>
    <xf numFmtId="0" fontId="3" fillId="7" borderId="7" xfId="0" applyFont="1" applyFill="1" applyBorder="1" applyAlignment="1">
      <alignment horizontal="left"/>
    </xf>
    <xf numFmtId="2" fontId="3" fillId="5" borderId="7" xfId="0" applyNumberFormat="1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13" xfId="0" applyNumberFormat="1" applyFont="1" applyFill="1" applyBorder="1" applyAlignment="1">
      <alignment horizontal="center" vertical="center"/>
    </xf>
    <xf numFmtId="2" fontId="3" fillId="6" borderId="12" xfId="0" applyNumberFormat="1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2" fontId="3" fillId="6" borderId="14" xfId="0" applyNumberFormat="1" applyFont="1" applyFill="1" applyBorder="1" applyAlignment="1">
      <alignment horizontal="center" vertical="center"/>
    </xf>
    <xf numFmtId="2" fontId="3" fillId="6" borderId="16" xfId="0" applyNumberFormat="1" applyFont="1" applyFill="1" applyBorder="1" applyAlignment="1">
      <alignment horizontal="center" vertical="center"/>
    </xf>
    <xf numFmtId="1" fontId="3" fillId="6" borderId="14" xfId="0" applyNumberFormat="1" applyFont="1" applyFill="1" applyBorder="1" applyAlignment="1">
      <alignment horizontal="center" vertical="center"/>
    </xf>
    <xf numFmtId="2" fontId="3" fillId="6" borderId="15" xfId="0" applyNumberFormat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center"/>
    </xf>
    <xf numFmtId="2" fontId="1" fillId="6" borderId="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11" xfId="0" applyFont="1" applyBorder="1"/>
    <xf numFmtId="0" fontId="4" fillId="0" borderId="17" xfId="0" applyFont="1" applyBorder="1" applyAlignment="1">
      <alignment horizontal="center"/>
    </xf>
    <xf numFmtId="0" fontId="3" fillId="8" borderId="5" xfId="0" applyFont="1" applyFill="1" applyBorder="1"/>
    <xf numFmtId="2" fontId="3" fillId="6" borderId="7" xfId="0" applyNumberFormat="1" applyFont="1" applyFill="1" applyBorder="1" applyAlignment="1">
      <alignment horizontal="center"/>
    </xf>
    <xf numFmtId="1" fontId="3" fillId="6" borderId="7" xfId="0" applyNumberFormat="1" applyFont="1" applyFill="1" applyBorder="1" applyAlignment="1">
      <alignment horizontal="center" vertical="center"/>
    </xf>
    <xf numFmtId="1" fontId="3" fillId="6" borderId="7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4" fillId="0" borderId="8" xfId="0" applyFont="1" applyBorder="1"/>
    <xf numFmtId="0" fontId="3" fillId="5" borderId="7" xfId="0" applyFont="1" applyFill="1" applyBorder="1"/>
    <xf numFmtId="0" fontId="3" fillId="5" borderId="14" xfId="0" applyFont="1" applyFill="1" applyBorder="1" applyAlignment="1">
      <alignment horizontal="center"/>
    </xf>
    <xf numFmtId="2" fontId="3" fillId="5" borderId="14" xfId="0" applyNumberFormat="1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1" fontId="3" fillId="6" borderId="14" xfId="0" applyNumberFormat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2" fontId="1" fillId="6" borderId="7" xfId="0" applyNumberFormat="1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3" fillId="5" borderId="11" xfId="0" applyFont="1" applyFill="1" applyBorder="1"/>
    <xf numFmtId="0" fontId="3" fillId="5" borderId="19" xfId="0" applyFont="1" applyFill="1" applyBorder="1"/>
    <xf numFmtId="0" fontId="3" fillId="5" borderId="20" xfId="0" applyFont="1" applyFill="1" applyBorder="1"/>
    <xf numFmtId="0" fontId="6" fillId="5" borderId="0" xfId="0" applyFont="1" applyFill="1"/>
    <xf numFmtId="0" fontId="3" fillId="5" borderId="8" xfId="0" applyFont="1" applyFill="1" applyBorder="1"/>
    <xf numFmtId="0" fontId="3" fillId="5" borderId="21" xfId="0" applyFont="1" applyFill="1" applyBorder="1"/>
    <xf numFmtId="0" fontId="4" fillId="5" borderId="19" xfId="0" applyFont="1" applyFill="1" applyBorder="1"/>
    <xf numFmtId="0" fontId="4" fillId="5" borderId="19" xfId="0" applyFont="1" applyFill="1" applyBorder="1" applyAlignment="1">
      <alignment horizontal="left"/>
    </xf>
    <xf numFmtId="0" fontId="4" fillId="5" borderId="21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center"/>
    </xf>
    <xf numFmtId="0" fontId="3" fillId="6" borderId="7" xfId="0" applyFont="1" applyFill="1" applyBorder="1"/>
    <xf numFmtId="0" fontId="3" fillId="6" borderId="11" xfId="0" applyFont="1" applyFill="1" applyBorder="1"/>
    <xf numFmtId="0" fontId="3" fillId="6" borderId="8" xfId="0" applyFont="1" applyFill="1" applyBorder="1"/>
    <xf numFmtId="0" fontId="3" fillId="6" borderId="10" xfId="0" applyFont="1" applyFill="1" applyBorder="1"/>
    <xf numFmtId="0" fontId="3" fillId="6" borderId="19" xfId="0" applyFont="1" applyFill="1" applyBorder="1"/>
    <xf numFmtId="0" fontId="4" fillId="6" borderId="7" xfId="0" applyFont="1" applyFill="1" applyBorder="1"/>
    <xf numFmtId="0" fontId="4" fillId="6" borderId="7" xfId="0" applyFont="1" applyFill="1" applyBorder="1" applyAlignment="1">
      <alignment horizontal="left"/>
    </xf>
    <xf numFmtId="0" fontId="4" fillId="6" borderId="8" xfId="0" applyFont="1" applyFill="1" applyBorder="1"/>
    <xf numFmtId="0" fontId="3" fillId="5" borderId="10" xfId="0" applyFont="1" applyFill="1" applyBorder="1"/>
    <xf numFmtId="0" fontId="4" fillId="5" borderId="7" xfId="0" applyFont="1" applyFill="1" applyBorder="1"/>
    <xf numFmtId="0" fontId="4" fillId="6" borderId="8" xfId="0" applyFont="1" applyFill="1" applyBorder="1" applyAlignment="1">
      <alignment horizontal="left"/>
    </xf>
    <xf numFmtId="0" fontId="3" fillId="5" borderId="7" xfId="0" quotePrefix="1" applyFont="1" applyFill="1" applyBorder="1"/>
    <xf numFmtId="0" fontId="4" fillId="5" borderId="8" xfId="0" applyFont="1" applyFill="1" applyBorder="1" applyAlignment="1">
      <alignment horizontal="left"/>
    </xf>
    <xf numFmtId="0" fontId="3" fillId="6" borderId="20" xfId="0" applyFont="1" applyFill="1" applyBorder="1"/>
    <xf numFmtId="0" fontId="4" fillId="6" borderId="19" xfId="0" applyFont="1" applyFill="1" applyBorder="1"/>
    <xf numFmtId="0" fontId="4" fillId="6" borderId="19" xfId="0" applyFont="1" applyFill="1" applyBorder="1" applyAlignment="1">
      <alignment horizontal="left"/>
    </xf>
    <xf numFmtId="0" fontId="4" fillId="6" borderId="21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2" fontId="7" fillId="6" borderId="7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6" xfId="0" applyFont="1" applyBorder="1"/>
    <xf numFmtId="0" fontId="1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2" fillId="0" borderId="19" xfId="0" applyFont="1" applyBorder="1"/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7" fillId="5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left" vertical="center"/>
    </xf>
    <xf numFmtId="0" fontId="7" fillId="6" borderId="7" xfId="0" applyFont="1" applyFill="1" applyBorder="1" applyAlignment="1">
      <alignment horizontal="left" vertical="center"/>
    </xf>
    <xf numFmtId="0" fontId="11" fillId="5" borderId="7" xfId="0" applyFont="1" applyFill="1" applyBorder="1" applyAlignment="1">
      <alignment horizontal="left" vertical="center"/>
    </xf>
    <xf numFmtId="0" fontId="11" fillId="6" borderId="7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left" vertical="center"/>
    </xf>
    <xf numFmtId="0" fontId="7" fillId="5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left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Number of Classes  vs Number of well-formed CQs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Number of Classes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Metrics!$C$3:$C$13</c:f>
              <c:numCache>
                <c:formatCode>General</c:formatCode>
                <c:ptCount val="11"/>
                <c:pt idx="0">
                  <c:v>19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110</c:v>
                </c:pt>
                <c:pt idx="5">
                  <c:v>40</c:v>
                </c:pt>
                <c:pt idx="6">
                  <c:v>34</c:v>
                </c:pt>
                <c:pt idx="7">
                  <c:v>27</c:v>
                </c:pt>
                <c:pt idx="8">
                  <c:v>53</c:v>
                </c:pt>
                <c:pt idx="9">
                  <c:v>45</c:v>
                </c:pt>
                <c:pt idx="1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4-4AB4-8DAD-026E4BF9C837}"/>
            </c:ext>
          </c:extLst>
        </c:ser>
        <c:ser>
          <c:idx val="1"/>
          <c:order val="1"/>
          <c:tx>
            <c:v># of well-formed CQs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Metrics!$J$3:$J$13</c:f>
              <c:numCache>
                <c:formatCode>0</c:formatCode>
                <c:ptCount val="11"/>
                <c:pt idx="0" formatCode="General">
                  <c:v>6</c:v>
                </c:pt>
                <c:pt idx="1">
                  <c:v>2</c:v>
                </c:pt>
                <c:pt idx="2" formatCode="General">
                  <c:v>7</c:v>
                </c:pt>
                <c:pt idx="3" formatCode="General">
                  <c:v>8</c:v>
                </c:pt>
                <c:pt idx="4" formatCode="General">
                  <c:v>7</c:v>
                </c:pt>
                <c:pt idx="5" formatCode="0.00">
                  <c:v>6</c:v>
                </c:pt>
                <c:pt idx="6" formatCode="General">
                  <c:v>10</c:v>
                </c:pt>
                <c:pt idx="7" formatCode="General">
                  <c:v>10</c:v>
                </c:pt>
                <c:pt idx="8" formatCode="General">
                  <c:v>14</c:v>
                </c:pt>
                <c:pt idx="9" formatCode="General">
                  <c:v>10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4-4AB4-8DAD-026E4BF9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55177"/>
        <c:axId val="1393309306"/>
      </c:lineChart>
      <c:catAx>
        <c:axId val="1607055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l-GR"/>
          </a:p>
        </c:txPr>
        <c:crossAx val="1393309306"/>
        <c:crosses val="autoZero"/>
        <c:auto val="1"/>
        <c:lblAlgn val="ctr"/>
        <c:lblOffset val="100"/>
        <c:noMultiLvlLbl val="1"/>
      </c:catAx>
      <c:valAx>
        <c:axId val="1393309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l-GR"/>
          </a:p>
        </c:txPr>
        <c:crossAx val="160705517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l-G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Object Properties vs CQs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Metrics!$C$18:$C$22</c:f>
              <c:numCache>
                <c:formatCode>General</c:formatCode>
                <c:ptCount val="5"/>
                <c:pt idx="0">
                  <c:v>10</c:v>
                </c:pt>
                <c:pt idx="1">
                  <c:v>17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0-4EBA-B03A-AD080379B05F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Metrics!$J$18:$J$22</c:f>
              <c:numCache>
                <c:formatCode>0</c:formatCode>
                <c:ptCount val="5"/>
                <c:pt idx="0" formatCode="General">
                  <c:v>6</c:v>
                </c:pt>
                <c:pt idx="1">
                  <c:v>2</c:v>
                </c:pt>
                <c:pt idx="2">
                  <c:v>7</c:v>
                </c:pt>
                <c:pt idx="3" formatCode="General">
                  <c:v>8</c:v>
                </c:pt>
                <c:pt idx="4" formatCode="General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0-4EBA-B03A-AD080379B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925520"/>
        <c:axId val="2135549847"/>
      </c:lineChart>
      <c:catAx>
        <c:axId val="79792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l-GR"/>
          </a:p>
        </c:txPr>
        <c:crossAx val="2135549847"/>
        <c:crosses val="autoZero"/>
        <c:auto val="1"/>
        <c:lblAlgn val="ctr"/>
        <c:lblOffset val="100"/>
        <c:noMultiLvlLbl val="1"/>
      </c:catAx>
      <c:valAx>
        <c:axId val="2135549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l-GR"/>
          </a:p>
        </c:txPr>
        <c:crossAx val="79792552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l-G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# of properties vs # of well-formed CQs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494336095312031E-2"/>
          <c:y val="0.18773463409360081"/>
          <c:w val="0.90286351706036749"/>
          <c:h val="0.61498432487605714"/>
        </c:manualLayout>
      </c:layout>
      <c:lineChart>
        <c:grouping val="standard"/>
        <c:varyColors val="1"/>
        <c:ser>
          <c:idx val="0"/>
          <c:order val="0"/>
          <c:tx>
            <c:v>Number of Properties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Metrics!$C$34:$C$38</c:f>
              <c:numCache>
                <c:formatCode>General</c:formatCode>
                <c:ptCount val="5"/>
                <c:pt idx="0">
                  <c:v>21</c:v>
                </c:pt>
                <c:pt idx="1">
                  <c:v>23</c:v>
                </c:pt>
                <c:pt idx="2">
                  <c:v>17</c:v>
                </c:pt>
                <c:pt idx="3">
                  <c:v>24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E-4AB5-93E5-CE362C0E0B69}"/>
            </c:ext>
          </c:extLst>
        </c:ser>
        <c:ser>
          <c:idx val="1"/>
          <c:order val="1"/>
          <c:tx>
            <c:v># of well-formed CQs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Metrics!$J$34:$J$38</c:f>
              <c:numCache>
                <c:formatCode>0</c:formatCode>
                <c:ptCount val="5"/>
                <c:pt idx="0" formatCode="General">
                  <c:v>6</c:v>
                </c:pt>
                <c:pt idx="1">
                  <c:v>2</c:v>
                </c:pt>
                <c:pt idx="2">
                  <c:v>7</c:v>
                </c:pt>
                <c:pt idx="3" formatCode="General">
                  <c:v>8</c:v>
                </c:pt>
                <c:pt idx="4" formatCode="General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E-4AB5-93E5-CE362C0E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929982"/>
        <c:axId val="689412851"/>
      </c:lineChart>
      <c:catAx>
        <c:axId val="1072929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l-GR"/>
          </a:p>
        </c:txPr>
        <c:crossAx val="689412851"/>
        <c:crosses val="autoZero"/>
        <c:auto val="1"/>
        <c:lblAlgn val="ctr"/>
        <c:lblOffset val="100"/>
        <c:noMultiLvlLbl val="1"/>
      </c:catAx>
      <c:valAx>
        <c:axId val="689412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l-GR"/>
          </a:p>
        </c:txPr>
        <c:crossAx val="107292998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l-G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200025</xdr:colOff>
      <xdr:row>1</xdr:row>
      <xdr:rowOff>28575</xdr:rowOff>
    </xdr:from>
    <xdr:ext cx="5019675" cy="2876550"/>
    <xdr:graphicFrame macro="">
      <xdr:nvGraphicFramePr>
        <xdr:cNvPr id="1626726524" name="Chart 1">
          <a:extLst>
            <a:ext uri="{FF2B5EF4-FFF2-40B4-BE49-F238E27FC236}">
              <a16:creationId xmlns:a16="http://schemas.microsoft.com/office/drawing/2014/main" id="{00000000-0008-0000-0100-00007CE0F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371475</xdr:colOff>
      <xdr:row>15</xdr:row>
      <xdr:rowOff>0</xdr:rowOff>
    </xdr:from>
    <xdr:ext cx="5000625" cy="2743200"/>
    <xdr:graphicFrame macro="">
      <xdr:nvGraphicFramePr>
        <xdr:cNvPr id="1065378120" name="Chart 2">
          <a:extLst>
            <a:ext uri="{FF2B5EF4-FFF2-40B4-BE49-F238E27FC236}">
              <a16:creationId xmlns:a16="http://schemas.microsoft.com/office/drawing/2014/main" id="{00000000-0008-0000-0100-000048618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19050</xdr:colOff>
      <xdr:row>31</xdr:row>
      <xdr:rowOff>152400</xdr:rowOff>
    </xdr:from>
    <xdr:ext cx="5172075" cy="3228975"/>
    <xdr:graphicFrame macro="">
      <xdr:nvGraphicFramePr>
        <xdr:cNvPr id="78838700" name="Chart 3">
          <a:extLst>
            <a:ext uri="{FF2B5EF4-FFF2-40B4-BE49-F238E27FC236}">
              <a16:creationId xmlns:a16="http://schemas.microsoft.com/office/drawing/2014/main" id="{00000000-0008-0000-0100-0000ACFBB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000"/>
  <sheetViews>
    <sheetView workbookViewId="0">
      <selection activeCell="A10" sqref="A10:A14"/>
    </sheetView>
  </sheetViews>
  <sheetFormatPr defaultColWidth="14.3984375" defaultRowHeight="15" customHeight="1" x14ac:dyDescent="0.45"/>
  <cols>
    <col min="1" max="1" width="43.3984375" customWidth="1"/>
    <col min="2" max="2" width="11.59765625" customWidth="1"/>
    <col min="3" max="3" width="15" customWidth="1"/>
    <col min="4" max="4" width="17.3984375" customWidth="1"/>
    <col min="5" max="5" width="12.265625" customWidth="1"/>
    <col min="6" max="6" width="11.3984375" customWidth="1"/>
    <col min="7" max="7" width="9.86328125" customWidth="1"/>
    <col min="8" max="8" width="11.3984375" customWidth="1"/>
    <col min="9" max="10" width="11" customWidth="1"/>
    <col min="11" max="11" width="11.265625" customWidth="1"/>
    <col min="12" max="14" width="11.73046875" customWidth="1"/>
    <col min="15" max="16" width="13.86328125" customWidth="1"/>
    <col min="17" max="17" width="12.3984375" customWidth="1"/>
    <col min="18" max="18" width="12.59765625" customWidth="1"/>
    <col min="19" max="19" width="11.3984375" customWidth="1"/>
    <col min="20" max="20" width="40.3984375" customWidth="1"/>
    <col min="21" max="25" width="8.73046875" customWidth="1"/>
  </cols>
  <sheetData>
    <row r="2" spans="1:26" ht="15.75" x14ac:dyDescent="0.45">
      <c r="A2" s="102" t="s">
        <v>0</v>
      </c>
      <c r="B2" s="104" t="s">
        <v>1</v>
      </c>
      <c r="C2" s="105"/>
      <c r="D2" s="105"/>
      <c r="E2" s="106"/>
      <c r="F2" s="1"/>
      <c r="G2" s="107" t="s">
        <v>2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6"/>
    </row>
    <row r="3" spans="1:26" ht="31.5" x14ac:dyDescent="0.45">
      <c r="A3" s="103"/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3" t="s">
        <v>8</v>
      </c>
      <c r="H3" s="3" t="s">
        <v>9</v>
      </c>
      <c r="I3" s="4" t="s">
        <v>10</v>
      </c>
      <c r="J3" s="4" t="s">
        <v>11</v>
      </c>
      <c r="K3" s="4" t="s">
        <v>12</v>
      </c>
      <c r="L3" s="3" t="s">
        <v>13</v>
      </c>
      <c r="M3" s="3" t="s">
        <v>14</v>
      </c>
      <c r="N3" s="3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</row>
    <row r="4" spans="1:26" ht="22.5" customHeight="1" x14ac:dyDescent="0.45">
      <c r="A4" s="5" t="s">
        <v>22</v>
      </c>
      <c r="B4" s="6"/>
      <c r="C4" s="6"/>
      <c r="D4" s="7"/>
      <c r="E4" s="7"/>
      <c r="F4" s="5"/>
      <c r="G4" s="5">
        <v>536</v>
      </c>
      <c r="H4" s="5">
        <v>80</v>
      </c>
      <c r="I4" s="5">
        <v>60</v>
      </c>
      <c r="J4" s="5">
        <v>42</v>
      </c>
      <c r="K4" s="5">
        <f>SUM(I4:J4)</f>
        <v>102</v>
      </c>
      <c r="L4" s="5">
        <v>47</v>
      </c>
      <c r="M4" s="5">
        <v>0</v>
      </c>
      <c r="N4" s="5">
        <v>0</v>
      </c>
      <c r="O4" s="5">
        <v>65</v>
      </c>
      <c r="P4" s="5">
        <v>61</v>
      </c>
      <c r="Q4" s="5">
        <v>63</v>
      </c>
      <c r="R4" s="5">
        <v>41</v>
      </c>
    </row>
    <row r="5" spans="1:26" ht="14.25" x14ac:dyDescent="0.45">
      <c r="A5" s="8" t="s">
        <v>220</v>
      </c>
      <c r="B5" s="9"/>
      <c r="C5" s="10" t="s">
        <v>23</v>
      </c>
      <c r="D5" s="9" t="s">
        <v>24</v>
      </c>
      <c r="E5" s="9" t="s">
        <v>25</v>
      </c>
      <c r="F5" s="10" t="s">
        <v>24</v>
      </c>
      <c r="G5" s="10">
        <v>86</v>
      </c>
      <c r="H5" s="10">
        <v>19</v>
      </c>
      <c r="I5" s="10">
        <v>10</v>
      </c>
      <c r="J5" s="10">
        <v>11</v>
      </c>
      <c r="K5" s="10">
        <f t="shared" ref="K5:K14" si="0">I5+J5</f>
        <v>21</v>
      </c>
      <c r="L5" s="10">
        <v>4</v>
      </c>
      <c r="M5" s="10">
        <v>0</v>
      </c>
      <c r="N5" s="10">
        <v>0</v>
      </c>
      <c r="O5" s="10">
        <v>9</v>
      </c>
      <c r="P5" s="10">
        <v>9</v>
      </c>
      <c r="Q5" s="10">
        <v>15</v>
      </c>
      <c r="R5" s="10">
        <v>9</v>
      </c>
      <c r="S5" s="10"/>
      <c r="T5" s="11"/>
      <c r="U5" s="5"/>
      <c r="V5" s="5"/>
      <c r="W5" s="5"/>
      <c r="X5" s="5"/>
      <c r="Y5" s="5"/>
    </row>
    <row r="6" spans="1:26" ht="14.25" x14ac:dyDescent="0.45">
      <c r="A6" s="8" t="s">
        <v>221</v>
      </c>
      <c r="B6" s="10"/>
      <c r="C6" s="10" t="s">
        <v>23</v>
      </c>
      <c r="D6" s="10" t="s">
        <v>24</v>
      </c>
      <c r="E6" s="10" t="s">
        <v>25</v>
      </c>
      <c r="F6" s="10" t="s">
        <v>24</v>
      </c>
      <c r="G6" s="10">
        <v>96</v>
      </c>
      <c r="H6" s="10">
        <v>21</v>
      </c>
      <c r="I6" s="10">
        <v>17</v>
      </c>
      <c r="J6" s="10">
        <v>6</v>
      </c>
      <c r="K6" s="10">
        <f t="shared" si="0"/>
        <v>23</v>
      </c>
      <c r="L6" s="10">
        <v>0</v>
      </c>
      <c r="M6" s="10">
        <v>0</v>
      </c>
      <c r="N6" s="10">
        <v>0</v>
      </c>
      <c r="O6" s="10">
        <v>11</v>
      </c>
      <c r="P6" s="10">
        <v>8</v>
      </c>
      <c r="Q6" s="10">
        <v>3</v>
      </c>
      <c r="R6" s="10">
        <v>6</v>
      </c>
      <c r="S6" s="10"/>
      <c r="T6" s="11"/>
    </row>
    <row r="7" spans="1:26" ht="14.25" x14ac:dyDescent="0.45">
      <c r="A7" s="8" t="s">
        <v>222</v>
      </c>
      <c r="B7" s="9"/>
      <c r="C7" s="10" t="s">
        <v>23</v>
      </c>
      <c r="D7" s="10" t="s">
        <v>24</v>
      </c>
      <c r="E7" s="10" t="s">
        <v>25</v>
      </c>
      <c r="F7" s="10" t="s">
        <v>24</v>
      </c>
      <c r="G7" s="9">
        <v>171</v>
      </c>
      <c r="H7" s="9">
        <v>24</v>
      </c>
      <c r="I7" s="9">
        <v>10</v>
      </c>
      <c r="J7" s="9">
        <v>7</v>
      </c>
      <c r="K7" s="10">
        <f t="shared" si="0"/>
        <v>17</v>
      </c>
      <c r="L7" s="9">
        <v>7</v>
      </c>
      <c r="M7" s="9">
        <v>0</v>
      </c>
      <c r="N7" s="9">
        <v>0</v>
      </c>
      <c r="O7" s="9">
        <v>13</v>
      </c>
      <c r="P7" s="9">
        <v>10</v>
      </c>
      <c r="Q7" s="9">
        <v>11</v>
      </c>
      <c r="R7" s="9">
        <v>7</v>
      </c>
      <c r="S7" s="9"/>
      <c r="T7" s="9"/>
      <c r="U7" s="7"/>
      <c r="V7" s="7"/>
      <c r="W7" s="7"/>
      <c r="X7" s="7"/>
      <c r="Y7" s="7"/>
      <c r="Z7" s="7"/>
    </row>
    <row r="8" spans="1:26" ht="14.25" x14ac:dyDescent="0.45">
      <c r="A8" s="8" t="s">
        <v>223</v>
      </c>
      <c r="B8" s="9"/>
      <c r="C8" s="9" t="s">
        <v>25</v>
      </c>
      <c r="D8" s="9" t="s">
        <v>24</v>
      </c>
      <c r="E8" s="9" t="s">
        <v>25</v>
      </c>
      <c r="F8" s="10" t="s">
        <v>24</v>
      </c>
      <c r="G8" s="9">
        <v>104</v>
      </c>
      <c r="H8" s="9">
        <v>26</v>
      </c>
      <c r="I8" s="9">
        <v>14</v>
      </c>
      <c r="J8" s="9">
        <v>10</v>
      </c>
      <c r="K8" s="10">
        <f t="shared" si="0"/>
        <v>24</v>
      </c>
      <c r="L8" s="9">
        <v>13</v>
      </c>
      <c r="M8" s="9">
        <v>0</v>
      </c>
      <c r="N8" s="9">
        <v>0</v>
      </c>
      <c r="O8" s="9">
        <v>11</v>
      </c>
      <c r="P8" s="9">
        <v>11</v>
      </c>
      <c r="Q8" s="9">
        <v>11</v>
      </c>
      <c r="R8" s="9">
        <v>10</v>
      </c>
      <c r="S8" s="9"/>
      <c r="T8" s="12"/>
      <c r="U8" s="7"/>
      <c r="V8" s="7"/>
      <c r="W8" s="7"/>
      <c r="X8" s="7"/>
      <c r="Y8" s="7"/>
      <c r="Z8" s="7"/>
    </row>
    <row r="9" spans="1:26" ht="14.25" x14ac:dyDescent="0.45">
      <c r="A9" s="8" t="s">
        <v>224</v>
      </c>
      <c r="B9" s="9"/>
      <c r="C9" s="10" t="s">
        <v>25</v>
      </c>
      <c r="D9" s="9" t="s">
        <v>24</v>
      </c>
      <c r="E9" s="9" t="s">
        <v>25</v>
      </c>
      <c r="F9" s="10" t="s">
        <v>24</v>
      </c>
      <c r="G9" s="10">
        <v>284</v>
      </c>
      <c r="H9" s="10">
        <v>110</v>
      </c>
      <c r="I9" s="10">
        <v>15</v>
      </c>
      <c r="J9" s="10">
        <v>35</v>
      </c>
      <c r="K9" s="10">
        <f t="shared" si="0"/>
        <v>50</v>
      </c>
      <c r="L9" s="10">
        <v>72</v>
      </c>
      <c r="M9" s="10">
        <v>0</v>
      </c>
      <c r="N9" s="10">
        <v>0</v>
      </c>
      <c r="O9" s="10">
        <v>15</v>
      </c>
      <c r="P9" s="10">
        <v>15</v>
      </c>
      <c r="Q9" s="10">
        <v>12</v>
      </c>
      <c r="R9" s="10">
        <v>12</v>
      </c>
      <c r="S9" s="10"/>
      <c r="T9" s="11"/>
      <c r="U9" s="5"/>
      <c r="V9" s="5"/>
      <c r="W9" s="5"/>
      <c r="X9" s="5"/>
      <c r="Y9" s="5"/>
    </row>
    <row r="10" spans="1:26" ht="14.25" x14ac:dyDescent="0.45">
      <c r="A10" s="13" t="s">
        <v>225</v>
      </c>
      <c r="B10" s="14"/>
      <c r="C10" s="15" t="s">
        <v>25</v>
      </c>
      <c r="D10" s="14" t="s">
        <v>24</v>
      </c>
      <c r="E10" s="14" t="s">
        <v>25</v>
      </c>
      <c r="F10" s="15" t="s">
        <v>24</v>
      </c>
      <c r="G10" s="15">
        <v>195</v>
      </c>
      <c r="H10" s="15">
        <v>34</v>
      </c>
      <c r="I10" s="15">
        <v>25</v>
      </c>
      <c r="J10" s="15">
        <v>26</v>
      </c>
      <c r="K10" s="15">
        <f t="shared" si="0"/>
        <v>51</v>
      </c>
      <c r="L10" s="15">
        <v>23</v>
      </c>
      <c r="M10" s="15">
        <v>1</v>
      </c>
      <c r="N10" s="15">
        <v>0</v>
      </c>
      <c r="O10" s="15">
        <v>24</v>
      </c>
      <c r="P10" s="15">
        <v>24</v>
      </c>
      <c r="Q10" s="15">
        <v>22</v>
      </c>
      <c r="R10" s="15">
        <v>22</v>
      </c>
      <c r="S10" s="15"/>
      <c r="T10" s="16" t="s">
        <v>26</v>
      </c>
      <c r="U10" s="5"/>
      <c r="V10" s="5"/>
      <c r="W10" s="5"/>
      <c r="X10" s="5"/>
      <c r="Y10" s="5"/>
    </row>
    <row r="11" spans="1:26" ht="14.25" x14ac:dyDescent="0.45">
      <c r="A11" s="13" t="s">
        <v>226</v>
      </c>
      <c r="B11" s="15"/>
      <c r="C11" s="15" t="s">
        <v>25</v>
      </c>
      <c r="D11" s="14" t="s">
        <v>24</v>
      </c>
      <c r="E11" s="14" t="s">
        <v>25</v>
      </c>
      <c r="F11" s="14" t="s">
        <v>24</v>
      </c>
      <c r="G11" s="14">
        <v>158</v>
      </c>
      <c r="H11" s="14">
        <v>27</v>
      </c>
      <c r="I11" s="14">
        <v>16</v>
      </c>
      <c r="J11" s="14">
        <v>25</v>
      </c>
      <c r="K11" s="14">
        <f t="shared" si="0"/>
        <v>41</v>
      </c>
      <c r="L11" s="14">
        <v>16</v>
      </c>
      <c r="M11" s="14">
        <v>3</v>
      </c>
      <c r="N11" s="14">
        <v>0</v>
      </c>
      <c r="O11" s="14">
        <v>13</v>
      </c>
      <c r="P11" s="14">
        <v>13</v>
      </c>
      <c r="Q11" s="14">
        <v>25</v>
      </c>
      <c r="R11" s="14">
        <v>25</v>
      </c>
      <c r="S11" s="15"/>
      <c r="T11" s="16" t="s">
        <v>26</v>
      </c>
      <c r="U11" s="5"/>
      <c r="V11" s="5"/>
      <c r="W11" s="5"/>
      <c r="X11" s="5"/>
      <c r="Y11" s="5"/>
    </row>
    <row r="12" spans="1:26" ht="14.25" customHeight="1" x14ac:dyDescent="0.45">
      <c r="A12" s="13" t="s">
        <v>227</v>
      </c>
      <c r="B12" s="15"/>
      <c r="C12" s="15" t="s">
        <v>25</v>
      </c>
      <c r="D12" s="14" t="s">
        <v>24</v>
      </c>
      <c r="E12" s="14" t="s">
        <v>25</v>
      </c>
      <c r="F12" s="15" t="s">
        <v>24</v>
      </c>
      <c r="G12" s="15">
        <v>144</v>
      </c>
      <c r="H12" s="15">
        <v>53</v>
      </c>
      <c r="I12" s="15">
        <v>18</v>
      </c>
      <c r="J12" s="15">
        <v>14</v>
      </c>
      <c r="K12" s="15">
        <f t="shared" si="0"/>
        <v>32</v>
      </c>
      <c r="L12" s="15">
        <v>36</v>
      </c>
      <c r="M12" s="15">
        <v>10</v>
      </c>
      <c r="N12" s="15">
        <v>0</v>
      </c>
      <c r="O12" s="15">
        <v>11</v>
      </c>
      <c r="P12" s="15">
        <v>10</v>
      </c>
      <c r="Q12" s="15">
        <v>13</v>
      </c>
      <c r="R12" s="15">
        <v>14</v>
      </c>
      <c r="S12" s="15"/>
      <c r="T12" s="16" t="s">
        <v>27</v>
      </c>
      <c r="U12" s="5"/>
      <c r="V12" s="5"/>
      <c r="W12" s="5"/>
      <c r="X12" s="5"/>
      <c r="Y12" s="5"/>
    </row>
    <row r="13" spans="1:26" ht="14.25" x14ac:dyDescent="0.45">
      <c r="A13" s="13" t="s">
        <v>228</v>
      </c>
      <c r="B13" s="15"/>
      <c r="C13" s="15" t="s">
        <v>25</v>
      </c>
      <c r="D13" s="14" t="s">
        <v>24</v>
      </c>
      <c r="E13" s="14" t="s">
        <v>25</v>
      </c>
      <c r="F13" s="15" t="s">
        <v>24</v>
      </c>
      <c r="G13" s="15">
        <v>144</v>
      </c>
      <c r="H13" s="15">
        <v>45</v>
      </c>
      <c r="I13" s="15">
        <v>22</v>
      </c>
      <c r="J13" s="15">
        <v>8</v>
      </c>
      <c r="K13" s="15">
        <f t="shared" si="0"/>
        <v>30</v>
      </c>
      <c r="L13" s="15">
        <v>6</v>
      </c>
      <c r="M13" s="15">
        <v>1</v>
      </c>
      <c r="N13" s="15">
        <v>0</v>
      </c>
      <c r="O13" s="15">
        <v>22</v>
      </c>
      <c r="P13" s="15">
        <v>22</v>
      </c>
      <c r="Q13" s="15">
        <v>10</v>
      </c>
      <c r="R13" s="15">
        <v>8</v>
      </c>
      <c r="S13" s="15"/>
      <c r="T13" s="16" t="s">
        <v>28</v>
      </c>
      <c r="U13" s="5"/>
      <c r="V13" s="5"/>
      <c r="W13" s="5"/>
      <c r="X13" s="5"/>
      <c r="Y13" s="5"/>
    </row>
    <row r="14" spans="1:26" ht="14.25" x14ac:dyDescent="0.45">
      <c r="A14" s="13" t="s">
        <v>229</v>
      </c>
      <c r="B14" s="14"/>
      <c r="C14" s="15" t="s">
        <v>25</v>
      </c>
      <c r="D14" s="14" t="s">
        <v>24</v>
      </c>
      <c r="E14" s="14" t="s">
        <v>25</v>
      </c>
      <c r="F14" s="15" t="s">
        <v>24</v>
      </c>
      <c r="G14" s="14">
        <v>292</v>
      </c>
      <c r="H14" s="14">
        <v>62</v>
      </c>
      <c r="I14" s="14">
        <v>54</v>
      </c>
      <c r="J14" s="14">
        <v>11</v>
      </c>
      <c r="K14" s="15">
        <f t="shared" si="0"/>
        <v>65</v>
      </c>
      <c r="L14" s="14">
        <v>29</v>
      </c>
      <c r="M14" s="14">
        <v>0</v>
      </c>
      <c r="N14" s="14">
        <v>0</v>
      </c>
      <c r="O14" s="14">
        <v>58</v>
      </c>
      <c r="P14" s="14">
        <v>55</v>
      </c>
      <c r="Q14" s="14">
        <v>13</v>
      </c>
      <c r="R14" s="14">
        <v>11</v>
      </c>
      <c r="S14" s="15"/>
      <c r="T14" s="16" t="s">
        <v>26</v>
      </c>
    </row>
    <row r="21" spans="1:13" ht="15.75" customHeight="1" x14ac:dyDescent="0.45">
      <c r="A21" s="17" t="s">
        <v>29</v>
      </c>
      <c r="B21" s="18" t="s">
        <v>8</v>
      </c>
      <c r="C21" s="18" t="s">
        <v>9</v>
      </c>
      <c r="D21" s="19" t="s">
        <v>10</v>
      </c>
      <c r="E21" s="19" t="s">
        <v>11</v>
      </c>
      <c r="F21" s="19" t="s">
        <v>12</v>
      </c>
      <c r="G21" s="19" t="s">
        <v>13</v>
      </c>
      <c r="H21" s="19" t="s">
        <v>14</v>
      </c>
      <c r="I21" s="18" t="s">
        <v>15</v>
      </c>
      <c r="J21" s="19" t="s">
        <v>16</v>
      </c>
      <c r="K21" s="19" t="s">
        <v>17</v>
      </c>
      <c r="L21" s="19" t="s">
        <v>18</v>
      </c>
      <c r="M21" s="19" t="s">
        <v>19</v>
      </c>
    </row>
    <row r="22" spans="1:13" ht="15.75" customHeight="1" x14ac:dyDescent="0.45">
      <c r="A22" s="116" t="s">
        <v>230</v>
      </c>
      <c r="B22" s="10">
        <f t="shared" ref="B22:M22" si="1">AVERAGE(G5:G9)</f>
        <v>148.19999999999999</v>
      </c>
      <c r="C22" s="10">
        <f t="shared" si="1"/>
        <v>40</v>
      </c>
      <c r="D22" s="10">
        <f t="shared" si="1"/>
        <v>13.2</v>
      </c>
      <c r="E22" s="10">
        <f t="shared" si="1"/>
        <v>13.8</v>
      </c>
      <c r="F22" s="10">
        <f t="shared" si="1"/>
        <v>27</v>
      </c>
      <c r="G22" s="10">
        <f t="shared" si="1"/>
        <v>19.2</v>
      </c>
      <c r="H22" s="10">
        <f t="shared" si="1"/>
        <v>0</v>
      </c>
      <c r="I22" s="10">
        <f t="shared" si="1"/>
        <v>0</v>
      </c>
      <c r="J22" s="10">
        <f t="shared" si="1"/>
        <v>11.8</v>
      </c>
      <c r="K22" s="10">
        <f t="shared" si="1"/>
        <v>10.6</v>
      </c>
      <c r="L22" s="10">
        <f t="shared" si="1"/>
        <v>10.4</v>
      </c>
      <c r="M22" s="10">
        <f t="shared" si="1"/>
        <v>8.8000000000000007</v>
      </c>
    </row>
    <row r="23" spans="1:13" ht="15.75" customHeight="1" x14ac:dyDescent="0.45">
      <c r="A23" s="117" t="s">
        <v>231</v>
      </c>
      <c r="B23" s="15">
        <f t="shared" ref="B23:M23" si="2">AVERAGE(G10:G14)</f>
        <v>186.6</v>
      </c>
      <c r="C23" s="15">
        <f t="shared" si="2"/>
        <v>44.2</v>
      </c>
      <c r="D23" s="15">
        <f t="shared" si="2"/>
        <v>27</v>
      </c>
      <c r="E23" s="15">
        <f t="shared" si="2"/>
        <v>16.8</v>
      </c>
      <c r="F23" s="15">
        <f t="shared" si="2"/>
        <v>43.8</v>
      </c>
      <c r="G23" s="15">
        <f t="shared" si="2"/>
        <v>22</v>
      </c>
      <c r="H23" s="15">
        <f t="shared" si="2"/>
        <v>3</v>
      </c>
      <c r="I23" s="15">
        <f t="shared" si="2"/>
        <v>0</v>
      </c>
      <c r="J23" s="15">
        <f t="shared" si="2"/>
        <v>25.6</v>
      </c>
      <c r="K23" s="15">
        <f t="shared" si="2"/>
        <v>24.8</v>
      </c>
      <c r="L23" s="15">
        <f t="shared" si="2"/>
        <v>16.600000000000001</v>
      </c>
      <c r="M23" s="15">
        <f t="shared" si="2"/>
        <v>16</v>
      </c>
    </row>
    <row r="24" spans="1:13" ht="15.75" customHeight="1" x14ac:dyDescent="0.45"/>
    <row r="25" spans="1:13" ht="15.75" customHeight="1" x14ac:dyDescent="0.45"/>
    <row r="26" spans="1:13" ht="15.75" customHeight="1" x14ac:dyDescent="0.45"/>
    <row r="27" spans="1:13" ht="15.75" customHeight="1" x14ac:dyDescent="0.45"/>
    <row r="28" spans="1:13" ht="15.75" customHeight="1" x14ac:dyDescent="0.45"/>
    <row r="29" spans="1:13" ht="15.75" customHeight="1" x14ac:dyDescent="0.45"/>
    <row r="30" spans="1:13" ht="15.75" customHeight="1" x14ac:dyDescent="0.45"/>
    <row r="31" spans="1:13" ht="15.75" customHeight="1" x14ac:dyDescent="0.45"/>
    <row r="32" spans="1:13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spans="13:13" ht="15.75" customHeight="1" x14ac:dyDescent="0.45"/>
    <row r="50" spans="13:13" ht="55.5" customHeight="1" x14ac:dyDescent="0.45"/>
    <row r="51" spans="13:13" ht="15.75" customHeight="1" x14ac:dyDescent="0.45">
      <c r="M51" s="20"/>
    </row>
    <row r="52" spans="13:13" ht="15.75" customHeight="1" x14ac:dyDescent="0.45">
      <c r="M52" s="20"/>
    </row>
    <row r="53" spans="13:13" ht="15.75" customHeight="1" x14ac:dyDescent="0.45">
      <c r="M53" s="20"/>
    </row>
    <row r="54" spans="13:13" ht="15.75" customHeight="1" x14ac:dyDescent="0.45">
      <c r="M54" s="20"/>
    </row>
    <row r="55" spans="13:13" ht="15.75" customHeight="1" x14ac:dyDescent="0.45"/>
    <row r="56" spans="13:13" ht="15.75" customHeight="1" x14ac:dyDescent="0.45"/>
    <row r="57" spans="13:13" ht="15.75" customHeight="1" x14ac:dyDescent="0.45"/>
    <row r="58" spans="13:13" ht="15.75" customHeight="1" x14ac:dyDescent="0.45"/>
    <row r="59" spans="13:13" ht="15.75" customHeight="1" x14ac:dyDescent="0.45"/>
    <row r="60" spans="13:13" ht="15.75" customHeight="1" x14ac:dyDescent="0.45"/>
    <row r="61" spans="13:13" ht="15.75" customHeight="1" x14ac:dyDescent="0.45"/>
    <row r="62" spans="13:13" ht="15.75" customHeight="1" x14ac:dyDescent="0.45"/>
    <row r="63" spans="13:13" ht="15.75" customHeight="1" x14ac:dyDescent="0.45"/>
    <row r="64" spans="13:13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mergeCells count="3">
    <mergeCell ref="A2:A3"/>
    <mergeCell ref="B2:E2"/>
    <mergeCell ref="G2:T2"/>
  </mergeCells>
  <phoneticPr fontId="9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02"/>
  <sheetViews>
    <sheetView topLeftCell="A24" workbookViewId="0">
      <selection activeCell="B18" sqref="B18"/>
    </sheetView>
  </sheetViews>
  <sheetFormatPr defaultColWidth="14.3984375" defaultRowHeight="15" customHeight="1" x14ac:dyDescent="0.45"/>
  <cols>
    <col min="1" max="1" width="11.3984375" customWidth="1"/>
    <col min="2" max="2" width="41.265625" customWidth="1"/>
    <col min="3" max="3" width="24.86328125" customWidth="1"/>
    <col min="4" max="4" width="16.73046875" customWidth="1"/>
    <col min="5" max="5" width="14.1328125" customWidth="1"/>
    <col min="6" max="6" width="20" customWidth="1"/>
    <col min="7" max="9" width="13.265625" customWidth="1"/>
    <col min="10" max="10" width="20" customWidth="1"/>
    <col min="11" max="11" width="15.59765625" customWidth="1"/>
    <col min="12" max="12" width="20" customWidth="1"/>
    <col min="13" max="13" width="13.1328125" customWidth="1"/>
  </cols>
  <sheetData>
    <row r="1" spans="1:26" ht="15.75" x14ac:dyDescent="0.5">
      <c r="B1" s="108" t="s">
        <v>30</v>
      </c>
      <c r="C1" s="109"/>
      <c r="D1" s="109"/>
      <c r="E1" s="109"/>
      <c r="F1" s="109"/>
      <c r="G1" s="109"/>
      <c r="H1" s="109"/>
      <c r="I1" s="109"/>
      <c r="J1" s="109"/>
      <c r="K1" s="110"/>
    </row>
    <row r="2" spans="1:26" ht="14.25" x14ac:dyDescent="0.45">
      <c r="B2" s="21" t="s">
        <v>9</v>
      </c>
      <c r="C2" s="22" t="s">
        <v>31</v>
      </c>
      <c r="D2" s="23" t="s">
        <v>32</v>
      </c>
      <c r="E2" s="23" t="s">
        <v>33</v>
      </c>
      <c r="F2" s="23" t="s">
        <v>34</v>
      </c>
      <c r="G2" s="24" t="s">
        <v>35</v>
      </c>
      <c r="H2" s="24" t="s">
        <v>36</v>
      </c>
      <c r="I2" s="25" t="s">
        <v>37</v>
      </c>
      <c r="J2" s="23" t="s">
        <v>38</v>
      </c>
      <c r="K2" s="26" t="s">
        <v>39</v>
      </c>
    </row>
    <row r="3" spans="1:26" ht="14.25" x14ac:dyDescent="0.45">
      <c r="B3" s="8" t="s">
        <v>220</v>
      </c>
      <c r="C3" s="10">
        <f>General!H5</f>
        <v>19</v>
      </c>
      <c r="D3" s="27">
        <f>'Class Matches'!$B$29</f>
        <v>16</v>
      </c>
      <c r="E3" s="9">
        <f t="shared" ref="E3:E7" si="0">C3-D3</f>
        <v>3</v>
      </c>
      <c r="F3" s="9">
        <f t="shared" ref="F3:F7" si="1">80 - D3</f>
        <v>64</v>
      </c>
      <c r="G3" s="28">
        <f t="shared" ref="G3:G7" si="2">((D3)/(D3+E3))</f>
        <v>0.84210526315789469</v>
      </c>
      <c r="H3" s="28">
        <f t="shared" ref="H3:H7" si="3">((D3)/(D3+F3))</f>
        <v>0.2</v>
      </c>
      <c r="I3" s="29">
        <f t="shared" ref="I3:I7" si="4">((2*(G3*H3))/(G3+H3))</f>
        <v>0.32323232323232326</v>
      </c>
      <c r="J3" s="9">
        <f>'CQs Metrics'!T3</f>
        <v>6</v>
      </c>
      <c r="K3" s="30">
        <f t="shared" ref="K3:K7" si="5">J3/18</f>
        <v>0.33333333333333331</v>
      </c>
    </row>
    <row r="4" spans="1:26" ht="14.25" x14ac:dyDescent="0.45">
      <c r="B4" s="8" t="s">
        <v>221</v>
      </c>
      <c r="C4" s="10">
        <f>General!H6</f>
        <v>21</v>
      </c>
      <c r="D4" s="27">
        <f>'Class Matches'!$D$29</f>
        <v>14</v>
      </c>
      <c r="E4" s="9">
        <f t="shared" si="0"/>
        <v>7</v>
      </c>
      <c r="F4" s="9">
        <f t="shared" si="1"/>
        <v>66</v>
      </c>
      <c r="G4" s="28">
        <f t="shared" si="2"/>
        <v>0.66666666666666663</v>
      </c>
      <c r="H4" s="28">
        <f t="shared" si="3"/>
        <v>0.17499999999999999</v>
      </c>
      <c r="I4" s="29">
        <f t="shared" si="4"/>
        <v>0.27722772277227725</v>
      </c>
      <c r="J4" s="31">
        <f>'CQs Metrics'!T4</f>
        <v>2</v>
      </c>
      <c r="K4" s="30">
        <f t="shared" si="5"/>
        <v>0.1111111111111111</v>
      </c>
    </row>
    <row r="5" spans="1:26" ht="14.25" x14ac:dyDescent="0.45">
      <c r="A5" s="32"/>
      <c r="B5" s="8" t="s">
        <v>222</v>
      </c>
      <c r="C5" s="10">
        <f>General!H7</f>
        <v>24</v>
      </c>
      <c r="D5" s="10">
        <f>'Class Matches'!$F$29</f>
        <v>13</v>
      </c>
      <c r="E5" s="10">
        <f t="shared" si="0"/>
        <v>11</v>
      </c>
      <c r="F5" s="10">
        <f t="shared" si="1"/>
        <v>67</v>
      </c>
      <c r="G5" s="28">
        <f t="shared" si="2"/>
        <v>0.54166666666666663</v>
      </c>
      <c r="H5" s="28">
        <f t="shared" si="3"/>
        <v>0.16250000000000001</v>
      </c>
      <c r="I5" s="28">
        <f t="shared" si="4"/>
        <v>0.25</v>
      </c>
      <c r="J5" s="10">
        <f>'CQs Metrics'!T5</f>
        <v>7</v>
      </c>
      <c r="K5" s="28">
        <f t="shared" si="5"/>
        <v>0.3888888888888889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4.25" x14ac:dyDescent="0.45">
      <c r="A6" s="32"/>
      <c r="B6" s="8" t="s">
        <v>223</v>
      </c>
      <c r="C6" s="9">
        <f>General!H8</f>
        <v>26</v>
      </c>
      <c r="D6" s="27">
        <f>'Class Matches'!$H$29</f>
        <v>14</v>
      </c>
      <c r="E6" s="9">
        <f t="shared" si="0"/>
        <v>12</v>
      </c>
      <c r="F6" s="9">
        <f t="shared" si="1"/>
        <v>66</v>
      </c>
      <c r="G6" s="34">
        <f t="shared" si="2"/>
        <v>0.53846153846153844</v>
      </c>
      <c r="H6" s="34">
        <f t="shared" si="3"/>
        <v>0.17499999999999999</v>
      </c>
      <c r="I6" s="34">
        <f t="shared" si="4"/>
        <v>0.26415094339622641</v>
      </c>
      <c r="J6" s="9">
        <f>'CQs Metrics'!T6</f>
        <v>8</v>
      </c>
      <c r="K6" s="30">
        <f t="shared" si="5"/>
        <v>0.44444444444444442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4.25" x14ac:dyDescent="0.45">
      <c r="B7" s="8" t="s">
        <v>224</v>
      </c>
      <c r="C7" s="10">
        <f>General!H9</f>
        <v>110</v>
      </c>
      <c r="D7" s="27">
        <f>'Class Matches'!$J$29</f>
        <v>26</v>
      </c>
      <c r="E7" s="9">
        <f t="shared" si="0"/>
        <v>84</v>
      </c>
      <c r="F7" s="9">
        <f t="shared" si="1"/>
        <v>54</v>
      </c>
      <c r="G7" s="28">
        <f t="shared" si="2"/>
        <v>0.23636363636363636</v>
      </c>
      <c r="H7" s="28">
        <f t="shared" si="3"/>
        <v>0.32500000000000001</v>
      </c>
      <c r="I7" s="29">
        <f t="shared" si="4"/>
        <v>0.27368421052631575</v>
      </c>
      <c r="J7" s="9">
        <f>'CQs Metrics'!T7</f>
        <v>7</v>
      </c>
      <c r="K7" s="30">
        <f t="shared" si="5"/>
        <v>0.3888888888888889</v>
      </c>
    </row>
    <row r="8" spans="1:26" ht="15.75" x14ac:dyDescent="0.5">
      <c r="B8" s="120" t="s">
        <v>230</v>
      </c>
      <c r="C8" s="35">
        <f t="shared" ref="C8:K8" si="6">AVERAGE(C3:C7)</f>
        <v>40</v>
      </c>
      <c r="D8" s="35">
        <f t="shared" si="6"/>
        <v>16.600000000000001</v>
      </c>
      <c r="E8" s="35">
        <f t="shared" si="6"/>
        <v>23.4</v>
      </c>
      <c r="F8" s="35">
        <f t="shared" si="6"/>
        <v>63.4</v>
      </c>
      <c r="G8" s="36">
        <f t="shared" si="6"/>
        <v>0.5650527542632805</v>
      </c>
      <c r="H8" s="36">
        <f t="shared" si="6"/>
        <v>0.20749999999999996</v>
      </c>
      <c r="I8" s="36">
        <f t="shared" si="6"/>
        <v>0.27765903998542851</v>
      </c>
      <c r="J8" s="36">
        <f t="shared" si="6"/>
        <v>6</v>
      </c>
      <c r="K8" s="36">
        <f t="shared" si="6"/>
        <v>0.33333333333333331</v>
      </c>
    </row>
    <row r="9" spans="1:26" ht="14.25" x14ac:dyDescent="0.45">
      <c r="B9" s="13" t="s">
        <v>225</v>
      </c>
      <c r="C9" s="14">
        <f>General!H10</f>
        <v>34</v>
      </c>
      <c r="D9" s="37">
        <f>'Class Matches'!$B$62</f>
        <v>15</v>
      </c>
      <c r="E9" s="14">
        <f t="shared" ref="E9:E13" si="7">C9-D9</f>
        <v>19</v>
      </c>
      <c r="F9" s="14">
        <f t="shared" ref="F9:F13" si="8">80 - D9</f>
        <v>65</v>
      </c>
      <c r="G9" s="38">
        <f t="shared" ref="G9:G13" si="9">((D9)/(D9+E9))</f>
        <v>0.44117647058823528</v>
      </c>
      <c r="H9" s="38">
        <f t="shared" ref="H9:H13" si="10">((D9)/(D9+F9))</f>
        <v>0.1875</v>
      </c>
      <c r="I9" s="39">
        <f t="shared" ref="I9:I13" si="11">((2*(G9*H9))/(G9+H9))</f>
        <v>0.26315789473684209</v>
      </c>
      <c r="J9" s="14">
        <f>'CQs Metrics'!T8</f>
        <v>10</v>
      </c>
      <c r="K9" s="40">
        <f t="shared" ref="K9:K13" si="12">J9/18</f>
        <v>0.55555555555555558</v>
      </c>
    </row>
    <row r="10" spans="1:26" ht="14.25" x14ac:dyDescent="0.45">
      <c r="B10" s="13" t="s">
        <v>226</v>
      </c>
      <c r="C10" s="14">
        <f>General!H11</f>
        <v>27</v>
      </c>
      <c r="D10" s="37">
        <f>'Class Matches'!$D$62</f>
        <v>12</v>
      </c>
      <c r="E10" s="14">
        <f t="shared" si="7"/>
        <v>15</v>
      </c>
      <c r="F10" s="14">
        <f t="shared" si="8"/>
        <v>68</v>
      </c>
      <c r="G10" s="38">
        <f t="shared" si="9"/>
        <v>0.44444444444444442</v>
      </c>
      <c r="H10" s="38">
        <f t="shared" si="10"/>
        <v>0.15</v>
      </c>
      <c r="I10" s="39">
        <f t="shared" si="11"/>
        <v>0.22429906542056074</v>
      </c>
      <c r="J10" s="14">
        <f>'CQs Metrics'!T9</f>
        <v>10</v>
      </c>
      <c r="K10" s="40">
        <f t="shared" si="12"/>
        <v>0.55555555555555558</v>
      </c>
    </row>
    <row r="11" spans="1:26" ht="14.25" x14ac:dyDescent="0.45">
      <c r="B11" s="13" t="s">
        <v>227</v>
      </c>
      <c r="C11" s="14">
        <f>General!H12</f>
        <v>53</v>
      </c>
      <c r="D11" s="37">
        <f>'Class Matches'!$F$62</f>
        <v>23</v>
      </c>
      <c r="E11" s="14">
        <f t="shared" si="7"/>
        <v>30</v>
      </c>
      <c r="F11" s="14">
        <f t="shared" si="8"/>
        <v>57</v>
      </c>
      <c r="G11" s="38">
        <f t="shared" si="9"/>
        <v>0.43396226415094341</v>
      </c>
      <c r="H11" s="38">
        <f t="shared" si="10"/>
        <v>0.28749999999999998</v>
      </c>
      <c r="I11" s="39">
        <f t="shared" si="11"/>
        <v>0.34586466165413532</v>
      </c>
      <c r="J11" s="14">
        <f>'CQs Metrics'!T10</f>
        <v>14</v>
      </c>
      <c r="K11" s="40">
        <f t="shared" si="12"/>
        <v>0.77777777777777779</v>
      </c>
    </row>
    <row r="12" spans="1:26" ht="14.25" x14ac:dyDescent="0.45">
      <c r="B12" s="13" t="s">
        <v>228</v>
      </c>
      <c r="C12" s="14">
        <f>General!H13</f>
        <v>45</v>
      </c>
      <c r="D12" s="37">
        <f>'Class Matches'!$H$62</f>
        <v>22</v>
      </c>
      <c r="E12" s="14">
        <f t="shared" si="7"/>
        <v>23</v>
      </c>
      <c r="F12" s="14">
        <f t="shared" si="8"/>
        <v>58</v>
      </c>
      <c r="G12" s="38">
        <f t="shared" si="9"/>
        <v>0.48888888888888887</v>
      </c>
      <c r="H12" s="38">
        <f t="shared" si="10"/>
        <v>0.27500000000000002</v>
      </c>
      <c r="I12" s="39">
        <f t="shared" si="11"/>
        <v>0.35200000000000004</v>
      </c>
      <c r="J12" s="14">
        <f>'CQs Metrics'!T11</f>
        <v>10</v>
      </c>
      <c r="K12" s="40">
        <f t="shared" si="12"/>
        <v>0.55555555555555558</v>
      </c>
    </row>
    <row r="13" spans="1:26" ht="16.5" customHeight="1" x14ac:dyDescent="0.45">
      <c r="B13" s="13" t="s">
        <v>229</v>
      </c>
      <c r="C13" s="41">
        <f>General!H14</f>
        <v>62</v>
      </c>
      <c r="D13" s="42">
        <f>'Class Matches'!$J$62</f>
        <v>25</v>
      </c>
      <c r="E13" s="43">
        <f t="shared" si="7"/>
        <v>37</v>
      </c>
      <c r="F13" s="43">
        <f t="shared" si="8"/>
        <v>55</v>
      </c>
      <c r="G13" s="44">
        <f t="shared" si="9"/>
        <v>0.40322580645161288</v>
      </c>
      <c r="H13" s="44">
        <f t="shared" si="10"/>
        <v>0.3125</v>
      </c>
      <c r="I13" s="45">
        <f t="shared" si="11"/>
        <v>0.35211267605633806</v>
      </c>
      <c r="J13" s="46">
        <f>'CQs Metrics'!T12</f>
        <v>9</v>
      </c>
      <c r="K13" s="47">
        <f t="shared" si="12"/>
        <v>0.5</v>
      </c>
    </row>
    <row r="14" spans="1:26" ht="15.75" customHeight="1" x14ac:dyDescent="0.45">
      <c r="B14" s="121" t="s">
        <v>231</v>
      </c>
      <c r="C14" s="48">
        <f t="shared" ref="C14:K14" si="13">AVERAGE(C9:C13)</f>
        <v>44.2</v>
      </c>
      <c r="D14" s="48">
        <f t="shared" si="13"/>
        <v>19.399999999999999</v>
      </c>
      <c r="E14" s="48">
        <f t="shared" si="13"/>
        <v>24.8</v>
      </c>
      <c r="F14" s="48">
        <f t="shared" si="13"/>
        <v>60.6</v>
      </c>
      <c r="G14" s="49">
        <f t="shared" si="13"/>
        <v>0.44233957490482501</v>
      </c>
      <c r="H14" s="49">
        <f t="shared" si="13"/>
        <v>0.24249999999999999</v>
      </c>
      <c r="I14" s="49">
        <f t="shared" si="13"/>
        <v>0.30748685957357524</v>
      </c>
      <c r="J14" s="49">
        <f t="shared" si="13"/>
        <v>10.6</v>
      </c>
      <c r="K14" s="49">
        <f t="shared" si="13"/>
        <v>0.58888888888888891</v>
      </c>
    </row>
    <row r="15" spans="1:26" ht="15" customHeight="1" x14ac:dyDescent="0.45">
      <c r="B15" s="50"/>
      <c r="C15" s="20"/>
      <c r="D15" s="20"/>
      <c r="E15" s="20"/>
      <c r="F15" s="20"/>
      <c r="G15" s="20"/>
      <c r="H15" s="20"/>
      <c r="I15" s="20"/>
      <c r="J15" s="20"/>
      <c r="K15" s="20"/>
    </row>
    <row r="16" spans="1:26" ht="15.75" customHeight="1" x14ac:dyDescent="0.5">
      <c r="B16" s="108" t="s">
        <v>40</v>
      </c>
      <c r="C16" s="109"/>
      <c r="D16" s="109"/>
      <c r="E16" s="109"/>
      <c r="F16" s="109"/>
      <c r="G16" s="109"/>
      <c r="H16" s="109"/>
      <c r="I16" s="109"/>
      <c r="J16" s="109"/>
      <c r="K16" s="110"/>
    </row>
    <row r="17" spans="1:26" ht="15.75" customHeight="1" x14ac:dyDescent="0.45">
      <c r="B17" s="51"/>
      <c r="C17" s="51" t="s">
        <v>41</v>
      </c>
      <c r="D17" s="21" t="s">
        <v>42</v>
      </c>
      <c r="E17" s="51" t="s">
        <v>33</v>
      </c>
      <c r="F17" s="51" t="s">
        <v>43</v>
      </c>
      <c r="G17" s="21" t="s">
        <v>35</v>
      </c>
      <c r="H17" s="21" t="s">
        <v>36</v>
      </c>
      <c r="I17" s="21" t="s">
        <v>37</v>
      </c>
      <c r="J17" s="51" t="s">
        <v>38</v>
      </c>
      <c r="K17" s="52" t="s">
        <v>39</v>
      </c>
    </row>
    <row r="18" spans="1:26" ht="15.75" customHeight="1" x14ac:dyDescent="0.45">
      <c r="B18" s="122" t="s">
        <v>220</v>
      </c>
      <c r="C18" s="10">
        <f>General!I5</f>
        <v>10</v>
      </c>
      <c r="D18" s="10">
        <f>'Object Prop Matches'!$B$16</f>
        <v>5</v>
      </c>
      <c r="E18" s="10">
        <f t="shared" ref="E18:E22" si="14">C18-D18</f>
        <v>5</v>
      </c>
      <c r="F18" s="10">
        <f t="shared" ref="F18:F22" si="15">60-D18</f>
        <v>55</v>
      </c>
      <c r="G18" s="28">
        <f t="shared" ref="G18:G22" si="16">((D18)/(D18+E18))</f>
        <v>0.5</v>
      </c>
      <c r="H18" s="28">
        <f t="shared" ref="H18:H22" si="17">((D18)/(D18+F18))</f>
        <v>8.3333333333333329E-2</v>
      </c>
      <c r="I18" s="28">
        <f t="shared" ref="I18:I22" si="18">((2*(G18*H18))/(G18+H18))</f>
        <v>0.14285714285714285</v>
      </c>
      <c r="J18" s="9">
        <f t="shared" ref="J18:J22" si="19">J3</f>
        <v>6</v>
      </c>
      <c r="K18" s="34">
        <f t="shared" ref="K18:K22" si="20">J18/18</f>
        <v>0.33333333333333331</v>
      </c>
    </row>
    <row r="19" spans="1:26" ht="15.75" customHeight="1" x14ac:dyDescent="0.45">
      <c r="B19" s="8" t="s">
        <v>221</v>
      </c>
      <c r="C19" s="10">
        <f>General!I6</f>
        <v>17</v>
      </c>
      <c r="D19" s="10">
        <f>'Object Prop Matches'!$D$16</f>
        <v>4</v>
      </c>
      <c r="E19" s="10">
        <f t="shared" si="14"/>
        <v>13</v>
      </c>
      <c r="F19" s="10">
        <f t="shared" si="15"/>
        <v>56</v>
      </c>
      <c r="G19" s="28">
        <f t="shared" si="16"/>
        <v>0.23529411764705882</v>
      </c>
      <c r="H19" s="28">
        <f t="shared" si="17"/>
        <v>6.6666666666666666E-2</v>
      </c>
      <c r="I19" s="28">
        <f t="shared" si="18"/>
        <v>0.1038961038961039</v>
      </c>
      <c r="J19" s="31">
        <f t="shared" si="19"/>
        <v>2</v>
      </c>
      <c r="K19" s="34">
        <f t="shared" si="20"/>
        <v>0.1111111111111111</v>
      </c>
    </row>
    <row r="20" spans="1:26" ht="15.75" customHeight="1" x14ac:dyDescent="0.45">
      <c r="A20" s="53"/>
      <c r="B20" s="8" t="s">
        <v>222</v>
      </c>
      <c r="C20" s="9">
        <f>General!I7</f>
        <v>10</v>
      </c>
      <c r="D20" s="10">
        <f>'Object Prop Matches'!$F$16</f>
        <v>1</v>
      </c>
      <c r="E20" s="10">
        <f t="shared" si="14"/>
        <v>9</v>
      </c>
      <c r="F20" s="10">
        <f t="shared" si="15"/>
        <v>59</v>
      </c>
      <c r="G20" s="28">
        <f t="shared" si="16"/>
        <v>0.1</v>
      </c>
      <c r="H20" s="28">
        <f t="shared" si="17"/>
        <v>1.6666666666666666E-2</v>
      </c>
      <c r="I20" s="28">
        <f t="shared" si="18"/>
        <v>2.8571428571428574E-2</v>
      </c>
      <c r="J20" s="31">
        <f t="shared" si="19"/>
        <v>7</v>
      </c>
      <c r="K20" s="34">
        <f t="shared" si="20"/>
        <v>0.3888888888888889</v>
      </c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.75" customHeight="1" x14ac:dyDescent="0.45">
      <c r="B21" s="8" t="s">
        <v>223</v>
      </c>
      <c r="C21" s="9">
        <f>General!I8</f>
        <v>14</v>
      </c>
      <c r="D21" s="9">
        <f>'Object Prop Matches'!$H$16</f>
        <v>6</v>
      </c>
      <c r="E21" s="10">
        <f t="shared" si="14"/>
        <v>8</v>
      </c>
      <c r="F21" s="10">
        <f t="shared" si="15"/>
        <v>54</v>
      </c>
      <c r="G21" s="28">
        <f t="shared" si="16"/>
        <v>0.42857142857142855</v>
      </c>
      <c r="H21" s="28">
        <f t="shared" si="17"/>
        <v>0.1</v>
      </c>
      <c r="I21" s="28">
        <f t="shared" si="18"/>
        <v>0.16216216216216217</v>
      </c>
      <c r="J21" s="9">
        <f t="shared" si="19"/>
        <v>8</v>
      </c>
      <c r="K21" s="34">
        <f t="shared" si="20"/>
        <v>0.44444444444444442</v>
      </c>
    </row>
    <row r="22" spans="1:26" ht="15.75" customHeight="1" x14ac:dyDescent="0.45">
      <c r="B22" s="8" t="s">
        <v>224</v>
      </c>
      <c r="C22" s="10">
        <f>General!I9</f>
        <v>15</v>
      </c>
      <c r="D22" s="9">
        <f>'Object Prop Matches'!$J$16</f>
        <v>8</v>
      </c>
      <c r="E22" s="10">
        <f t="shared" si="14"/>
        <v>7</v>
      </c>
      <c r="F22" s="10">
        <f t="shared" si="15"/>
        <v>52</v>
      </c>
      <c r="G22" s="28">
        <f t="shared" si="16"/>
        <v>0.53333333333333333</v>
      </c>
      <c r="H22" s="28">
        <f t="shared" si="17"/>
        <v>0.13333333333333333</v>
      </c>
      <c r="I22" s="28">
        <f t="shared" si="18"/>
        <v>0.21333333333333335</v>
      </c>
      <c r="J22" s="9">
        <f t="shared" si="19"/>
        <v>7</v>
      </c>
      <c r="K22" s="34">
        <f t="shared" si="20"/>
        <v>0.3888888888888889</v>
      </c>
    </row>
    <row r="23" spans="1:26" ht="15.75" customHeight="1" x14ac:dyDescent="0.5">
      <c r="B23" s="120" t="s">
        <v>230</v>
      </c>
      <c r="C23" s="35">
        <v>10.7</v>
      </c>
      <c r="D23" s="35">
        <f t="shared" ref="D23:K23" si="21">AVERAGE(D18:D22)</f>
        <v>4.8</v>
      </c>
      <c r="E23" s="35">
        <f t="shared" si="21"/>
        <v>8.4</v>
      </c>
      <c r="F23" s="35">
        <f t="shared" si="21"/>
        <v>55.2</v>
      </c>
      <c r="G23" s="36">
        <f t="shared" si="21"/>
        <v>0.35943977591036413</v>
      </c>
      <c r="H23" s="36">
        <f t="shared" si="21"/>
        <v>0.08</v>
      </c>
      <c r="I23" s="36">
        <f t="shared" si="21"/>
        <v>0.13016403416403416</v>
      </c>
      <c r="J23" s="35">
        <f t="shared" si="21"/>
        <v>6</v>
      </c>
      <c r="K23" s="36">
        <f t="shared" si="21"/>
        <v>0.33333333333333331</v>
      </c>
    </row>
    <row r="24" spans="1:26" ht="15.75" customHeight="1" x14ac:dyDescent="0.45">
      <c r="B24" s="13" t="s">
        <v>225</v>
      </c>
      <c r="C24" s="14">
        <f>General!I10</f>
        <v>25</v>
      </c>
      <c r="D24" s="14">
        <f>'Object Prop Matches'!$B$36</f>
        <v>13</v>
      </c>
      <c r="E24" s="15">
        <f t="shared" ref="E24:E28" si="22">C24-D24</f>
        <v>12</v>
      </c>
      <c r="F24" s="15">
        <f t="shared" ref="F24:F28" si="23">60-D24</f>
        <v>47</v>
      </c>
      <c r="G24" s="38">
        <f t="shared" ref="G24:G28" si="24">((D24)/(D24+E24))</f>
        <v>0.52</v>
      </c>
      <c r="H24" s="38">
        <f t="shared" ref="H24:H28" si="25">((D24)/(D24+F24))</f>
        <v>0.21666666666666667</v>
      </c>
      <c r="I24" s="38">
        <f t="shared" ref="I24:I28" si="26">((2*(G24*H24))/(G24+H24))</f>
        <v>0.30588235294117649</v>
      </c>
      <c r="J24" s="14">
        <f t="shared" ref="J24:J28" si="27">J9</f>
        <v>10</v>
      </c>
      <c r="K24" s="54">
        <f t="shared" ref="K24:K28" si="28">J24/18</f>
        <v>0.55555555555555558</v>
      </c>
    </row>
    <row r="25" spans="1:26" ht="15.75" customHeight="1" x14ac:dyDescent="0.45">
      <c r="B25" s="13" t="s">
        <v>226</v>
      </c>
      <c r="C25" s="14">
        <f>General!I11</f>
        <v>16</v>
      </c>
      <c r="D25" s="14">
        <f>'Object Prop Matches'!$D$36</f>
        <v>12</v>
      </c>
      <c r="E25" s="15">
        <f t="shared" si="22"/>
        <v>4</v>
      </c>
      <c r="F25" s="15">
        <f t="shared" si="23"/>
        <v>48</v>
      </c>
      <c r="G25" s="38">
        <f t="shared" si="24"/>
        <v>0.75</v>
      </c>
      <c r="H25" s="38">
        <f t="shared" si="25"/>
        <v>0.2</v>
      </c>
      <c r="I25" s="38">
        <f t="shared" si="26"/>
        <v>0.31578947368421056</v>
      </c>
      <c r="J25" s="14">
        <f t="shared" si="27"/>
        <v>10</v>
      </c>
      <c r="K25" s="54">
        <f t="shared" si="28"/>
        <v>0.55555555555555558</v>
      </c>
    </row>
    <row r="26" spans="1:26" ht="15.75" customHeight="1" x14ac:dyDescent="0.45">
      <c r="B26" s="13" t="s">
        <v>227</v>
      </c>
      <c r="C26" s="14">
        <f>General!I12</f>
        <v>18</v>
      </c>
      <c r="D26" s="14">
        <f>'Object Prop Matches'!$F$36</f>
        <v>7</v>
      </c>
      <c r="E26" s="15">
        <f t="shared" si="22"/>
        <v>11</v>
      </c>
      <c r="F26" s="15">
        <f t="shared" si="23"/>
        <v>53</v>
      </c>
      <c r="G26" s="38">
        <f t="shared" si="24"/>
        <v>0.3888888888888889</v>
      </c>
      <c r="H26" s="38">
        <f t="shared" si="25"/>
        <v>0.11666666666666667</v>
      </c>
      <c r="I26" s="38">
        <f t="shared" si="26"/>
        <v>0.17948717948717952</v>
      </c>
      <c r="J26" s="14">
        <f t="shared" si="27"/>
        <v>14</v>
      </c>
      <c r="K26" s="54">
        <f t="shared" si="28"/>
        <v>0.77777777777777779</v>
      </c>
    </row>
    <row r="27" spans="1:26" ht="15.75" customHeight="1" x14ac:dyDescent="0.45">
      <c r="B27" s="13" t="s">
        <v>228</v>
      </c>
      <c r="C27" s="14">
        <f>General!I13</f>
        <v>22</v>
      </c>
      <c r="D27" s="14">
        <f>'Object Prop Matches'!$H$36</f>
        <v>6</v>
      </c>
      <c r="E27" s="15">
        <f t="shared" si="22"/>
        <v>16</v>
      </c>
      <c r="F27" s="15">
        <f t="shared" si="23"/>
        <v>54</v>
      </c>
      <c r="G27" s="38">
        <f t="shared" si="24"/>
        <v>0.27272727272727271</v>
      </c>
      <c r="H27" s="38">
        <f t="shared" si="25"/>
        <v>0.1</v>
      </c>
      <c r="I27" s="38">
        <f t="shared" si="26"/>
        <v>0.14634146341463417</v>
      </c>
      <c r="J27" s="55">
        <f t="shared" si="27"/>
        <v>10</v>
      </c>
      <c r="K27" s="54">
        <f t="shared" si="28"/>
        <v>0.55555555555555558</v>
      </c>
    </row>
    <row r="28" spans="1:26" ht="15.75" customHeight="1" x14ac:dyDescent="0.45">
      <c r="B28" s="13" t="s">
        <v>229</v>
      </c>
      <c r="C28" s="14">
        <f>General!I14</f>
        <v>54</v>
      </c>
      <c r="D28" s="14">
        <f>'Object Prop Matches'!$J$36</f>
        <v>9</v>
      </c>
      <c r="E28" s="15">
        <f t="shared" si="22"/>
        <v>45</v>
      </c>
      <c r="F28" s="15">
        <f t="shared" si="23"/>
        <v>51</v>
      </c>
      <c r="G28" s="38">
        <f t="shared" si="24"/>
        <v>0.16666666666666666</v>
      </c>
      <c r="H28" s="38">
        <f t="shared" si="25"/>
        <v>0.15</v>
      </c>
      <c r="I28" s="38">
        <f t="shared" si="26"/>
        <v>0.15789473684210525</v>
      </c>
      <c r="J28" s="56">
        <f t="shared" si="27"/>
        <v>9</v>
      </c>
      <c r="K28" s="54">
        <f t="shared" si="28"/>
        <v>0.5</v>
      </c>
    </row>
    <row r="29" spans="1:26" ht="15.75" customHeight="1" x14ac:dyDescent="0.45">
      <c r="B29" s="121" t="s">
        <v>231</v>
      </c>
      <c r="C29" s="48">
        <f t="shared" ref="C29:K29" si="29">AVERAGE(C24:C28)</f>
        <v>27</v>
      </c>
      <c r="D29" s="48">
        <f t="shared" si="29"/>
        <v>9.4</v>
      </c>
      <c r="E29" s="48">
        <f t="shared" si="29"/>
        <v>17.600000000000001</v>
      </c>
      <c r="F29" s="48">
        <f t="shared" si="29"/>
        <v>50.6</v>
      </c>
      <c r="G29" s="49">
        <f t="shared" si="29"/>
        <v>0.41965656565656567</v>
      </c>
      <c r="H29" s="49">
        <f t="shared" si="29"/>
        <v>0.15666666666666668</v>
      </c>
      <c r="I29" s="49">
        <f t="shared" si="29"/>
        <v>0.22107904127386119</v>
      </c>
      <c r="J29" s="49">
        <f t="shared" si="29"/>
        <v>10.6</v>
      </c>
      <c r="K29" s="49">
        <f t="shared" si="29"/>
        <v>0.58888888888888891</v>
      </c>
    </row>
    <row r="30" spans="1:26" ht="15.75" customHeight="1" x14ac:dyDescent="0.45">
      <c r="B30" s="50"/>
      <c r="C30" s="7"/>
      <c r="D30" s="7"/>
      <c r="E30" s="5"/>
      <c r="F30" s="5"/>
      <c r="G30" s="57"/>
      <c r="H30" s="57"/>
      <c r="I30" s="57"/>
      <c r="J30" s="20"/>
      <c r="K30" s="20"/>
    </row>
    <row r="31" spans="1:26" ht="15.75" customHeight="1" x14ac:dyDescent="0.45"/>
    <row r="32" spans="1:26" ht="15.75" customHeight="1" x14ac:dyDescent="0.5">
      <c r="B32" s="108" t="s">
        <v>44</v>
      </c>
      <c r="C32" s="109"/>
      <c r="D32" s="109"/>
      <c r="E32" s="109"/>
      <c r="F32" s="109"/>
      <c r="G32" s="109"/>
      <c r="H32" s="109"/>
      <c r="I32" s="109"/>
      <c r="J32" s="109"/>
      <c r="K32" s="110"/>
    </row>
    <row r="33" spans="1:26" ht="15.75" customHeight="1" x14ac:dyDescent="0.45">
      <c r="B33" s="58"/>
      <c r="C33" s="21" t="s">
        <v>45</v>
      </c>
      <c r="D33" s="21" t="s">
        <v>42</v>
      </c>
      <c r="E33" s="51" t="s">
        <v>33</v>
      </c>
      <c r="F33" s="51" t="s">
        <v>43</v>
      </c>
      <c r="G33" s="21" t="s">
        <v>35</v>
      </c>
      <c r="H33" s="21" t="s">
        <v>36</v>
      </c>
      <c r="I33" s="21" t="s">
        <v>37</v>
      </c>
      <c r="J33" s="23" t="s">
        <v>38</v>
      </c>
      <c r="K33" s="26" t="s">
        <v>39</v>
      </c>
    </row>
    <row r="34" spans="1:26" ht="15.75" customHeight="1" x14ac:dyDescent="0.45">
      <c r="B34" s="8" t="s">
        <v>220</v>
      </c>
      <c r="C34" s="9">
        <f>General!K5</f>
        <v>21</v>
      </c>
      <c r="D34" s="9">
        <f>'Properites Matches'!$B$21</f>
        <v>11</v>
      </c>
      <c r="E34" s="9">
        <f t="shared" ref="E34:E38" si="30">C34-D34</f>
        <v>10</v>
      </c>
      <c r="F34" s="9">
        <f t="shared" ref="F34:F38" si="31">102-D34</f>
        <v>91</v>
      </c>
      <c r="G34" s="28">
        <f t="shared" ref="G34:G38" si="32">((D34)/(D34+E34))</f>
        <v>0.52380952380952384</v>
      </c>
      <c r="H34" s="28">
        <f t="shared" ref="H34:H38" si="33">((D34)/(D34+F34))</f>
        <v>0.10784313725490197</v>
      </c>
      <c r="I34" s="28">
        <f t="shared" ref="I34:I38" si="34">((2*(G34*H34))/(G34+H34))</f>
        <v>0.17886178861788621</v>
      </c>
      <c r="J34" s="9">
        <f t="shared" ref="J34:J38" si="35">J18</f>
        <v>6</v>
      </c>
      <c r="K34" s="30">
        <f t="shared" ref="K34:K38" si="36">J34/18</f>
        <v>0.33333333333333331</v>
      </c>
    </row>
    <row r="35" spans="1:26" ht="15.75" customHeight="1" x14ac:dyDescent="0.45">
      <c r="B35" s="8" t="s">
        <v>221</v>
      </c>
      <c r="C35" s="9">
        <f>General!K6</f>
        <v>23</v>
      </c>
      <c r="D35" s="9">
        <f>'Properites Matches'!$D$21</f>
        <v>7</v>
      </c>
      <c r="E35" s="9">
        <f t="shared" si="30"/>
        <v>16</v>
      </c>
      <c r="F35" s="9">
        <f t="shared" si="31"/>
        <v>95</v>
      </c>
      <c r="G35" s="28">
        <f t="shared" si="32"/>
        <v>0.30434782608695654</v>
      </c>
      <c r="H35" s="28">
        <f t="shared" si="33"/>
        <v>6.8627450980392163E-2</v>
      </c>
      <c r="I35" s="28">
        <f t="shared" si="34"/>
        <v>0.11200000000000003</v>
      </c>
      <c r="J35" s="31">
        <f t="shared" si="35"/>
        <v>2</v>
      </c>
      <c r="K35" s="30">
        <f t="shared" si="36"/>
        <v>0.1111111111111111</v>
      </c>
    </row>
    <row r="36" spans="1:26" ht="15.75" customHeight="1" x14ac:dyDescent="0.45">
      <c r="A36" s="53"/>
      <c r="B36" s="8" t="s">
        <v>222</v>
      </c>
      <c r="C36" s="60">
        <f>General!K7</f>
        <v>17</v>
      </c>
      <c r="D36" s="60">
        <f>'Properites Matches'!$F$21</f>
        <v>8</v>
      </c>
      <c r="E36" s="9">
        <f t="shared" si="30"/>
        <v>9</v>
      </c>
      <c r="F36" s="9">
        <f t="shared" si="31"/>
        <v>94</v>
      </c>
      <c r="G36" s="61">
        <f t="shared" si="32"/>
        <v>0.47058823529411764</v>
      </c>
      <c r="H36" s="61">
        <f t="shared" si="33"/>
        <v>7.8431372549019607E-2</v>
      </c>
      <c r="I36" s="61">
        <f t="shared" si="34"/>
        <v>0.13445378151260504</v>
      </c>
      <c r="J36" s="31">
        <f t="shared" si="35"/>
        <v>7</v>
      </c>
      <c r="K36" s="30">
        <f t="shared" si="36"/>
        <v>0.3888888888888889</v>
      </c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5.75" customHeight="1" x14ac:dyDescent="0.45">
      <c r="B37" s="8" t="s">
        <v>223</v>
      </c>
      <c r="C37" s="9">
        <f>General!K8</f>
        <v>24</v>
      </c>
      <c r="D37" s="9">
        <f>'Properites Matches'!$H$21</f>
        <v>15</v>
      </c>
      <c r="E37" s="9">
        <f t="shared" si="30"/>
        <v>9</v>
      </c>
      <c r="F37" s="9">
        <f t="shared" si="31"/>
        <v>87</v>
      </c>
      <c r="G37" s="61">
        <f t="shared" si="32"/>
        <v>0.625</v>
      </c>
      <c r="H37" s="61">
        <f t="shared" si="33"/>
        <v>0.14705882352941177</v>
      </c>
      <c r="I37" s="61">
        <f t="shared" si="34"/>
        <v>0.23809523809523811</v>
      </c>
      <c r="J37" s="9">
        <f t="shared" si="35"/>
        <v>8</v>
      </c>
      <c r="K37" s="30">
        <f t="shared" si="36"/>
        <v>0.44444444444444442</v>
      </c>
    </row>
    <row r="38" spans="1:26" ht="15.75" customHeight="1" x14ac:dyDescent="0.45">
      <c r="B38" s="8" t="s">
        <v>224</v>
      </c>
      <c r="C38" s="9">
        <f>General!K9</f>
        <v>50</v>
      </c>
      <c r="D38" s="9">
        <f>'Properites Matches'!$J$21</f>
        <v>10</v>
      </c>
      <c r="E38" s="9">
        <f t="shared" si="30"/>
        <v>40</v>
      </c>
      <c r="F38" s="9">
        <f t="shared" si="31"/>
        <v>92</v>
      </c>
      <c r="G38" s="61">
        <f t="shared" si="32"/>
        <v>0.2</v>
      </c>
      <c r="H38" s="61">
        <f t="shared" si="33"/>
        <v>9.8039215686274508E-2</v>
      </c>
      <c r="I38" s="61">
        <f t="shared" si="34"/>
        <v>0.13157894736842105</v>
      </c>
      <c r="J38" s="9">
        <f t="shared" si="35"/>
        <v>7</v>
      </c>
      <c r="K38" s="30">
        <f t="shared" si="36"/>
        <v>0.3888888888888889</v>
      </c>
    </row>
    <row r="39" spans="1:26" ht="15.75" customHeight="1" x14ac:dyDescent="0.5">
      <c r="B39" s="120" t="s">
        <v>230</v>
      </c>
      <c r="C39" s="35">
        <f t="shared" ref="C39:K39" si="37">AVERAGE(C34:C38)</f>
        <v>27</v>
      </c>
      <c r="D39" s="35">
        <f t="shared" si="37"/>
        <v>10.199999999999999</v>
      </c>
      <c r="E39" s="35">
        <f t="shared" si="37"/>
        <v>16.8</v>
      </c>
      <c r="F39" s="35">
        <f t="shared" si="37"/>
        <v>91.8</v>
      </c>
      <c r="G39" s="36">
        <f t="shared" si="37"/>
        <v>0.42474911703811963</v>
      </c>
      <c r="H39" s="36">
        <f t="shared" si="37"/>
        <v>0.1</v>
      </c>
      <c r="I39" s="36">
        <f t="shared" si="37"/>
        <v>0.15899795111883008</v>
      </c>
      <c r="J39" s="35">
        <f t="shared" si="37"/>
        <v>6</v>
      </c>
      <c r="K39" s="36">
        <f t="shared" si="37"/>
        <v>0.33333333333333331</v>
      </c>
    </row>
    <row r="40" spans="1:26" ht="15.75" customHeight="1" x14ac:dyDescent="0.45">
      <c r="B40" s="13" t="s">
        <v>225</v>
      </c>
      <c r="C40" s="14">
        <f>General!K10</f>
        <v>51</v>
      </c>
      <c r="D40" s="14">
        <f>'Properites Matches'!$B$44</f>
        <v>15</v>
      </c>
      <c r="E40" s="14">
        <f t="shared" ref="E40:E44" si="38">C40-D40</f>
        <v>36</v>
      </c>
      <c r="F40" s="14">
        <f t="shared" ref="F40:F44" si="39">102-D40</f>
        <v>87</v>
      </c>
      <c r="G40" s="38">
        <f t="shared" ref="G40:G44" si="40">((D40)/(D40+E40))</f>
        <v>0.29411764705882354</v>
      </c>
      <c r="H40" s="38">
        <f t="shared" ref="H40:H44" si="41">((D40)/(D40+F40))</f>
        <v>0.14705882352941177</v>
      </c>
      <c r="I40" s="38">
        <f t="shared" ref="I40:I44" si="42">((2*(G40*H40))/(G40+H40))</f>
        <v>0.19607843137254904</v>
      </c>
      <c r="J40" s="14">
        <f t="shared" ref="J40:J44" si="43">J9</f>
        <v>10</v>
      </c>
      <c r="K40" s="40">
        <f t="shared" ref="K40:K44" si="44">J40/18</f>
        <v>0.55555555555555558</v>
      </c>
    </row>
    <row r="41" spans="1:26" ht="15.75" customHeight="1" x14ac:dyDescent="0.45">
      <c r="B41" s="13" t="s">
        <v>226</v>
      </c>
      <c r="C41" s="14">
        <f>General!K11</f>
        <v>41</v>
      </c>
      <c r="D41" s="62">
        <f>'Properites Matches'!$D$44</f>
        <v>16</v>
      </c>
      <c r="E41" s="14">
        <f t="shared" si="38"/>
        <v>25</v>
      </c>
      <c r="F41" s="14">
        <f t="shared" si="39"/>
        <v>86</v>
      </c>
      <c r="G41" s="44">
        <f t="shared" si="40"/>
        <v>0.3902439024390244</v>
      </c>
      <c r="H41" s="44">
        <f t="shared" si="41"/>
        <v>0.15686274509803921</v>
      </c>
      <c r="I41" s="44">
        <f t="shared" si="42"/>
        <v>0.22377622377622378</v>
      </c>
      <c r="J41" s="46">
        <f t="shared" si="43"/>
        <v>10</v>
      </c>
      <c r="K41" s="40">
        <f t="shared" si="44"/>
        <v>0.55555555555555558</v>
      </c>
    </row>
    <row r="42" spans="1:26" ht="15.75" customHeight="1" x14ac:dyDescent="0.45">
      <c r="B42" s="13" t="s">
        <v>227</v>
      </c>
      <c r="C42" s="14">
        <f>General!K12</f>
        <v>32</v>
      </c>
      <c r="D42" s="14">
        <f>'Properites Matches'!$F$44</f>
        <v>12</v>
      </c>
      <c r="E42" s="14">
        <f t="shared" si="38"/>
        <v>20</v>
      </c>
      <c r="F42" s="14">
        <f t="shared" si="39"/>
        <v>90</v>
      </c>
      <c r="G42" s="44">
        <f t="shared" si="40"/>
        <v>0.375</v>
      </c>
      <c r="H42" s="44">
        <f t="shared" si="41"/>
        <v>0.11764705882352941</v>
      </c>
      <c r="I42" s="44">
        <f t="shared" si="42"/>
        <v>0.17910447761194026</v>
      </c>
      <c r="J42" s="14">
        <f t="shared" si="43"/>
        <v>14</v>
      </c>
      <c r="K42" s="40">
        <f t="shared" si="44"/>
        <v>0.77777777777777779</v>
      </c>
    </row>
    <row r="43" spans="1:26" ht="15.75" customHeight="1" x14ac:dyDescent="0.45">
      <c r="B43" s="13" t="s">
        <v>228</v>
      </c>
      <c r="C43" s="14">
        <f>General!K13</f>
        <v>30</v>
      </c>
      <c r="D43" s="63">
        <f>'Properites Matches'!$H$44</f>
        <v>12</v>
      </c>
      <c r="E43" s="14">
        <f t="shared" si="38"/>
        <v>18</v>
      </c>
      <c r="F43" s="14">
        <f t="shared" si="39"/>
        <v>90</v>
      </c>
      <c r="G43" s="44">
        <f t="shared" si="40"/>
        <v>0.4</v>
      </c>
      <c r="H43" s="44">
        <f t="shared" si="41"/>
        <v>0.11764705882352941</v>
      </c>
      <c r="I43" s="44">
        <f t="shared" si="42"/>
        <v>0.1818181818181818</v>
      </c>
      <c r="J43" s="14">
        <f t="shared" si="43"/>
        <v>10</v>
      </c>
      <c r="K43" s="40">
        <f t="shared" si="44"/>
        <v>0.55555555555555558</v>
      </c>
    </row>
    <row r="44" spans="1:26" ht="15.75" customHeight="1" x14ac:dyDescent="0.45">
      <c r="B44" s="13" t="s">
        <v>229</v>
      </c>
      <c r="C44" s="14">
        <f>General!K14</f>
        <v>65</v>
      </c>
      <c r="D44" s="43">
        <f>'Properites Matches'!$J$44</f>
        <v>14</v>
      </c>
      <c r="E44" s="43">
        <f t="shared" si="38"/>
        <v>51</v>
      </c>
      <c r="F44" s="43">
        <f t="shared" si="39"/>
        <v>88</v>
      </c>
      <c r="G44" s="44">
        <f t="shared" si="40"/>
        <v>0.2153846153846154</v>
      </c>
      <c r="H44" s="44">
        <f t="shared" si="41"/>
        <v>0.13725490196078433</v>
      </c>
      <c r="I44" s="44">
        <f t="shared" si="42"/>
        <v>0.16766467065868262</v>
      </c>
      <c r="J44" s="64">
        <f t="shared" si="43"/>
        <v>9</v>
      </c>
      <c r="K44" s="47">
        <f t="shared" si="44"/>
        <v>0.5</v>
      </c>
    </row>
    <row r="45" spans="1:26" ht="15.75" customHeight="1" x14ac:dyDescent="0.5">
      <c r="B45" s="121" t="s">
        <v>231</v>
      </c>
      <c r="C45" s="65">
        <f t="shared" ref="C45:K45" si="45">AVERAGE(C40:C44)</f>
        <v>43.8</v>
      </c>
      <c r="D45" s="65">
        <f t="shared" si="45"/>
        <v>13.8</v>
      </c>
      <c r="E45" s="65">
        <f t="shared" si="45"/>
        <v>30</v>
      </c>
      <c r="F45" s="65">
        <f t="shared" si="45"/>
        <v>88.2</v>
      </c>
      <c r="G45" s="66">
        <f t="shared" si="45"/>
        <v>0.33494923297649271</v>
      </c>
      <c r="H45" s="66">
        <f t="shared" si="45"/>
        <v>0.13529411764705884</v>
      </c>
      <c r="I45" s="66">
        <f t="shared" si="45"/>
        <v>0.1896883970475155</v>
      </c>
      <c r="J45" s="66">
        <f t="shared" si="45"/>
        <v>10.6</v>
      </c>
      <c r="K45" s="66">
        <f t="shared" si="45"/>
        <v>0.58888888888888891</v>
      </c>
    </row>
    <row r="46" spans="1:26" ht="15.75" customHeight="1" x14ac:dyDescent="0.45"/>
    <row r="47" spans="1:26" ht="15.75" customHeight="1" x14ac:dyDescent="0.45"/>
    <row r="48" spans="1:26" ht="15.75" customHeight="1" x14ac:dyDescent="0.55000000000000004">
      <c r="B48" s="111" t="s">
        <v>46</v>
      </c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10"/>
    </row>
    <row r="49" spans="2:13" ht="15.75" customHeight="1" x14ac:dyDescent="0.5">
      <c r="B49" s="112" t="s">
        <v>47</v>
      </c>
      <c r="C49" s="108" t="s">
        <v>9</v>
      </c>
      <c r="D49" s="109"/>
      <c r="E49" s="110"/>
      <c r="F49" s="108" t="s">
        <v>10</v>
      </c>
      <c r="G49" s="109"/>
      <c r="H49" s="110"/>
      <c r="I49" s="108" t="s">
        <v>48</v>
      </c>
      <c r="J49" s="109"/>
      <c r="K49" s="110"/>
      <c r="L49" s="108" t="s">
        <v>49</v>
      </c>
      <c r="M49" s="110"/>
    </row>
    <row r="50" spans="2:13" ht="15.75" customHeight="1" x14ac:dyDescent="0.45">
      <c r="B50" s="113"/>
      <c r="C50" s="24" t="s">
        <v>35</v>
      </c>
      <c r="D50" s="24" t="s">
        <v>36</v>
      </c>
      <c r="E50" s="24" t="s">
        <v>37</v>
      </c>
      <c r="F50" s="24" t="s">
        <v>35</v>
      </c>
      <c r="G50" s="24" t="s">
        <v>36</v>
      </c>
      <c r="H50" s="24" t="s">
        <v>37</v>
      </c>
      <c r="I50" s="24" t="s">
        <v>35</v>
      </c>
      <c r="J50" s="24" t="s">
        <v>36</v>
      </c>
      <c r="K50" s="24" t="s">
        <v>37</v>
      </c>
      <c r="L50" s="24" t="s">
        <v>38</v>
      </c>
      <c r="M50" s="24" t="s">
        <v>50</v>
      </c>
    </row>
    <row r="51" spans="2:13" ht="15.75" customHeight="1" x14ac:dyDescent="0.45">
      <c r="B51" s="118" t="s">
        <v>230</v>
      </c>
      <c r="C51" s="34">
        <f t="shared" ref="C51:E51" si="46">AVERAGE(G3:G7)</f>
        <v>0.5650527542632805</v>
      </c>
      <c r="D51" s="34">
        <f t="shared" si="46"/>
        <v>0.20749999999999996</v>
      </c>
      <c r="E51" s="34">
        <f t="shared" si="46"/>
        <v>0.27765903998542851</v>
      </c>
      <c r="F51" s="34">
        <f t="shared" ref="F51:H51" si="47">AVERAGE(G18:G22)</f>
        <v>0.35943977591036413</v>
      </c>
      <c r="G51" s="34">
        <f t="shared" si="47"/>
        <v>0.08</v>
      </c>
      <c r="H51" s="34">
        <f t="shared" si="47"/>
        <v>0.13016403416403416</v>
      </c>
      <c r="I51" s="34">
        <f t="shared" ref="I51:K51" si="48">AVERAGE(G34:G38)</f>
        <v>0.42474911703811963</v>
      </c>
      <c r="J51" s="34">
        <f t="shared" si="48"/>
        <v>0.1</v>
      </c>
      <c r="K51" s="34">
        <f t="shared" si="48"/>
        <v>0.15899795111883008</v>
      </c>
      <c r="L51" s="34">
        <f t="shared" ref="L51:M51" si="49">J8</f>
        <v>6</v>
      </c>
      <c r="M51" s="34">
        <f t="shared" si="49"/>
        <v>0.33333333333333331</v>
      </c>
    </row>
    <row r="52" spans="2:13" ht="15.75" customHeight="1" x14ac:dyDescent="0.45">
      <c r="B52" s="119" t="s">
        <v>231</v>
      </c>
      <c r="C52" s="54">
        <f t="shared" ref="C52:E52" si="50">AVERAGE(G9:G13)</f>
        <v>0.44233957490482501</v>
      </c>
      <c r="D52" s="54">
        <f t="shared" si="50"/>
        <v>0.24249999999999999</v>
      </c>
      <c r="E52" s="101">
        <f t="shared" si="50"/>
        <v>0.30748685957357524</v>
      </c>
      <c r="F52" s="54">
        <f t="shared" ref="F52:H52" si="51">AVERAGE(G24:G28)</f>
        <v>0.41965656565656567</v>
      </c>
      <c r="G52" s="54">
        <f t="shared" si="51"/>
        <v>0.15666666666666668</v>
      </c>
      <c r="H52" s="101">
        <f t="shared" si="51"/>
        <v>0.22107904127386119</v>
      </c>
      <c r="I52" s="54">
        <f t="shared" ref="I52:K52" si="52">AVERAGE(G40:G44)</f>
        <v>0.33494923297649271</v>
      </c>
      <c r="J52" s="54">
        <f t="shared" si="52"/>
        <v>0.13529411764705884</v>
      </c>
      <c r="K52" s="101">
        <f t="shared" si="52"/>
        <v>0.1896883970475155</v>
      </c>
      <c r="L52" s="54">
        <f t="shared" ref="L52:M52" si="53">J14</f>
        <v>10.6</v>
      </c>
      <c r="M52" s="101">
        <f t="shared" si="53"/>
        <v>0.58888888888888891</v>
      </c>
    </row>
    <row r="53" spans="2:13" ht="15.75" customHeight="1" x14ac:dyDescent="0.45"/>
    <row r="54" spans="2:13" ht="15.75" customHeight="1" x14ac:dyDescent="0.45"/>
    <row r="55" spans="2:13" ht="15.75" customHeight="1" x14ac:dyDescent="0.45"/>
    <row r="56" spans="2:13" ht="15.75" customHeight="1" x14ac:dyDescent="0.45"/>
    <row r="57" spans="2:13" ht="15.75" customHeight="1" x14ac:dyDescent="0.45"/>
    <row r="58" spans="2:13" ht="15.75" customHeight="1" x14ac:dyDescent="0.45"/>
    <row r="59" spans="2:13" ht="15.75" customHeight="1" x14ac:dyDescent="0.45"/>
    <row r="60" spans="2:13" ht="15.75" customHeight="1" x14ac:dyDescent="0.45"/>
    <row r="61" spans="2:13" ht="15.75" customHeight="1" x14ac:dyDescent="0.45"/>
    <row r="62" spans="2:13" ht="15.75" customHeight="1" x14ac:dyDescent="0.45"/>
    <row r="63" spans="2:13" ht="15.75" customHeight="1" x14ac:dyDescent="0.45"/>
    <row r="64" spans="2:13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</sheetData>
  <mergeCells count="9">
    <mergeCell ref="I49:K49"/>
    <mergeCell ref="L49:M49"/>
    <mergeCell ref="B1:K1"/>
    <mergeCell ref="B16:K16"/>
    <mergeCell ref="B32:K32"/>
    <mergeCell ref="B48:M48"/>
    <mergeCell ref="B49:B50"/>
    <mergeCell ref="C49:E49"/>
    <mergeCell ref="F49:H49"/>
  </mergeCells>
  <phoneticPr fontId="10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960"/>
  <sheetViews>
    <sheetView workbookViewId="0">
      <selection sqref="A1:B1"/>
    </sheetView>
  </sheetViews>
  <sheetFormatPr defaultColWidth="14.3984375" defaultRowHeight="15" customHeight="1" x14ac:dyDescent="0.45"/>
  <cols>
    <col min="1" max="1" width="31.3984375" customWidth="1"/>
    <col min="2" max="2" width="27.265625" customWidth="1"/>
    <col min="3" max="3" width="25.73046875" customWidth="1"/>
    <col min="4" max="4" width="27.265625" customWidth="1"/>
    <col min="5" max="5" width="28.265625" customWidth="1"/>
    <col min="6" max="7" width="27.265625" customWidth="1"/>
    <col min="8" max="8" width="28.1328125" customWidth="1"/>
    <col min="9" max="9" width="25.3984375" customWidth="1"/>
    <col min="10" max="10" width="30.1328125" customWidth="1"/>
  </cols>
  <sheetData>
    <row r="1" spans="1:10" ht="14.25" x14ac:dyDescent="0.45">
      <c r="A1" s="123" t="s">
        <v>232</v>
      </c>
      <c r="B1" s="110"/>
      <c r="C1" s="123" t="s">
        <v>233</v>
      </c>
      <c r="D1" s="110"/>
      <c r="E1" s="123" t="s">
        <v>234</v>
      </c>
      <c r="F1" s="110"/>
      <c r="G1" s="123" t="s">
        <v>235</v>
      </c>
      <c r="H1" s="110"/>
      <c r="I1" s="123" t="s">
        <v>236</v>
      </c>
      <c r="J1" s="110"/>
    </row>
    <row r="2" spans="1:10" ht="14.25" x14ac:dyDescent="0.45">
      <c r="A2" s="67" t="s">
        <v>51</v>
      </c>
      <c r="B2" s="67" t="s">
        <v>52</v>
      </c>
      <c r="C2" s="67" t="s">
        <v>51</v>
      </c>
      <c r="D2" s="67" t="s">
        <v>52</v>
      </c>
      <c r="E2" s="67" t="s">
        <v>51</v>
      </c>
      <c r="F2" s="67" t="s">
        <v>52</v>
      </c>
      <c r="G2" s="67" t="s">
        <v>51</v>
      </c>
      <c r="H2" s="67" t="s">
        <v>52</v>
      </c>
      <c r="I2" s="68" t="s">
        <v>51</v>
      </c>
      <c r="J2" s="67" t="s">
        <v>52</v>
      </c>
    </row>
    <row r="3" spans="1:10" ht="14.25" x14ac:dyDescent="0.45">
      <c r="A3" s="59" t="s">
        <v>53</v>
      </c>
      <c r="B3" s="59" t="s">
        <v>54</v>
      </c>
      <c r="C3" s="59" t="s">
        <v>55</v>
      </c>
      <c r="D3" s="59" t="s">
        <v>56</v>
      </c>
      <c r="E3" s="59" t="s">
        <v>57</v>
      </c>
      <c r="F3" s="59" t="s">
        <v>58</v>
      </c>
      <c r="G3" s="59" t="s">
        <v>59</v>
      </c>
      <c r="H3" s="59" t="s">
        <v>54</v>
      </c>
      <c r="I3" s="59" t="s">
        <v>60</v>
      </c>
      <c r="J3" s="59" t="s">
        <v>61</v>
      </c>
    </row>
    <row r="4" spans="1:10" ht="14.25" x14ac:dyDescent="0.45">
      <c r="A4" s="59" t="s">
        <v>55</v>
      </c>
      <c r="B4" s="59" t="s">
        <v>56</v>
      </c>
      <c r="C4" s="59" t="s">
        <v>62</v>
      </c>
      <c r="D4" s="59" t="s">
        <v>62</v>
      </c>
      <c r="E4" s="59" t="s">
        <v>63</v>
      </c>
      <c r="F4" s="59" t="s">
        <v>54</v>
      </c>
      <c r="G4" s="59" t="s">
        <v>64</v>
      </c>
      <c r="H4" s="59" t="s">
        <v>64</v>
      </c>
      <c r="I4" s="59" t="s">
        <v>65</v>
      </c>
      <c r="J4" s="59" t="s">
        <v>65</v>
      </c>
    </row>
    <row r="5" spans="1:10" ht="14.25" x14ac:dyDescent="0.45">
      <c r="A5" s="59" t="s">
        <v>66</v>
      </c>
      <c r="B5" s="59" t="s">
        <v>67</v>
      </c>
      <c r="C5" s="59" t="s">
        <v>68</v>
      </c>
      <c r="D5" s="59" t="s">
        <v>68</v>
      </c>
      <c r="E5" s="59" t="s">
        <v>69</v>
      </c>
      <c r="F5" s="59" t="s">
        <v>56</v>
      </c>
      <c r="G5" s="59" t="s">
        <v>55</v>
      </c>
      <c r="H5" s="59" t="s">
        <v>56</v>
      </c>
      <c r="I5" s="59" t="s">
        <v>57</v>
      </c>
      <c r="J5" s="59" t="s">
        <v>58</v>
      </c>
    </row>
    <row r="6" spans="1:10" ht="14.25" x14ac:dyDescent="0.45">
      <c r="A6" s="59" t="s">
        <v>70</v>
      </c>
      <c r="B6" s="59" t="s">
        <v>71</v>
      </c>
      <c r="C6" s="59" t="s">
        <v>72</v>
      </c>
      <c r="D6" s="59" t="s">
        <v>72</v>
      </c>
      <c r="E6" s="59" t="s">
        <v>73</v>
      </c>
      <c r="F6" s="59" t="s">
        <v>67</v>
      </c>
      <c r="G6" s="59" t="s">
        <v>74</v>
      </c>
      <c r="H6" s="59" t="s">
        <v>67</v>
      </c>
      <c r="I6" s="59" t="s">
        <v>59</v>
      </c>
      <c r="J6" s="59" t="s">
        <v>54</v>
      </c>
    </row>
    <row r="7" spans="1:10" ht="14.25" x14ac:dyDescent="0.45">
      <c r="A7" s="59" t="s">
        <v>68</v>
      </c>
      <c r="B7" s="59" t="s">
        <v>68</v>
      </c>
      <c r="C7" s="59" t="s">
        <v>75</v>
      </c>
      <c r="D7" s="59" t="s">
        <v>75</v>
      </c>
      <c r="E7" s="59" t="s">
        <v>72</v>
      </c>
      <c r="F7" s="59" t="s">
        <v>72</v>
      </c>
      <c r="G7" s="59" t="s">
        <v>76</v>
      </c>
      <c r="H7" s="59" t="s">
        <v>77</v>
      </c>
      <c r="I7" s="59" t="s">
        <v>64</v>
      </c>
      <c r="J7" s="59" t="s">
        <v>64</v>
      </c>
    </row>
    <row r="8" spans="1:10" ht="14.25" x14ac:dyDescent="0.45">
      <c r="A8" s="59" t="s">
        <v>72</v>
      </c>
      <c r="B8" s="59" t="s">
        <v>72</v>
      </c>
      <c r="C8" s="59" t="s">
        <v>78</v>
      </c>
      <c r="D8" s="59" t="s">
        <v>78</v>
      </c>
      <c r="E8" s="59" t="s">
        <v>79</v>
      </c>
      <c r="F8" s="59" t="s">
        <v>80</v>
      </c>
      <c r="G8" s="59" t="s">
        <v>81</v>
      </c>
      <c r="H8" s="59" t="s">
        <v>82</v>
      </c>
      <c r="I8" s="59" t="s">
        <v>55</v>
      </c>
      <c r="J8" s="59" t="s">
        <v>56</v>
      </c>
    </row>
    <row r="9" spans="1:10" ht="14.25" x14ac:dyDescent="0.45">
      <c r="A9" s="59" t="s">
        <v>75</v>
      </c>
      <c r="B9" s="59" t="s">
        <v>75</v>
      </c>
      <c r="C9" s="59" t="s">
        <v>83</v>
      </c>
      <c r="D9" s="59" t="s">
        <v>84</v>
      </c>
      <c r="E9" s="59" t="s">
        <v>75</v>
      </c>
      <c r="F9" s="59" t="s">
        <v>75</v>
      </c>
      <c r="G9" s="59" t="s">
        <v>85</v>
      </c>
      <c r="H9" s="59" t="s">
        <v>86</v>
      </c>
      <c r="I9" s="59" t="s">
        <v>74</v>
      </c>
      <c r="J9" s="59" t="s">
        <v>67</v>
      </c>
    </row>
    <row r="10" spans="1:10" ht="14.25" x14ac:dyDescent="0.45">
      <c r="A10" s="59" t="s">
        <v>78</v>
      </c>
      <c r="B10" s="59" t="s">
        <v>78</v>
      </c>
      <c r="C10" s="59" t="s">
        <v>87</v>
      </c>
      <c r="D10" s="59" t="s">
        <v>88</v>
      </c>
      <c r="E10" s="69" t="s">
        <v>78</v>
      </c>
      <c r="F10" s="69" t="s">
        <v>78</v>
      </c>
      <c r="G10" s="59" t="s">
        <v>89</v>
      </c>
      <c r="H10" s="59" t="s">
        <v>90</v>
      </c>
      <c r="I10" s="59" t="s">
        <v>91</v>
      </c>
      <c r="J10" s="59" t="s">
        <v>92</v>
      </c>
    </row>
    <row r="11" spans="1:10" ht="14.25" x14ac:dyDescent="0.45">
      <c r="A11" s="59" t="s">
        <v>83</v>
      </c>
      <c r="B11" s="59" t="s">
        <v>84</v>
      </c>
      <c r="C11" s="59" t="s">
        <v>93</v>
      </c>
      <c r="D11" s="59" t="s">
        <v>94</v>
      </c>
      <c r="E11" s="59" t="s">
        <v>95</v>
      </c>
      <c r="F11" s="59" t="s">
        <v>84</v>
      </c>
      <c r="G11" s="59" t="s">
        <v>68</v>
      </c>
      <c r="H11" s="59" t="s">
        <v>68</v>
      </c>
      <c r="I11" s="59" t="s">
        <v>96</v>
      </c>
      <c r="J11" s="59" t="s">
        <v>97</v>
      </c>
    </row>
    <row r="12" spans="1:10" ht="14.25" x14ac:dyDescent="0.45">
      <c r="A12" s="59" t="s">
        <v>87</v>
      </c>
      <c r="B12" s="59" t="s">
        <v>88</v>
      </c>
      <c r="C12" s="59" t="s">
        <v>98</v>
      </c>
      <c r="D12" s="59" t="s">
        <v>98</v>
      </c>
      <c r="E12" s="70" t="s">
        <v>99</v>
      </c>
      <c r="F12" s="59" t="s">
        <v>88</v>
      </c>
      <c r="G12" s="70" t="s">
        <v>72</v>
      </c>
      <c r="H12" s="70" t="s">
        <v>72</v>
      </c>
      <c r="I12" s="59" t="s">
        <v>100</v>
      </c>
      <c r="J12" s="59" t="s">
        <v>77</v>
      </c>
    </row>
    <row r="13" spans="1:10" ht="14.25" x14ac:dyDescent="0.45">
      <c r="A13" s="59" t="s">
        <v>93</v>
      </c>
      <c r="B13" s="59" t="s">
        <v>94</v>
      </c>
      <c r="C13" s="59" t="s">
        <v>85</v>
      </c>
      <c r="D13" s="59" t="s">
        <v>86</v>
      </c>
      <c r="E13" s="59" t="s">
        <v>101</v>
      </c>
      <c r="F13" s="59" t="s">
        <v>94</v>
      </c>
      <c r="G13" s="59" t="s">
        <v>75</v>
      </c>
      <c r="H13" s="59" t="s">
        <v>75</v>
      </c>
      <c r="I13" s="59" t="s">
        <v>102</v>
      </c>
      <c r="J13" s="59" t="s">
        <v>82</v>
      </c>
    </row>
    <row r="14" spans="1:10" ht="14.25" x14ac:dyDescent="0.45">
      <c r="A14" s="59" t="s">
        <v>85</v>
      </c>
      <c r="B14" s="59" t="s">
        <v>86</v>
      </c>
      <c r="C14" s="59" t="s">
        <v>71</v>
      </c>
      <c r="D14" s="59" t="s">
        <v>71</v>
      </c>
      <c r="E14" s="59" t="s">
        <v>103</v>
      </c>
      <c r="F14" s="59" t="s">
        <v>82</v>
      </c>
      <c r="G14" s="59" t="s">
        <v>78</v>
      </c>
      <c r="H14" s="59" t="s">
        <v>78</v>
      </c>
      <c r="I14" s="59" t="s">
        <v>62</v>
      </c>
      <c r="J14" s="59" t="s">
        <v>62</v>
      </c>
    </row>
    <row r="15" spans="1:10" ht="14.25" x14ac:dyDescent="0.45">
      <c r="A15" s="59" t="s">
        <v>62</v>
      </c>
      <c r="B15" s="59" t="s">
        <v>62</v>
      </c>
      <c r="C15" s="59" t="s">
        <v>104</v>
      </c>
      <c r="D15" s="59" t="s">
        <v>80</v>
      </c>
      <c r="E15" s="59" t="s">
        <v>105</v>
      </c>
      <c r="F15" s="59" t="s">
        <v>86</v>
      </c>
      <c r="G15" s="69" t="s">
        <v>87</v>
      </c>
      <c r="H15" s="69" t="s">
        <v>88</v>
      </c>
      <c r="I15" s="59" t="s">
        <v>68</v>
      </c>
      <c r="J15" s="59" t="s">
        <v>68</v>
      </c>
    </row>
    <row r="16" spans="1:10" ht="14.25" x14ac:dyDescent="0.45">
      <c r="A16" s="59" t="s">
        <v>98</v>
      </c>
      <c r="B16" s="59" t="s">
        <v>98</v>
      </c>
      <c r="C16" s="59" t="s">
        <v>106</v>
      </c>
      <c r="D16" s="59" t="s">
        <v>106</v>
      </c>
      <c r="E16" s="59"/>
      <c r="F16" s="71"/>
      <c r="G16" s="69" t="s">
        <v>93</v>
      </c>
      <c r="H16" s="69" t="s">
        <v>94</v>
      </c>
      <c r="I16" s="69" t="s">
        <v>107</v>
      </c>
      <c r="J16" s="59" t="s">
        <v>108</v>
      </c>
    </row>
    <row r="17" spans="1:10" ht="14.25" x14ac:dyDescent="0.45">
      <c r="A17" s="59" t="s">
        <v>71</v>
      </c>
      <c r="B17" s="59" t="s">
        <v>71</v>
      </c>
      <c r="C17" s="72"/>
      <c r="D17" s="59"/>
      <c r="E17" s="73"/>
      <c r="F17" s="59"/>
      <c r="G17" s="59"/>
      <c r="H17" s="59"/>
      <c r="I17" s="69" t="s">
        <v>75</v>
      </c>
      <c r="J17" s="59" t="s">
        <v>75</v>
      </c>
    </row>
    <row r="18" spans="1:10" ht="14.25" x14ac:dyDescent="0.45">
      <c r="A18" s="59" t="s">
        <v>106</v>
      </c>
      <c r="B18" s="59" t="s">
        <v>106</v>
      </c>
      <c r="C18" s="59"/>
      <c r="D18" s="59"/>
      <c r="E18" s="59"/>
      <c r="F18" s="74"/>
      <c r="G18" s="70"/>
      <c r="H18" s="59"/>
      <c r="I18" s="59" t="s">
        <v>78</v>
      </c>
      <c r="J18" s="59" t="s">
        <v>78</v>
      </c>
    </row>
    <row r="19" spans="1:10" ht="14.25" x14ac:dyDescent="0.45">
      <c r="A19" s="59"/>
      <c r="B19" s="59"/>
      <c r="C19" s="59"/>
      <c r="D19" s="59"/>
      <c r="E19" s="59"/>
      <c r="F19" s="73"/>
      <c r="G19" s="59"/>
      <c r="H19" s="59"/>
      <c r="I19" s="70" t="s">
        <v>109</v>
      </c>
      <c r="J19" s="59" t="s">
        <v>110</v>
      </c>
    </row>
    <row r="20" spans="1:10" ht="14.25" x14ac:dyDescent="0.45">
      <c r="A20" s="59"/>
      <c r="B20" s="59"/>
      <c r="C20" s="59"/>
      <c r="D20" s="59"/>
      <c r="E20" s="59"/>
      <c r="F20" s="73"/>
      <c r="G20" s="59"/>
      <c r="H20" s="59"/>
      <c r="I20" s="70" t="s">
        <v>111</v>
      </c>
      <c r="J20" s="59" t="s">
        <v>52</v>
      </c>
    </row>
    <row r="21" spans="1:10" ht="15.75" customHeight="1" x14ac:dyDescent="0.45">
      <c r="A21" s="59"/>
      <c r="B21" s="59"/>
      <c r="C21" s="59"/>
      <c r="D21" s="59"/>
      <c r="E21" s="59"/>
      <c r="F21" s="59"/>
      <c r="G21" s="70"/>
      <c r="H21" s="70"/>
      <c r="I21" s="70" t="s">
        <v>83</v>
      </c>
      <c r="J21" s="59" t="s">
        <v>84</v>
      </c>
    </row>
    <row r="22" spans="1:10" ht="15.75" customHeight="1" x14ac:dyDescent="0.45">
      <c r="A22" s="59"/>
      <c r="B22" s="59"/>
      <c r="C22" s="59"/>
      <c r="D22" s="59"/>
      <c r="E22" s="59"/>
      <c r="F22" s="59"/>
      <c r="G22" s="59"/>
      <c r="H22" s="59"/>
      <c r="I22" s="59" t="s">
        <v>87</v>
      </c>
      <c r="J22" s="59" t="s">
        <v>88</v>
      </c>
    </row>
    <row r="23" spans="1:10" ht="15.75" customHeight="1" x14ac:dyDescent="0.45">
      <c r="A23" s="59"/>
      <c r="B23" s="59"/>
      <c r="C23" s="59"/>
      <c r="D23" s="59"/>
      <c r="E23" s="59"/>
      <c r="F23" s="59"/>
      <c r="G23" s="59"/>
      <c r="H23" s="59"/>
      <c r="I23" s="59" t="s">
        <v>93</v>
      </c>
      <c r="J23" s="59" t="s">
        <v>94</v>
      </c>
    </row>
    <row r="24" spans="1:10" ht="15.75" customHeight="1" x14ac:dyDescent="0.45">
      <c r="A24" s="69"/>
      <c r="B24" s="69"/>
      <c r="C24" s="69"/>
      <c r="D24" s="69"/>
      <c r="E24" s="69"/>
      <c r="F24" s="69"/>
      <c r="G24" s="69"/>
      <c r="H24" s="69"/>
      <c r="I24" s="69" t="s">
        <v>98</v>
      </c>
      <c r="J24" s="69" t="s">
        <v>98</v>
      </c>
    </row>
    <row r="25" spans="1:10" ht="15.75" customHeight="1" x14ac:dyDescent="0.45">
      <c r="A25" s="59"/>
      <c r="B25" s="59"/>
      <c r="C25" s="59"/>
      <c r="D25" s="59"/>
      <c r="E25" s="59"/>
      <c r="F25" s="59"/>
      <c r="G25" s="59"/>
      <c r="H25" s="59"/>
      <c r="I25" s="59" t="s">
        <v>85</v>
      </c>
      <c r="J25" s="59" t="s">
        <v>86</v>
      </c>
    </row>
    <row r="26" spans="1:10" ht="15.75" customHeight="1" x14ac:dyDescent="0.45">
      <c r="A26" s="59"/>
      <c r="B26" s="59"/>
      <c r="C26" s="59"/>
      <c r="D26" s="59"/>
      <c r="E26" s="59"/>
      <c r="F26" s="59"/>
      <c r="G26" s="59"/>
      <c r="H26" s="59"/>
      <c r="I26" s="59" t="s">
        <v>71</v>
      </c>
      <c r="J26" s="59" t="s">
        <v>71</v>
      </c>
    </row>
    <row r="27" spans="1:10" ht="15.75" customHeight="1" x14ac:dyDescent="0.45">
      <c r="A27" s="59"/>
      <c r="B27" s="59"/>
      <c r="C27" s="59"/>
      <c r="D27" s="59"/>
      <c r="E27" s="59"/>
      <c r="F27" s="59"/>
      <c r="G27" s="59"/>
      <c r="H27" s="59"/>
      <c r="I27" s="59" t="s">
        <v>112</v>
      </c>
      <c r="J27" s="59" t="s">
        <v>80</v>
      </c>
    </row>
    <row r="28" spans="1:10" ht="15.75" customHeight="1" x14ac:dyDescent="0.45">
      <c r="A28" s="59"/>
      <c r="B28" s="59"/>
      <c r="C28" s="59"/>
      <c r="D28" s="59"/>
      <c r="E28" s="59"/>
      <c r="F28" s="59"/>
      <c r="G28" s="59"/>
      <c r="H28" s="59"/>
      <c r="I28" s="59" t="s">
        <v>106</v>
      </c>
      <c r="J28" s="59" t="s">
        <v>106</v>
      </c>
    </row>
    <row r="29" spans="1:10" ht="15.75" customHeight="1" x14ac:dyDescent="0.45">
      <c r="A29" s="75" t="s">
        <v>113</v>
      </c>
      <c r="B29" s="76">
        <f>COUNTA(B3:B28)</f>
        <v>16</v>
      </c>
      <c r="C29" s="75" t="s">
        <v>113</v>
      </c>
      <c r="D29" s="75">
        <f>COUNTA(D3:D24)</f>
        <v>14</v>
      </c>
      <c r="E29" s="75" t="s">
        <v>113</v>
      </c>
      <c r="F29" s="76">
        <f>COUNTA(F3:F24)</f>
        <v>13</v>
      </c>
      <c r="G29" s="75" t="s">
        <v>113</v>
      </c>
      <c r="H29" s="77">
        <f>COUNTA(H3:H24)</f>
        <v>14</v>
      </c>
      <c r="I29" s="75" t="s">
        <v>113</v>
      </c>
      <c r="J29" s="78">
        <f>COUNTA(J3:J28)</f>
        <v>26</v>
      </c>
    </row>
    <row r="30" spans="1:10" ht="15.75" customHeight="1" x14ac:dyDescent="0.45"/>
    <row r="31" spans="1:10" ht="15.75" customHeight="1" x14ac:dyDescent="0.45"/>
    <row r="32" spans="1:10" ht="15.75" customHeight="1" x14ac:dyDescent="0.45">
      <c r="A32" s="124" t="s">
        <v>237</v>
      </c>
      <c r="B32" s="110"/>
      <c r="C32" s="124" t="s">
        <v>238</v>
      </c>
      <c r="D32" s="110"/>
      <c r="E32" s="124" t="s">
        <v>239</v>
      </c>
      <c r="F32" s="110"/>
      <c r="G32" s="124" t="s">
        <v>240</v>
      </c>
      <c r="H32" s="110"/>
      <c r="I32" s="124" t="s">
        <v>241</v>
      </c>
      <c r="J32" s="110"/>
    </row>
    <row r="33" spans="1:10" ht="15.75" customHeight="1" x14ac:dyDescent="0.45">
      <c r="A33" s="79" t="s">
        <v>51</v>
      </c>
      <c r="B33" s="79" t="s">
        <v>52</v>
      </c>
      <c r="C33" s="79" t="s">
        <v>51</v>
      </c>
      <c r="D33" s="79" t="s">
        <v>52</v>
      </c>
      <c r="E33" s="79" t="s">
        <v>51</v>
      </c>
      <c r="F33" s="79" t="s">
        <v>52</v>
      </c>
      <c r="G33" s="79" t="s">
        <v>51</v>
      </c>
      <c r="H33" s="79" t="s">
        <v>52</v>
      </c>
      <c r="I33" s="79" t="s">
        <v>51</v>
      </c>
      <c r="J33" s="79" t="s">
        <v>52</v>
      </c>
    </row>
    <row r="34" spans="1:10" ht="15" customHeight="1" x14ac:dyDescent="0.45">
      <c r="A34" s="16" t="s">
        <v>62</v>
      </c>
      <c r="B34" s="16" t="s">
        <v>62</v>
      </c>
      <c r="C34" s="80" t="s">
        <v>78</v>
      </c>
      <c r="D34" s="80" t="s">
        <v>78</v>
      </c>
      <c r="E34" s="80" t="s">
        <v>65</v>
      </c>
      <c r="F34" s="80" t="s">
        <v>65</v>
      </c>
      <c r="G34" s="80" t="s">
        <v>65</v>
      </c>
      <c r="H34" s="80" t="s">
        <v>65</v>
      </c>
      <c r="I34" s="80" t="s">
        <v>65</v>
      </c>
      <c r="J34" s="80" t="s">
        <v>65</v>
      </c>
    </row>
    <row r="35" spans="1:10" ht="15" customHeight="1" x14ac:dyDescent="0.45">
      <c r="A35" s="80" t="s">
        <v>87</v>
      </c>
      <c r="B35" s="80" t="s">
        <v>87</v>
      </c>
      <c r="C35" s="80" t="s">
        <v>87</v>
      </c>
      <c r="D35" s="80" t="s">
        <v>88</v>
      </c>
      <c r="E35" s="80" t="s">
        <v>53</v>
      </c>
      <c r="F35" s="80" t="s">
        <v>54</v>
      </c>
      <c r="G35" s="80" t="s">
        <v>53</v>
      </c>
      <c r="H35" s="80" t="s">
        <v>54</v>
      </c>
      <c r="I35" s="80" t="s">
        <v>53</v>
      </c>
      <c r="J35" s="80" t="s">
        <v>54</v>
      </c>
    </row>
    <row r="36" spans="1:10" ht="15" customHeight="1" x14ac:dyDescent="0.45">
      <c r="A36" s="80" t="s">
        <v>98</v>
      </c>
      <c r="B36" s="80" t="s">
        <v>98</v>
      </c>
      <c r="C36" s="80" t="s">
        <v>75</v>
      </c>
      <c r="D36" s="80" t="s">
        <v>75</v>
      </c>
      <c r="E36" s="80" t="s">
        <v>64</v>
      </c>
      <c r="F36" s="80" t="s">
        <v>64</v>
      </c>
      <c r="G36" s="80" t="s">
        <v>60</v>
      </c>
      <c r="H36" s="80" t="s">
        <v>61</v>
      </c>
      <c r="I36" s="80" t="s">
        <v>114</v>
      </c>
      <c r="J36" s="80" t="s">
        <v>64</v>
      </c>
    </row>
    <row r="37" spans="1:10" ht="15" customHeight="1" x14ac:dyDescent="0.45">
      <c r="A37" s="80" t="s">
        <v>75</v>
      </c>
      <c r="B37" s="80" t="s">
        <v>75</v>
      </c>
      <c r="C37" s="80" t="s">
        <v>72</v>
      </c>
      <c r="D37" s="80" t="s">
        <v>72</v>
      </c>
      <c r="E37" s="80" t="s">
        <v>89</v>
      </c>
      <c r="F37" s="80" t="s">
        <v>90</v>
      </c>
      <c r="G37" s="80" t="s">
        <v>55</v>
      </c>
      <c r="H37" s="80" t="s">
        <v>56</v>
      </c>
      <c r="I37" s="80" t="s">
        <v>60</v>
      </c>
      <c r="J37" s="80" t="s">
        <v>61</v>
      </c>
    </row>
    <row r="38" spans="1:10" ht="15" customHeight="1" x14ac:dyDescent="0.45">
      <c r="A38" s="80" t="s">
        <v>85</v>
      </c>
      <c r="B38" s="80" t="s">
        <v>86</v>
      </c>
      <c r="C38" s="80" t="s">
        <v>68</v>
      </c>
      <c r="D38" s="80" t="s">
        <v>68</v>
      </c>
      <c r="E38" s="80" t="s">
        <v>91</v>
      </c>
      <c r="F38" s="80" t="s">
        <v>92</v>
      </c>
      <c r="G38" s="80" t="s">
        <v>64</v>
      </c>
      <c r="H38" s="80" t="s">
        <v>64</v>
      </c>
      <c r="I38" s="80" t="s">
        <v>62</v>
      </c>
      <c r="J38" s="80" t="s">
        <v>62</v>
      </c>
    </row>
    <row r="39" spans="1:10" ht="15" customHeight="1" x14ac:dyDescent="0.45">
      <c r="A39" s="80" t="s">
        <v>65</v>
      </c>
      <c r="B39" s="80" t="s">
        <v>65</v>
      </c>
      <c r="C39" s="80" t="s">
        <v>115</v>
      </c>
      <c r="D39" s="80" t="s">
        <v>82</v>
      </c>
      <c r="E39" s="80" t="s">
        <v>96</v>
      </c>
      <c r="F39" s="80" t="s">
        <v>97</v>
      </c>
      <c r="G39" s="80" t="s">
        <v>62</v>
      </c>
      <c r="H39" s="80" t="s">
        <v>62</v>
      </c>
      <c r="I39" s="80" t="s">
        <v>68</v>
      </c>
      <c r="J39" s="80" t="s">
        <v>68</v>
      </c>
    </row>
    <row r="40" spans="1:10" ht="15" customHeight="1" x14ac:dyDescent="0.45">
      <c r="A40" s="80" t="s">
        <v>83</v>
      </c>
      <c r="B40" s="80" t="s">
        <v>84</v>
      </c>
      <c r="C40" s="80" t="s">
        <v>116</v>
      </c>
      <c r="D40" s="80" t="s">
        <v>58</v>
      </c>
      <c r="E40" s="80" t="s">
        <v>102</v>
      </c>
      <c r="F40" s="80" t="s">
        <v>82</v>
      </c>
      <c r="G40" s="80" t="s">
        <v>68</v>
      </c>
      <c r="H40" s="80" t="s">
        <v>68</v>
      </c>
      <c r="I40" s="80" t="s">
        <v>72</v>
      </c>
      <c r="J40" s="80" t="s">
        <v>72</v>
      </c>
    </row>
    <row r="41" spans="1:10" ht="15" customHeight="1" x14ac:dyDescent="0.45">
      <c r="A41" s="80" t="s">
        <v>108</v>
      </c>
      <c r="B41" s="80" t="s">
        <v>108</v>
      </c>
      <c r="C41" s="80" t="s">
        <v>117</v>
      </c>
      <c r="D41" s="80" t="s">
        <v>118</v>
      </c>
      <c r="E41" s="80" t="s">
        <v>119</v>
      </c>
      <c r="F41" s="80" t="s">
        <v>120</v>
      </c>
      <c r="G41" s="80" t="s">
        <v>72</v>
      </c>
      <c r="H41" s="80" t="s">
        <v>72</v>
      </c>
      <c r="I41" s="80" t="s">
        <v>104</v>
      </c>
      <c r="J41" s="80" t="s">
        <v>80</v>
      </c>
    </row>
    <row r="42" spans="1:10" ht="15" customHeight="1" x14ac:dyDescent="0.45">
      <c r="A42" s="80" t="s">
        <v>72</v>
      </c>
      <c r="B42" s="80" t="s">
        <v>72</v>
      </c>
      <c r="C42" s="80" t="s">
        <v>121</v>
      </c>
      <c r="D42" s="80" t="s">
        <v>67</v>
      </c>
      <c r="E42" s="80" t="s">
        <v>122</v>
      </c>
      <c r="F42" s="80" t="s">
        <v>123</v>
      </c>
      <c r="G42" s="80" t="s">
        <v>124</v>
      </c>
      <c r="H42" s="80" t="s">
        <v>125</v>
      </c>
      <c r="I42" s="80" t="s">
        <v>107</v>
      </c>
      <c r="J42" s="80" t="s">
        <v>108</v>
      </c>
    </row>
    <row r="43" spans="1:10" ht="15" customHeight="1" x14ac:dyDescent="0.45">
      <c r="A43" s="80" t="s">
        <v>93</v>
      </c>
      <c r="B43" s="80" t="s">
        <v>94</v>
      </c>
      <c r="C43" s="80" t="s">
        <v>112</v>
      </c>
      <c r="D43" s="80" t="s">
        <v>80</v>
      </c>
      <c r="E43" s="80" t="s">
        <v>77</v>
      </c>
      <c r="F43" s="80" t="s">
        <v>77</v>
      </c>
      <c r="G43" s="80" t="s">
        <v>75</v>
      </c>
      <c r="H43" s="80" t="s">
        <v>75</v>
      </c>
      <c r="I43" s="80" t="s">
        <v>78</v>
      </c>
      <c r="J43" s="80" t="s">
        <v>78</v>
      </c>
    </row>
    <row r="44" spans="1:10" ht="15" customHeight="1" x14ac:dyDescent="0.45">
      <c r="A44" s="80" t="s">
        <v>78</v>
      </c>
      <c r="B44" s="80" t="s">
        <v>78</v>
      </c>
      <c r="C44" s="80" t="s">
        <v>126</v>
      </c>
      <c r="D44" s="80" t="s">
        <v>77</v>
      </c>
      <c r="E44" s="80" t="s">
        <v>78</v>
      </c>
      <c r="F44" s="80" t="s">
        <v>78</v>
      </c>
      <c r="G44" s="80" t="s">
        <v>78</v>
      </c>
      <c r="H44" s="80" t="s">
        <v>78</v>
      </c>
      <c r="I44" s="80" t="s">
        <v>75</v>
      </c>
      <c r="J44" s="80" t="s">
        <v>75</v>
      </c>
    </row>
    <row r="45" spans="1:10" ht="15" customHeight="1" x14ac:dyDescent="0.45">
      <c r="A45" s="80" t="s">
        <v>71</v>
      </c>
      <c r="B45" s="80" t="s">
        <v>71</v>
      </c>
      <c r="C45" s="81" t="s">
        <v>85</v>
      </c>
      <c r="D45" s="81" t="s">
        <v>86</v>
      </c>
      <c r="E45" s="80" t="s">
        <v>107</v>
      </c>
      <c r="F45" s="80" t="s">
        <v>108</v>
      </c>
      <c r="G45" s="80" t="s">
        <v>111</v>
      </c>
      <c r="H45" s="80" t="s">
        <v>52</v>
      </c>
      <c r="I45" s="80" t="s">
        <v>111</v>
      </c>
      <c r="J45" s="80" t="s">
        <v>52</v>
      </c>
    </row>
    <row r="46" spans="1:10" ht="15" customHeight="1" x14ac:dyDescent="0.45">
      <c r="A46" s="80" t="s">
        <v>106</v>
      </c>
      <c r="B46" s="82" t="s">
        <v>106</v>
      </c>
      <c r="C46" s="80"/>
      <c r="D46" s="80"/>
      <c r="E46" s="83" t="s">
        <v>72</v>
      </c>
      <c r="F46" s="83" t="s">
        <v>72</v>
      </c>
      <c r="G46" s="80" t="s">
        <v>83</v>
      </c>
      <c r="H46" s="80" t="s">
        <v>84</v>
      </c>
      <c r="I46" s="80" t="s">
        <v>74</v>
      </c>
      <c r="J46" s="80" t="s">
        <v>77</v>
      </c>
    </row>
    <row r="47" spans="1:10" ht="15" customHeight="1" x14ac:dyDescent="0.45">
      <c r="A47" s="80" t="s">
        <v>127</v>
      </c>
      <c r="B47" s="80" t="s">
        <v>56</v>
      </c>
      <c r="C47" s="84"/>
      <c r="D47" s="84"/>
      <c r="E47" s="80" t="s">
        <v>104</v>
      </c>
      <c r="F47" s="80" t="s">
        <v>80</v>
      </c>
      <c r="G47" s="80" t="s">
        <v>87</v>
      </c>
      <c r="H47" s="80" t="s">
        <v>88</v>
      </c>
      <c r="I47" s="80" t="s">
        <v>91</v>
      </c>
      <c r="J47" s="80" t="s">
        <v>92</v>
      </c>
    </row>
    <row r="48" spans="1:10" ht="15" customHeight="1" x14ac:dyDescent="0.45">
      <c r="A48" s="80" t="s">
        <v>68</v>
      </c>
      <c r="B48" s="80" t="s">
        <v>68</v>
      </c>
      <c r="C48" s="80"/>
      <c r="D48" s="80"/>
      <c r="E48" s="80" t="s">
        <v>128</v>
      </c>
      <c r="F48" s="80" t="s">
        <v>56</v>
      </c>
      <c r="G48" s="81" t="s">
        <v>93</v>
      </c>
      <c r="H48" s="81" t="s">
        <v>94</v>
      </c>
      <c r="I48" s="80" t="s">
        <v>96</v>
      </c>
      <c r="J48" s="80" t="s">
        <v>97</v>
      </c>
    </row>
    <row r="49" spans="1:10" ht="15" customHeight="1" x14ac:dyDescent="0.45">
      <c r="A49" s="80"/>
      <c r="B49" s="80"/>
      <c r="C49" s="80"/>
      <c r="D49" s="80"/>
      <c r="E49" s="80" t="s">
        <v>111</v>
      </c>
      <c r="F49" s="82" t="s">
        <v>52</v>
      </c>
      <c r="G49" s="80" t="s">
        <v>98</v>
      </c>
      <c r="H49" s="80" t="s">
        <v>98</v>
      </c>
      <c r="I49" s="80" t="s">
        <v>102</v>
      </c>
      <c r="J49" s="80" t="s">
        <v>82</v>
      </c>
    </row>
    <row r="50" spans="1:10" ht="15" customHeight="1" x14ac:dyDescent="0.45">
      <c r="A50" s="80"/>
      <c r="B50" s="80"/>
      <c r="C50" s="80"/>
      <c r="D50" s="80"/>
      <c r="E50" s="80" t="s">
        <v>87</v>
      </c>
      <c r="F50" s="80" t="s">
        <v>88</v>
      </c>
      <c r="G50" s="84" t="s">
        <v>108</v>
      </c>
      <c r="H50" s="84" t="s">
        <v>108</v>
      </c>
      <c r="I50" s="80" t="s">
        <v>119</v>
      </c>
      <c r="J50" s="80" t="s">
        <v>120</v>
      </c>
    </row>
    <row r="51" spans="1:10" ht="15" customHeight="1" x14ac:dyDescent="0.45">
      <c r="A51" s="80"/>
      <c r="B51" s="80"/>
      <c r="C51" s="80"/>
      <c r="D51" s="80"/>
      <c r="E51" s="80" t="s">
        <v>83</v>
      </c>
      <c r="F51" s="80" t="s">
        <v>84</v>
      </c>
      <c r="G51" s="80" t="s">
        <v>129</v>
      </c>
      <c r="H51" s="80" t="s">
        <v>130</v>
      </c>
      <c r="I51" s="80" t="s">
        <v>128</v>
      </c>
      <c r="J51" s="80" t="s">
        <v>56</v>
      </c>
    </row>
    <row r="52" spans="1:10" ht="15" customHeight="1" x14ac:dyDescent="0.45">
      <c r="A52" s="80"/>
      <c r="B52" s="80"/>
      <c r="C52" s="80"/>
      <c r="D52" s="80"/>
      <c r="E52" s="80" t="s">
        <v>93</v>
      </c>
      <c r="F52" s="80" t="s">
        <v>94</v>
      </c>
      <c r="G52" s="80" t="s">
        <v>85</v>
      </c>
      <c r="H52" s="80" t="s">
        <v>86</v>
      </c>
      <c r="I52" s="80" t="s">
        <v>83</v>
      </c>
      <c r="J52" s="80" t="s">
        <v>84</v>
      </c>
    </row>
    <row r="53" spans="1:10" ht="15" customHeight="1" x14ac:dyDescent="0.45">
      <c r="A53" s="80"/>
      <c r="B53" s="80"/>
      <c r="C53" s="80"/>
      <c r="D53" s="80"/>
      <c r="E53" s="80" t="s">
        <v>106</v>
      </c>
      <c r="F53" s="80" t="s">
        <v>106</v>
      </c>
      <c r="G53" s="80" t="s">
        <v>71</v>
      </c>
      <c r="H53" s="80" t="s">
        <v>71</v>
      </c>
      <c r="I53" s="80" t="s">
        <v>87</v>
      </c>
      <c r="J53" s="80" t="s">
        <v>88</v>
      </c>
    </row>
    <row r="54" spans="1:10" ht="15" customHeight="1" x14ac:dyDescent="0.45">
      <c r="A54" s="80"/>
      <c r="B54" s="80"/>
      <c r="C54" s="80"/>
      <c r="D54" s="80"/>
      <c r="E54" s="80" t="s">
        <v>98</v>
      </c>
      <c r="F54" s="80" t="s">
        <v>98</v>
      </c>
      <c r="G54" s="80" t="s">
        <v>104</v>
      </c>
      <c r="H54" s="80" t="s">
        <v>80</v>
      </c>
      <c r="I54" s="80" t="s">
        <v>93</v>
      </c>
      <c r="J54" s="80" t="s">
        <v>94</v>
      </c>
    </row>
    <row r="55" spans="1:10" ht="15" customHeight="1" x14ac:dyDescent="0.45">
      <c r="A55" s="80"/>
      <c r="B55" s="80"/>
      <c r="C55" s="80"/>
      <c r="D55" s="80"/>
      <c r="E55" s="80" t="s">
        <v>62</v>
      </c>
      <c r="F55" s="80" t="s">
        <v>62</v>
      </c>
      <c r="G55" s="80" t="s">
        <v>106</v>
      </c>
      <c r="H55" s="80" t="s">
        <v>106</v>
      </c>
      <c r="I55" s="80" t="s">
        <v>98</v>
      </c>
      <c r="J55" s="80" t="s">
        <v>98</v>
      </c>
    </row>
    <row r="56" spans="1:10" ht="15" customHeight="1" x14ac:dyDescent="0.45">
      <c r="A56" s="80"/>
      <c r="B56" s="80"/>
      <c r="C56" s="80"/>
      <c r="D56" s="80"/>
      <c r="E56" s="80" t="s">
        <v>85</v>
      </c>
      <c r="F56" s="80" t="s">
        <v>86</v>
      </c>
      <c r="G56" s="80"/>
      <c r="H56" s="82"/>
      <c r="I56" s="80" t="s">
        <v>85</v>
      </c>
      <c r="J56" s="80" t="s">
        <v>86</v>
      </c>
    </row>
    <row r="57" spans="1:10" ht="15" customHeight="1" x14ac:dyDescent="0.45">
      <c r="A57" s="80"/>
      <c r="B57" s="80"/>
      <c r="C57" s="80"/>
      <c r="D57" s="80"/>
      <c r="E57" s="80"/>
      <c r="F57" s="80"/>
      <c r="G57" s="80"/>
      <c r="H57" s="82"/>
      <c r="I57" s="80" t="s">
        <v>71</v>
      </c>
      <c r="J57" s="80" t="s">
        <v>71</v>
      </c>
    </row>
    <row r="58" spans="1:10" ht="15" customHeight="1" x14ac:dyDescent="0.45">
      <c r="A58" s="80"/>
      <c r="B58" s="80"/>
      <c r="C58" s="80"/>
      <c r="D58" s="80"/>
      <c r="E58" s="80"/>
      <c r="F58" s="80"/>
      <c r="G58" s="80"/>
      <c r="H58" s="82"/>
      <c r="I58" s="80" t="s">
        <v>106</v>
      </c>
      <c r="J58" s="80" t="s">
        <v>106</v>
      </c>
    </row>
    <row r="59" spans="1:10" ht="15" customHeight="1" x14ac:dyDescent="0.45">
      <c r="A59" s="80"/>
      <c r="B59" s="80"/>
      <c r="C59" s="80"/>
      <c r="D59" s="80"/>
      <c r="E59" s="80"/>
      <c r="F59" s="80"/>
      <c r="G59" s="80"/>
      <c r="H59" s="82"/>
      <c r="I59" s="80"/>
      <c r="J59" s="80"/>
    </row>
    <row r="60" spans="1:10" ht="15" customHeight="1" x14ac:dyDescent="0.45">
      <c r="A60" s="80"/>
      <c r="B60" s="80"/>
      <c r="C60" s="80"/>
      <c r="D60" s="80"/>
      <c r="E60" s="80"/>
      <c r="F60" s="80"/>
      <c r="G60" s="80"/>
      <c r="H60" s="82"/>
      <c r="I60" s="80"/>
      <c r="J60" s="80"/>
    </row>
    <row r="61" spans="1:10" ht="15" customHeight="1" x14ac:dyDescent="0.45">
      <c r="A61" s="80"/>
      <c r="B61" s="80"/>
      <c r="C61" s="80"/>
      <c r="D61" s="80"/>
      <c r="E61" s="80"/>
      <c r="F61" s="80"/>
      <c r="G61" s="80"/>
      <c r="H61" s="82"/>
      <c r="I61" s="80"/>
      <c r="J61" s="80"/>
    </row>
    <row r="62" spans="1:10" ht="15" customHeight="1" x14ac:dyDescent="0.45">
      <c r="A62" s="85" t="s">
        <v>113</v>
      </c>
      <c r="B62" s="86">
        <f>COUNTA(B34:B61)</f>
        <v>15</v>
      </c>
      <c r="C62" s="85" t="s">
        <v>113</v>
      </c>
      <c r="D62" s="86">
        <f>COUNTA(D34:D61)</f>
        <v>12</v>
      </c>
      <c r="E62" s="85" t="s">
        <v>113</v>
      </c>
      <c r="F62" s="85">
        <f>COUNTA(F34:F61)</f>
        <v>23</v>
      </c>
      <c r="G62" s="85" t="s">
        <v>113</v>
      </c>
      <c r="H62" s="87">
        <f>COUNTA(H34:H61)</f>
        <v>22</v>
      </c>
      <c r="I62" s="85" t="s">
        <v>113</v>
      </c>
      <c r="J62" s="85">
        <f>COUNTA(J34:J61)</f>
        <v>25</v>
      </c>
    </row>
    <row r="63" spans="1:10" ht="15.75" customHeight="1" x14ac:dyDescent="0.45"/>
    <row r="64" spans="1:10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</sheetData>
  <mergeCells count="10">
    <mergeCell ref="A32:B32"/>
    <mergeCell ref="C32:D32"/>
    <mergeCell ref="E32:F32"/>
    <mergeCell ref="G32:H32"/>
    <mergeCell ref="I32:J32"/>
    <mergeCell ref="A1:B1"/>
    <mergeCell ref="C1:D1"/>
    <mergeCell ref="E1:F1"/>
    <mergeCell ref="G1:H1"/>
    <mergeCell ref="I1:J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974"/>
  <sheetViews>
    <sheetView topLeftCell="D1" workbookViewId="0">
      <selection activeCell="K9" sqref="K9"/>
    </sheetView>
  </sheetViews>
  <sheetFormatPr defaultColWidth="14.3984375" defaultRowHeight="15" customHeight="1" x14ac:dyDescent="0.45"/>
  <cols>
    <col min="1" max="1" width="25.59765625" customWidth="1"/>
    <col min="2" max="2" width="30.3984375" customWidth="1"/>
    <col min="3" max="3" width="38" customWidth="1"/>
    <col min="4" max="4" width="31.86328125" customWidth="1"/>
    <col min="5" max="5" width="28.59765625" customWidth="1"/>
    <col min="6" max="8" width="30.3984375" customWidth="1"/>
    <col min="9" max="9" width="26" customWidth="1"/>
    <col min="10" max="10" width="30.3984375" customWidth="1"/>
  </cols>
  <sheetData>
    <row r="1" spans="1:10" ht="14.25" x14ac:dyDescent="0.45">
      <c r="A1" s="123" t="s">
        <v>232</v>
      </c>
      <c r="B1" s="110"/>
      <c r="C1" s="123" t="s">
        <v>233</v>
      </c>
      <c r="D1" s="110"/>
      <c r="E1" s="123" t="s">
        <v>234</v>
      </c>
      <c r="F1" s="110"/>
      <c r="G1" s="123" t="s">
        <v>235</v>
      </c>
      <c r="H1" s="110"/>
      <c r="I1" s="123" t="s">
        <v>236</v>
      </c>
      <c r="J1" s="110"/>
    </row>
    <row r="2" spans="1:10" ht="14.25" x14ac:dyDescent="0.45">
      <c r="A2" s="67" t="s">
        <v>51</v>
      </c>
      <c r="B2" s="67" t="s">
        <v>52</v>
      </c>
      <c r="C2" s="67" t="s">
        <v>51</v>
      </c>
      <c r="D2" s="67" t="s">
        <v>52</v>
      </c>
      <c r="E2" s="67" t="s">
        <v>51</v>
      </c>
      <c r="F2" s="67" t="s">
        <v>52</v>
      </c>
      <c r="G2" s="67" t="s">
        <v>51</v>
      </c>
      <c r="H2" s="67" t="s">
        <v>52</v>
      </c>
      <c r="I2" s="68" t="s">
        <v>51</v>
      </c>
      <c r="J2" s="67" t="s">
        <v>52</v>
      </c>
    </row>
    <row r="3" spans="1:10" ht="14.25" x14ac:dyDescent="0.45">
      <c r="A3" s="59" t="s">
        <v>131</v>
      </c>
      <c r="B3" s="59" t="s">
        <v>132</v>
      </c>
      <c r="C3" s="59" t="s">
        <v>133</v>
      </c>
      <c r="D3" s="59" t="s">
        <v>133</v>
      </c>
      <c r="E3" s="59" t="s">
        <v>134</v>
      </c>
      <c r="F3" s="59" t="s">
        <v>134</v>
      </c>
      <c r="G3" s="59" t="s">
        <v>135</v>
      </c>
      <c r="H3" s="59" t="s">
        <v>136</v>
      </c>
      <c r="I3" s="73" t="s">
        <v>137</v>
      </c>
      <c r="J3" s="59" t="s">
        <v>138</v>
      </c>
    </row>
    <row r="4" spans="1:10" ht="14.25" x14ac:dyDescent="0.45">
      <c r="A4" s="59" t="s">
        <v>139</v>
      </c>
      <c r="B4" s="59" t="s">
        <v>140</v>
      </c>
      <c r="C4" s="59" t="s">
        <v>134</v>
      </c>
      <c r="D4" s="59" t="s">
        <v>141</v>
      </c>
      <c r="E4" s="59"/>
      <c r="F4" s="59"/>
      <c r="G4" s="59" t="s">
        <v>142</v>
      </c>
      <c r="H4" s="59" t="s">
        <v>143</v>
      </c>
      <c r="I4" s="73" t="s">
        <v>131</v>
      </c>
      <c r="J4" s="59" t="s">
        <v>132</v>
      </c>
    </row>
    <row r="5" spans="1:10" ht="14.25" x14ac:dyDescent="0.45">
      <c r="A5" s="59" t="s">
        <v>134</v>
      </c>
      <c r="B5" s="59" t="s">
        <v>134</v>
      </c>
      <c r="C5" s="59" t="s">
        <v>144</v>
      </c>
      <c r="D5" s="59" t="s">
        <v>144</v>
      </c>
      <c r="E5" s="59"/>
      <c r="F5" s="59"/>
      <c r="G5" s="59" t="s">
        <v>145</v>
      </c>
      <c r="H5" s="59" t="s">
        <v>145</v>
      </c>
      <c r="I5" s="73" t="s">
        <v>133</v>
      </c>
      <c r="J5" s="59" t="s">
        <v>133</v>
      </c>
    </row>
    <row r="6" spans="1:10" ht="14.25" x14ac:dyDescent="0.45">
      <c r="A6" s="59" t="s">
        <v>146</v>
      </c>
      <c r="B6" s="59" t="s">
        <v>147</v>
      </c>
      <c r="C6" s="59" t="s">
        <v>148</v>
      </c>
      <c r="D6" s="59" t="s">
        <v>148</v>
      </c>
      <c r="E6" s="59"/>
      <c r="F6" s="73"/>
      <c r="G6" s="59" t="s">
        <v>149</v>
      </c>
      <c r="H6" s="59" t="s">
        <v>150</v>
      </c>
      <c r="I6" s="59" t="s">
        <v>151</v>
      </c>
      <c r="J6" s="59" t="s">
        <v>152</v>
      </c>
    </row>
    <row r="7" spans="1:10" ht="14.25" x14ac:dyDescent="0.45">
      <c r="A7" s="59" t="s">
        <v>153</v>
      </c>
      <c r="B7" s="59" t="s">
        <v>152</v>
      </c>
      <c r="C7" s="59"/>
      <c r="D7" s="59"/>
      <c r="E7" s="59"/>
      <c r="F7" s="59"/>
      <c r="G7" s="59" t="s">
        <v>134</v>
      </c>
      <c r="H7" s="73" t="s">
        <v>141</v>
      </c>
      <c r="I7" s="73" t="s">
        <v>144</v>
      </c>
      <c r="J7" s="59" t="s">
        <v>144</v>
      </c>
    </row>
    <row r="8" spans="1:10" ht="14.25" x14ac:dyDescent="0.45">
      <c r="A8" s="59"/>
      <c r="B8" s="73"/>
      <c r="C8" s="59"/>
      <c r="D8" s="59"/>
      <c r="E8" s="88"/>
      <c r="F8" s="59"/>
      <c r="G8" s="59" t="s">
        <v>131</v>
      </c>
      <c r="H8" s="73" t="s">
        <v>132</v>
      </c>
      <c r="I8" s="73" t="s">
        <v>140</v>
      </c>
      <c r="J8" s="59" t="s">
        <v>140</v>
      </c>
    </row>
    <row r="9" spans="1:10" ht="14.25" x14ac:dyDescent="0.45">
      <c r="A9" s="59"/>
      <c r="B9" s="73"/>
      <c r="C9" s="59"/>
      <c r="D9" s="59"/>
      <c r="E9" s="88"/>
      <c r="F9" s="88"/>
      <c r="G9" s="59"/>
      <c r="H9" s="73"/>
      <c r="I9" s="73" t="s">
        <v>148</v>
      </c>
      <c r="J9" s="59" t="s">
        <v>148</v>
      </c>
    </row>
    <row r="10" spans="1:10" ht="15" customHeight="1" x14ac:dyDescent="0.45">
      <c r="A10" s="59"/>
      <c r="B10" s="59"/>
      <c r="C10" s="70"/>
      <c r="D10" s="70"/>
      <c r="E10" s="59"/>
      <c r="F10" s="59"/>
      <c r="G10" s="59"/>
      <c r="H10" s="73"/>
      <c r="I10" s="73" t="s">
        <v>219</v>
      </c>
      <c r="J10" s="59" t="s">
        <v>141</v>
      </c>
    </row>
    <row r="11" spans="1:10" ht="15" customHeight="1" x14ac:dyDescent="0.45">
      <c r="A11" s="59"/>
      <c r="B11" s="59"/>
      <c r="C11" s="59"/>
      <c r="D11" s="59"/>
      <c r="E11" s="59"/>
      <c r="F11" s="59"/>
      <c r="G11" s="59"/>
      <c r="H11" s="73"/>
      <c r="I11" s="73"/>
      <c r="J11" s="59"/>
    </row>
    <row r="12" spans="1:10" ht="15" customHeight="1" x14ac:dyDescent="0.45">
      <c r="A12" s="59"/>
      <c r="B12" s="59"/>
      <c r="C12" s="59"/>
      <c r="D12" s="59"/>
      <c r="E12" s="59"/>
      <c r="F12" s="59"/>
      <c r="G12" s="59"/>
      <c r="H12" s="73"/>
      <c r="I12" s="59"/>
      <c r="J12" s="59"/>
    </row>
    <row r="13" spans="1:10" ht="15" customHeight="1" x14ac:dyDescent="0.45">
      <c r="A13" s="59"/>
      <c r="B13" s="59"/>
      <c r="C13" s="59"/>
      <c r="D13" s="59"/>
      <c r="E13" s="59"/>
      <c r="F13" s="59"/>
      <c r="G13" s="59"/>
      <c r="H13" s="73"/>
      <c r="I13" s="59"/>
      <c r="J13" s="59"/>
    </row>
    <row r="14" spans="1:10" ht="15" customHeight="1" x14ac:dyDescent="0.45">
      <c r="A14" s="59"/>
      <c r="B14" s="59"/>
      <c r="C14" s="59"/>
      <c r="D14" s="59"/>
      <c r="E14" s="59"/>
      <c r="F14" s="59"/>
      <c r="G14" s="59"/>
      <c r="H14" s="73"/>
      <c r="I14" s="59"/>
      <c r="J14" s="59"/>
    </row>
    <row r="15" spans="1:10" ht="15" customHeight="1" x14ac:dyDescent="0.45">
      <c r="A15" s="59"/>
      <c r="B15" s="59"/>
      <c r="C15" s="59"/>
      <c r="D15" s="59"/>
      <c r="E15" s="59"/>
      <c r="F15" s="59"/>
      <c r="G15" s="59"/>
      <c r="H15" s="73"/>
      <c r="I15" s="59"/>
      <c r="J15" s="59"/>
    </row>
    <row r="16" spans="1:10" ht="15" customHeight="1" x14ac:dyDescent="0.45">
      <c r="A16" s="89" t="s">
        <v>113</v>
      </c>
      <c r="B16" s="78">
        <f>COUNTA(B3:B15)</f>
        <v>5</v>
      </c>
      <c r="C16" s="89" t="s">
        <v>113</v>
      </c>
      <c r="D16" s="78">
        <f>COUNTA(D3:D15)</f>
        <v>4</v>
      </c>
      <c r="E16" s="89" t="s">
        <v>113</v>
      </c>
      <c r="F16" s="78">
        <f>COUNTA(F3:F12)</f>
        <v>1</v>
      </c>
      <c r="G16" s="89" t="s">
        <v>113</v>
      </c>
      <c r="H16" s="78">
        <f>COUNTA(H3:H12)</f>
        <v>6</v>
      </c>
      <c r="I16" s="89" t="s">
        <v>113</v>
      </c>
      <c r="J16" s="76">
        <f>COUNTA(J3:J15)</f>
        <v>8</v>
      </c>
    </row>
    <row r="19" spans="1:10" ht="15" customHeight="1" x14ac:dyDescent="0.45">
      <c r="A19" s="124" t="s">
        <v>237</v>
      </c>
      <c r="B19" s="110"/>
      <c r="C19" s="124" t="s">
        <v>238</v>
      </c>
      <c r="D19" s="110"/>
      <c r="E19" s="124" t="s">
        <v>239</v>
      </c>
      <c r="F19" s="110"/>
      <c r="G19" s="124" t="s">
        <v>240</v>
      </c>
      <c r="H19" s="110"/>
      <c r="I19" s="124" t="s">
        <v>241</v>
      </c>
      <c r="J19" s="110"/>
    </row>
    <row r="20" spans="1:10" ht="15" customHeight="1" x14ac:dyDescent="0.45">
      <c r="A20" s="79" t="s">
        <v>51</v>
      </c>
      <c r="B20" s="79" t="s">
        <v>52</v>
      </c>
      <c r="C20" s="79" t="s">
        <v>51</v>
      </c>
      <c r="D20" s="79" t="s">
        <v>52</v>
      </c>
      <c r="E20" s="79" t="s">
        <v>51</v>
      </c>
      <c r="F20" s="79" t="s">
        <v>52</v>
      </c>
      <c r="G20" s="79" t="s">
        <v>51</v>
      </c>
      <c r="H20" s="79" t="s">
        <v>52</v>
      </c>
      <c r="I20" s="79" t="s">
        <v>51</v>
      </c>
      <c r="J20" s="79" t="s">
        <v>52</v>
      </c>
    </row>
    <row r="21" spans="1:10" ht="15" customHeight="1" x14ac:dyDescent="0.45">
      <c r="A21" s="80" t="s">
        <v>131</v>
      </c>
      <c r="B21" s="80" t="s">
        <v>132</v>
      </c>
      <c r="C21" s="80" t="s">
        <v>151</v>
      </c>
      <c r="D21" s="80" t="s">
        <v>152</v>
      </c>
      <c r="E21" s="80" t="s">
        <v>131</v>
      </c>
      <c r="F21" s="80" t="s">
        <v>132</v>
      </c>
      <c r="G21" s="80" t="s">
        <v>131</v>
      </c>
      <c r="H21" s="80" t="s">
        <v>132</v>
      </c>
      <c r="I21" s="80" t="s">
        <v>154</v>
      </c>
      <c r="J21" s="80" t="s">
        <v>155</v>
      </c>
    </row>
    <row r="22" spans="1:10" ht="15" customHeight="1" x14ac:dyDescent="0.45">
      <c r="A22" s="80" t="s">
        <v>133</v>
      </c>
      <c r="B22" s="80" t="s">
        <v>133</v>
      </c>
      <c r="C22" s="80" t="s">
        <v>133</v>
      </c>
      <c r="D22" s="80" t="s">
        <v>133</v>
      </c>
      <c r="E22" s="80" t="s">
        <v>156</v>
      </c>
      <c r="F22" s="80" t="s">
        <v>157</v>
      </c>
      <c r="G22" s="80" t="s">
        <v>151</v>
      </c>
      <c r="H22" s="80" t="s">
        <v>152</v>
      </c>
      <c r="I22" s="80" t="s">
        <v>133</v>
      </c>
      <c r="J22" s="80" t="s">
        <v>133</v>
      </c>
    </row>
    <row r="23" spans="1:10" ht="15" customHeight="1" x14ac:dyDescent="0.45">
      <c r="A23" s="80" t="s">
        <v>158</v>
      </c>
      <c r="B23" s="80" t="s">
        <v>152</v>
      </c>
      <c r="C23" s="80" t="s">
        <v>131</v>
      </c>
      <c r="D23" s="80" t="s">
        <v>132</v>
      </c>
      <c r="E23" s="80" t="s">
        <v>151</v>
      </c>
      <c r="F23" s="80" t="s">
        <v>152</v>
      </c>
      <c r="G23" s="80" t="s">
        <v>134</v>
      </c>
      <c r="H23" s="80" t="s">
        <v>134</v>
      </c>
      <c r="I23" s="80" t="s">
        <v>134</v>
      </c>
      <c r="J23" s="80" t="s">
        <v>134</v>
      </c>
    </row>
    <row r="24" spans="1:10" ht="15" customHeight="1" x14ac:dyDescent="0.45">
      <c r="A24" s="80" t="s">
        <v>134</v>
      </c>
      <c r="B24" s="80" t="s">
        <v>141</v>
      </c>
      <c r="C24" s="80" t="s">
        <v>134</v>
      </c>
      <c r="D24" s="82" t="s">
        <v>141</v>
      </c>
      <c r="E24" s="80" t="s">
        <v>145</v>
      </c>
      <c r="F24" s="82" t="s">
        <v>145</v>
      </c>
      <c r="G24" s="80" t="s">
        <v>159</v>
      </c>
      <c r="H24" s="80" t="s">
        <v>160</v>
      </c>
      <c r="I24" s="80" t="s">
        <v>145</v>
      </c>
      <c r="J24" s="80" t="s">
        <v>145</v>
      </c>
    </row>
    <row r="25" spans="1:10" ht="15.75" customHeight="1" x14ac:dyDescent="0.45">
      <c r="A25" s="80" t="s">
        <v>145</v>
      </c>
      <c r="B25" s="80" t="s">
        <v>145</v>
      </c>
      <c r="C25" s="80" t="s">
        <v>145</v>
      </c>
      <c r="D25" s="80" t="s">
        <v>145</v>
      </c>
      <c r="E25" s="80" t="s">
        <v>149</v>
      </c>
      <c r="F25" s="80" t="s">
        <v>150</v>
      </c>
      <c r="G25" s="80" t="s">
        <v>142</v>
      </c>
      <c r="H25" s="80" t="s">
        <v>143</v>
      </c>
      <c r="I25" s="80" t="s">
        <v>144</v>
      </c>
      <c r="J25" s="80" t="s">
        <v>144</v>
      </c>
    </row>
    <row r="26" spans="1:10" ht="15" customHeight="1" x14ac:dyDescent="0.45">
      <c r="A26" s="80" t="s">
        <v>161</v>
      </c>
      <c r="B26" s="80" t="s">
        <v>162</v>
      </c>
      <c r="C26" s="80" t="s">
        <v>163</v>
      </c>
      <c r="D26" s="80" t="s">
        <v>164</v>
      </c>
      <c r="E26" s="83" t="s">
        <v>135</v>
      </c>
      <c r="F26" s="84" t="s">
        <v>136</v>
      </c>
      <c r="G26" s="80" t="s">
        <v>165</v>
      </c>
      <c r="H26" s="80" t="s">
        <v>141</v>
      </c>
      <c r="I26" s="80" t="s">
        <v>159</v>
      </c>
      <c r="J26" s="80" t="s">
        <v>160</v>
      </c>
    </row>
    <row r="27" spans="1:10" ht="15" customHeight="1" x14ac:dyDescent="0.45">
      <c r="A27" s="80" t="s">
        <v>163</v>
      </c>
      <c r="B27" s="80" t="s">
        <v>164</v>
      </c>
      <c r="C27" s="80" t="s">
        <v>149</v>
      </c>
      <c r="D27" s="80" t="s">
        <v>150</v>
      </c>
      <c r="E27" s="83" t="s">
        <v>142</v>
      </c>
      <c r="F27" s="80" t="s">
        <v>143</v>
      </c>
      <c r="G27" s="80"/>
      <c r="H27" s="80"/>
      <c r="I27" s="80" t="s">
        <v>142</v>
      </c>
      <c r="J27" s="80" t="s">
        <v>143</v>
      </c>
    </row>
    <row r="28" spans="1:10" ht="15" customHeight="1" x14ac:dyDescent="0.45">
      <c r="A28" s="80" t="s">
        <v>149</v>
      </c>
      <c r="B28" s="80" t="s">
        <v>150</v>
      </c>
      <c r="C28" s="84" t="s">
        <v>135</v>
      </c>
      <c r="D28" s="84" t="s">
        <v>136</v>
      </c>
      <c r="E28" s="80"/>
      <c r="F28" s="80"/>
      <c r="G28" s="80"/>
      <c r="H28" s="80"/>
      <c r="I28" s="80" t="s">
        <v>140</v>
      </c>
      <c r="J28" s="80" t="s">
        <v>140</v>
      </c>
    </row>
    <row r="29" spans="1:10" ht="15" customHeight="1" x14ac:dyDescent="0.45">
      <c r="A29" s="80" t="s">
        <v>135</v>
      </c>
      <c r="B29" s="84" t="s">
        <v>136</v>
      </c>
      <c r="C29" s="80" t="s">
        <v>144</v>
      </c>
      <c r="D29" s="80" t="s">
        <v>144</v>
      </c>
      <c r="E29" s="80"/>
      <c r="F29" s="80"/>
      <c r="G29" s="80"/>
      <c r="H29" s="80"/>
      <c r="I29" s="80" t="s">
        <v>148</v>
      </c>
      <c r="J29" s="80" t="s">
        <v>148</v>
      </c>
    </row>
    <row r="30" spans="1:10" ht="15" customHeight="1" x14ac:dyDescent="0.45">
      <c r="A30" s="80" t="s">
        <v>144</v>
      </c>
      <c r="B30" s="80" t="s">
        <v>144</v>
      </c>
      <c r="C30" s="80" t="s">
        <v>142</v>
      </c>
      <c r="D30" s="80" t="s">
        <v>143</v>
      </c>
      <c r="E30" s="80"/>
      <c r="F30" s="80"/>
      <c r="G30" s="80"/>
      <c r="H30" s="82"/>
      <c r="I30" s="80"/>
      <c r="J30" s="80"/>
    </row>
    <row r="31" spans="1:10" ht="15" customHeight="1" x14ac:dyDescent="0.45">
      <c r="A31" s="80" t="s">
        <v>142</v>
      </c>
      <c r="B31" s="80" t="s">
        <v>143</v>
      </c>
      <c r="C31" s="80" t="s">
        <v>140</v>
      </c>
      <c r="D31" s="80" t="s">
        <v>140</v>
      </c>
      <c r="E31" s="80"/>
      <c r="F31" s="80"/>
      <c r="G31" s="80"/>
      <c r="H31" s="82"/>
      <c r="I31" s="80"/>
      <c r="J31" s="80"/>
    </row>
    <row r="32" spans="1:10" ht="15" customHeight="1" x14ac:dyDescent="0.45">
      <c r="A32" s="80" t="s">
        <v>140</v>
      </c>
      <c r="B32" s="80" t="s">
        <v>140</v>
      </c>
      <c r="C32" s="80" t="s">
        <v>148</v>
      </c>
      <c r="D32" s="80" t="s">
        <v>148</v>
      </c>
      <c r="E32" s="80"/>
      <c r="F32" s="80"/>
      <c r="G32" s="80"/>
      <c r="H32" s="82"/>
      <c r="I32" s="80"/>
      <c r="J32" s="80"/>
    </row>
    <row r="33" spans="1:10" ht="15" customHeight="1" x14ac:dyDescent="0.45">
      <c r="A33" s="80" t="s">
        <v>148</v>
      </c>
      <c r="B33" s="80" t="s">
        <v>148</v>
      </c>
      <c r="C33" s="80"/>
      <c r="D33" s="80"/>
      <c r="E33" s="80"/>
      <c r="F33" s="80"/>
      <c r="G33" s="80"/>
      <c r="H33" s="82"/>
      <c r="I33" s="80"/>
      <c r="J33" s="80"/>
    </row>
    <row r="34" spans="1:10" ht="15" customHeight="1" x14ac:dyDescent="0.45">
      <c r="A34" s="80"/>
      <c r="B34" s="80"/>
      <c r="C34" s="80"/>
      <c r="D34" s="80"/>
      <c r="E34" s="80"/>
      <c r="F34" s="80"/>
      <c r="G34" s="80"/>
      <c r="H34" s="82"/>
      <c r="I34" s="80"/>
      <c r="J34" s="80"/>
    </row>
    <row r="35" spans="1:10" ht="15" customHeight="1" x14ac:dyDescent="0.45">
      <c r="A35" s="80"/>
      <c r="B35" s="80"/>
      <c r="C35" s="80"/>
      <c r="D35" s="80"/>
      <c r="E35" s="80"/>
      <c r="F35" s="80"/>
      <c r="G35" s="80"/>
      <c r="H35" s="82"/>
      <c r="I35" s="80"/>
      <c r="J35" s="80"/>
    </row>
    <row r="36" spans="1:10" ht="15" customHeight="1" x14ac:dyDescent="0.45">
      <c r="A36" s="85" t="s">
        <v>113</v>
      </c>
      <c r="B36" s="86">
        <f>COUNTA(B21:B35)</f>
        <v>13</v>
      </c>
      <c r="C36" s="85" t="s">
        <v>113</v>
      </c>
      <c r="D36" s="86">
        <f>COUNTA(D21:D35)</f>
        <v>12</v>
      </c>
      <c r="E36" s="85" t="s">
        <v>113</v>
      </c>
      <c r="F36" s="86">
        <f>COUNTA(F21:F35)</f>
        <v>7</v>
      </c>
      <c r="G36" s="85" t="s">
        <v>113</v>
      </c>
      <c r="H36" s="90">
        <f>COUNTA(H21:H35)</f>
        <v>6</v>
      </c>
      <c r="I36" s="85" t="s">
        <v>113</v>
      </c>
      <c r="J36" s="86">
        <f>COUNTA(J21:J35)</f>
        <v>9</v>
      </c>
    </row>
    <row r="37" spans="1:10" ht="15.75" customHeight="1" x14ac:dyDescent="0.45"/>
    <row r="38" spans="1:10" ht="15.75" customHeight="1" x14ac:dyDescent="0.45"/>
    <row r="39" spans="1:10" ht="15.75" customHeight="1" x14ac:dyDescent="0.45"/>
    <row r="40" spans="1:10" ht="15.75" customHeight="1" x14ac:dyDescent="0.45"/>
    <row r="41" spans="1:10" ht="15.75" customHeight="1" x14ac:dyDescent="0.45"/>
    <row r="42" spans="1:10" ht="15.75" customHeight="1" x14ac:dyDescent="0.45"/>
    <row r="43" spans="1:10" ht="15.75" customHeight="1" x14ac:dyDescent="0.45"/>
    <row r="44" spans="1:10" ht="15.75" customHeight="1" x14ac:dyDescent="0.45"/>
    <row r="45" spans="1:10" ht="15.75" customHeight="1" x14ac:dyDescent="0.45"/>
    <row r="46" spans="1:10" ht="15.75" customHeight="1" x14ac:dyDescent="0.45"/>
    <row r="47" spans="1:10" ht="15.75" customHeight="1" x14ac:dyDescent="0.45"/>
    <row r="48" spans="1:10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</sheetData>
  <mergeCells count="10">
    <mergeCell ref="A19:B19"/>
    <mergeCell ref="C19:D19"/>
    <mergeCell ref="E19:F19"/>
    <mergeCell ref="G19:H19"/>
    <mergeCell ref="I19:J19"/>
    <mergeCell ref="A1:B1"/>
    <mergeCell ref="C1:D1"/>
    <mergeCell ref="E1:F1"/>
    <mergeCell ref="G1:H1"/>
    <mergeCell ref="I1:J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958"/>
  <sheetViews>
    <sheetView workbookViewId="0">
      <selection activeCell="A24" sqref="A24:B24"/>
    </sheetView>
  </sheetViews>
  <sheetFormatPr defaultColWidth="14.3984375" defaultRowHeight="15" customHeight="1" x14ac:dyDescent="0.45"/>
  <cols>
    <col min="1" max="1" width="30.1328125" customWidth="1"/>
    <col min="2" max="2" width="30.3984375" customWidth="1"/>
    <col min="3" max="3" width="36" customWidth="1"/>
    <col min="4" max="4" width="30.3984375" customWidth="1"/>
    <col min="5" max="5" width="28.59765625" customWidth="1"/>
    <col min="6" max="6" width="30.3984375" customWidth="1"/>
    <col min="7" max="7" width="26.59765625" customWidth="1"/>
    <col min="8" max="8" width="30.3984375" customWidth="1"/>
    <col min="9" max="9" width="24.73046875" customWidth="1"/>
    <col min="10" max="10" width="30.3984375" customWidth="1"/>
  </cols>
  <sheetData>
    <row r="1" spans="1:10" ht="14.25" x14ac:dyDescent="0.45">
      <c r="A1" s="123" t="s">
        <v>232</v>
      </c>
      <c r="B1" s="110"/>
      <c r="C1" s="123" t="s">
        <v>233</v>
      </c>
      <c r="D1" s="110"/>
      <c r="E1" s="123" t="s">
        <v>234</v>
      </c>
      <c r="F1" s="110"/>
      <c r="G1" s="123" t="s">
        <v>235</v>
      </c>
      <c r="H1" s="110"/>
      <c r="I1" s="123" t="s">
        <v>236</v>
      </c>
      <c r="J1" s="110"/>
    </row>
    <row r="2" spans="1:10" ht="14.25" x14ac:dyDescent="0.45">
      <c r="A2" s="67" t="s">
        <v>51</v>
      </c>
      <c r="B2" s="67" t="s">
        <v>52</v>
      </c>
      <c r="C2" s="67" t="s">
        <v>51</v>
      </c>
      <c r="D2" s="67" t="s">
        <v>52</v>
      </c>
      <c r="E2" s="67" t="s">
        <v>51</v>
      </c>
      <c r="F2" s="67" t="s">
        <v>52</v>
      </c>
      <c r="G2" s="67" t="s">
        <v>51</v>
      </c>
      <c r="H2" s="67" t="s">
        <v>52</v>
      </c>
      <c r="I2" s="67" t="s">
        <v>51</v>
      </c>
      <c r="J2" s="67" t="s">
        <v>52</v>
      </c>
    </row>
    <row r="3" spans="1:10" ht="14.25" x14ac:dyDescent="0.45">
      <c r="A3" s="59" t="s">
        <v>131</v>
      </c>
      <c r="B3" s="59" t="s">
        <v>132</v>
      </c>
      <c r="C3" s="59" t="s">
        <v>133</v>
      </c>
      <c r="D3" s="59" t="s">
        <v>133</v>
      </c>
      <c r="E3" s="59" t="s">
        <v>166</v>
      </c>
      <c r="F3" s="59" t="s">
        <v>167</v>
      </c>
      <c r="G3" s="59" t="s">
        <v>135</v>
      </c>
      <c r="H3" s="59" t="s">
        <v>136</v>
      </c>
      <c r="I3" s="59" t="s">
        <v>137</v>
      </c>
      <c r="J3" s="59" t="s">
        <v>138</v>
      </c>
    </row>
    <row r="4" spans="1:10" ht="14.25" x14ac:dyDescent="0.45">
      <c r="A4" s="59" t="s">
        <v>139</v>
      </c>
      <c r="B4" s="59" t="s">
        <v>140</v>
      </c>
      <c r="C4" s="59" t="s">
        <v>134</v>
      </c>
      <c r="D4" s="59" t="s">
        <v>141</v>
      </c>
      <c r="E4" s="59" t="s">
        <v>161</v>
      </c>
      <c r="F4" s="59" t="s">
        <v>162</v>
      </c>
      <c r="G4" s="59" t="s">
        <v>142</v>
      </c>
      <c r="H4" s="59" t="s">
        <v>143</v>
      </c>
      <c r="I4" s="59" t="s">
        <v>131</v>
      </c>
      <c r="J4" s="59" t="s">
        <v>132</v>
      </c>
    </row>
    <row r="5" spans="1:10" ht="14.25" x14ac:dyDescent="0.45">
      <c r="A5" s="59" t="s">
        <v>146</v>
      </c>
      <c r="B5" s="59" t="s">
        <v>147</v>
      </c>
      <c r="C5" s="59" t="s">
        <v>144</v>
      </c>
      <c r="D5" s="59" t="s">
        <v>144</v>
      </c>
      <c r="E5" s="91" t="s">
        <v>168</v>
      </c>
      <c r="F5" s="59" t="s">
        <v>133</v>
      </c>
      <c r="G5" s="59" t="s">
        <v>145</v>
      </c>
      <c r="H5" s="59" t="s">
        <v>145</v>
      </c>
      <c r="I5" s="59" t="s">
        <v>133</v>
      </c>
      <c r="J5" s="59" t="s">
        <v>133</v>
      </c>
    </row>
    <row r="6" spans="1:10" ht="14.25" x14ac:dyDescent="0.45">
      <c r="A6" s="59" t="s">
        <v>153</v>
      </c>
      <c r="B6" s="59" t="s">
        <v>152</v>
      </c>
      <c r="C6" s="59" t="s">
        <v>148</v>
      </c>
      <c r="D6" s="59" t="s">
        <v>148</v>
      </c>
      <c r="E6" s="91" t="s">
        <v>169</v>
      </c>
      <c r="F6" s="59" t="s">
        <v>144</v>
      </c>
      <c r="G6" s="59" t="s">
        <v>149</v>
      </c>
      <c r="H6" s="59" t="s">
        <v>150</v>
      </c>
      <c r="I6" s="59" t="s">
        <v>151</v>
      </c>
      <c r="J6" s="59" t="s">
        <v>152</v>
      </c>
    </row>
    <row r="7" spans="1:10" ht="14.25" x14ac:dyDescent="0.45">
      <c r="A7" s="59" t="s">
        <v>172</v>
      </c>
      <c r="B7" s="73" t="s">
        <v>173</v>
      </c>
      <c r="C7" s="59" t="s">
        <v>161</v>
      </c>
      <c r="D7" s="59" t="s">
        <v>162</v>
      </c>
      <c r="E7" s="91" t="s">
        <v>170</v>
      </c>
      <c r="F7" s="73" t="s">
        <v>171</v>
      </c>
      <c r="G7" s="59" t="s">
        <v>134</v>
      </c>
      <c r="H7" s="73" t="s">
        <v>141</v>
      </c>
      <c r="I7" s="59" t="s">
        <v>144</v>
      </c>
      <c r="J7" s="59" t="s">
        <v>144</v>
      </c>
    </row>
    <row r="8" spans="1:10" ht="14.25" x14ac:dyDescent="0.45">
      <c r="A8" s="59" t="s">
        <v>177</v>
      </c>
      <c r="B8" s="73" t="s">
        <v>171</v>
      </c>
      <c r="C8" s="59" t="s">
        <v>178</v>
      </c>
      <c r="D8" s="59" t="s">
        <v>178</v>
      </c>
      <c r="E8" s="91" t="s">
        <v>175</v>
      </c>
      <c r="F8" s="59" t="s">
        <v>176</v>
      </c>
      <c r="G8" s="59" t="s">
        <v>131</v>
      </c>
      <c r="H8" s="73" t="s">
        <v>132</v>
      </c>
      <c r="I8" s="59" t="s">
        <v>140</v>
      </c>
      <c r="J8" s="59" t="s">
        <v>140</v>
      </c>
    </row>
    <row r="9" spans="1:10" ht="14.25" x14ac:dyDescent="0.45">
      <c r="A9" s="59" t="s">
        <v>133</v>
      </c>
      <c r="B9" s="59" t="s">
        <v>133</v>
      </c>
      <c r="C9" s="59" t="s">
        <v>180</v>
      </c>
      <c r="D9" s="59" t="s">
        <v>180</v>
      </c>
      <c r="E9" s="91" t="s">
        <v>179</v>
      </c>
      <c r="F9" s="59" t="s">
        <v>148</v>
      </c>
      <c r="G9" s="59" t="s">
        <v>172</v>
      </c>
      <c r="H9" s="73" t="s">
        <v>173</v>
      </c>
      <c r="I9" s="59" t="s">
        <v>148</v>
      </c>
      <c r="J9" s="59" t="s">
        <v>148</v>
      </c>
    </row>
    <row r="10" spans="1:10" ht="14.25" x14ac:dyDescent="0.45">
      <c r="A10" s="59" t="s">
        <v>144</v>
      </c>
      <c r="B10" s="59" t="s">
        <v>144</v>
      </c>
      <c r="C10" s="70"/>
      <c r="D10" s="70"/>
      <c r="E10" s="59" t="s">
        <v>134</v>
      </c>
      <c r="F10" s="59" t="s">
        <v>134</v>
      </c>
      <c r="G10" s="59" t="s">
        <v>177</v>
      </c>
      <c r="H10" s="73" t="s">
        <v>171</v>
      </c>
      <c r="I10" s="59" t="s">
        <v>181</v>
      </c>
      <c r="J10" s="59" t="s">
        <v>178</v>
      </c>
    </row>
    <row r="11" spans="1:10" ht="14.25" x14ac:dyDescent="0.45">
      <c r="A11" s="59" t="s">
        <v>148</v>
      </c>
      <c r="B11" s="59" t="s">
        <v>148</v>
      </c>
      <c r="C11" s="70"/>
      <c r="D11" s="70"/>
      <c r="E11" s="59"/>
      <c r="F11" s="59"/>
      <c r="G11" s="59" t="s">
        <v>182</v>
      </c>
      <c r="H11" s="59" t="s">
        <v>133</v>
      </c>
      <c r="I11" s="59" t="s">
        <v>183</v>
      </c>
      <c r="J11" s="59" t="s">
        <v>180</v>
      </c>
    </row>
    <row r="12" spans="1:10" ht="14.25" x14ac:dyDescent="0.45">
      <c r="A12" s="59" t="s">
        <v>185</v>
      </c>
      <c r="B12" s="59" t="s">
        <v>162</v>
      </c>
      <c r="C12" s="59"/>
      <c r="D12" s="59"/>
      <c r="E12" s="59"/>
      <c r="F12" s="59"/>
      <c r="G12" s="59" t="s">
        <v>184</v>
      </c>
      <c r="H12" s="59" t="s">
        <v>140</v>
      </c>
      <c r="I12" s="73" t="s">
        <v>219</v>
      </c>
      <c r="J12" s="59" t="s">
        <v>141</v>
      </c>
    </row>
    <row r="13" spans="1:10" ht="14.25" x14ac:dyDescent="0.45">
      <c r="A13" s="59" t="s">
        <v>187</v>
      </c>
      <c r="B13" s="59" t="s">
        <v>188</v>
      </c>
      <c r="C13" s="59"/>
      <c r="D13" s="59"/>
      <c r="E13" s="59"/>
      <c r="F13" s="59"/>
      <c r="G13" s="59" t="s">
        <v>186</v>
      </c>
      <c r="H13" s="59" t="s">
        <v>162</v>
      </c>
      <c r="I13" s="59"/>
      <c r="J13" s="59"/>
    </row>
    <row r="14" spans="1:10" ht="14.25" x14ac:dyDescent="0.45">
      <c r="A14" s="59"/>
      <c r="B14" s="59"/>
      <c r="C14" s="59"/>
      <c r="D14" s="59"/>
      <c r="E14" s="59"/>
      <c r="F14" s="59"/>
      <c r="G14" s="59" t="s">
        <v>189</v>
      </c>
      <c r="H14" s="59" t="s">
        <v>190</v>
      </c>
      <c r="I14" s="59"/>
      <c r="J14" s="59"/>
    </row>
    <row r="15" spans="1:10" ht="14.25" x14ac:dyDescent="0.45">
      <c r="A15" s="59"/>
      <c r="B15" s="59"/>
      <c r="C15" s="59"/>
      <c r="D15" s="59"/>
      <c r="E15" s="59"/>
      <c r="F15" s="59"/>
      <c r="G15" s="59" t="s">
        <v>191</v>
      </c>
      <c r="H15" s="59" t="s">
        <v>144</v>
      </c>
      <c r="I15" s="59"/>
      <c r="J15" s="59"/>
    </row>
    <row r="16" spans="1:10" ht="14.25" x14ac:dyDescent="0.45">
      <c r="A16" s="59"/>
      <c r="B16" s="59"/>
      <c r="C16" s="59"/>
      <c r="D16" s="73"/>
      <c r="E16" s="59"/>
      <c r="F16" s="59"/>
      <c r="G16" s="59" t="s">
        <v>192</v>
      </c>
      <c r="H16" s="73" t="s">
        <v>188</v>
      </c>
      <c r="I16" s="59"/>
      <c r="J16" s="59"/>
    </row>
    <row r="17" spans="1:10" ht="14.25" x14ac:dyDescent="0.45">
      <c r="A17" s="59"/>
      <c r="B17" s="59"/>
      <c r="C17" s="59"/>
      <c r="D17" s="88"/>
      <c r="E17" s="59"/>
      <c r="F17" s="59"/>
      <c r="G17" s="59" t="s">
        <v>193</v>
      </c>
      <c r="H17" s="59" t="s">
        <v>148</v>
      </c>
      <c r="I17" s="59"/>
      <c r="J17" s="59"/>
    </row>
    <row r="18" spans="1:10" ht="14.25" x14ac:dyDescent="0.45">
      <c r="A18" s="59"/>
      <c r="B18" s="59"/>
      <c r="C18" s="70"/>
      <c r="D18" s="59"/>
      <c r="E18" s="59"/>
      <c r="F18" s="59"/>
      <c r="G18" s="59"/>
      <c r="H18" s="73"/>
      <c r="I18" s="59"/>
      <c r="J18" s="59"/>
    </row>
    <row r="19" spans="1:10" ht="14.25" x14ac:dyDescent="0.45">
      <c r="A19" s="59"/>
      <c r="B19" s="59"/>
      <c r="C19" s="59"/>
      <c r="D19" s="59"/>
      <c r="E19" s="59"/>
      <c r="F19" s="59"/>
      <c r="G19" s="59"/>
      <c r="H19" s="73"/>
      <c r="I19" s="59"/>
      <c r="J19" s="59"/>
    </row>
    <row r="20" spans="1:10" ht="14.25" x14ac:dyDescent="0.45">
      <c r="A20" s="59"/>
      <c r="B20" s="59"/>
      <c r="C20" s="59"/>
      <c r="D20" s="59"/>
      <c r="E20" s="59"/>
      <c r="F20" s="59"/>
      <c r="G20" s="59"/>
      <c r="H20" s="73"/>
      <c r="I20" s="59"/>
      <c r="J20" s="59"/>
    </row>
    <row r="21" spans="1:10" ht="15.75" customHeight="1" x14ac:dyDescent="0.45">
      <c r="A21" s="89" t="s">
        <v>113</v>
      </c>
      <c r="B21" s="78">
        <f>COUNTA(B3:B20)</f>
        <v>11</v>
      </c>
      <c r="C21" s="89" t="s">
        <v>113</v>
      </c>
      <c r="D21" s="78">
        <f>COUNTA(D3:D20)</f>
        <v>7</v>
      </c>
      <c r="E21" s="89" t="s">
        <v>113</v>
      </c>
      <c r="F21" s="78">
        <f>COUNTA(F3:F20)</f>
        <v>8</v>
      </c>
      <c r="G21" s="89" t="s">
        <v>113</v>
      </c>
      <c r="H21" s="92">
        <f>COUNTA(H3:H20)</f>
        <v>15</v>
      </c>
      <c r="I21" s="89" t="s">
        <v>113</v>
      </c>
      <c r="J21" s="78">
        <f>COUNTA(J3:J20)</f>
        <v>10</v>
      </c>
    </row>
    <row r="22" spans="1:10" ht="15.75" customHeight="1" x14ac:dyDescent="0.45"/>
    <row r="23" spans="1:10" ht="15.75" customHeight="1" x14ac:dyDescent="0.45"/>
    <row r="24" spans="1:10" ht="15" customHeight="1" x14ac:dyDescent="0.45">
      <c r="A24" s="124" t="s">
        <v>237</v>
      </c>
      <c r="B24" s="110"/>
      <c r="C24" s="124" t="s">
        <v>238</v>
      </c>
      <c r="D24" s="110"/>
      <c r="E24" s="124" t="s">
        <v>239</v>
      </c>
      <c r="F24" s="110"/>
      <c r="G24" s="124" t="s">
        <v>240</v>
      </c>
      <c r="H24" s="110"/>
      <c r="I24" s="124" t="s">
        <v>241</v>
      </c>
      <c r="J24" s="110"/>
    </row>
    <row r="25" spans="1:10" ht="15" customHeight="1" x14ac:dyDescent="0.45">
      <c r="A25" s="79" t="s">
        <v>51</v>
      </c>
      <c r="B25" s="79" t="s">
        <v>52</v>
      </c>
      <c r="C25" s="79" t="s">
        <v>51</v>
      </c>
      <c r="D25" s="79" t="s">
        <v>52</v>
      </c>
      <c r="E25" s="79" t="s">
        <v>51</v>
      </c>
      <c r="F25" s="79" t="s">
        <v>52</v>
      </c>
      <c r="G25" s="79" t="s">
        <v>51</v>
      </c>
      <c r="H25" s="79" t="s">
        <v>52</v>
      </c>
      <c r="I25" s="79" t="s">
        <v>51</v>
      </c>
      <c r="J25" s="79" t="s">
        <v>52</v>
      </c>
    </row>
    <row r="26" spans="1:10" ht="15" customHeight="1" x14ac:dyDescent="0.45">
      <c r="A26" s="80" t="s">
        <v>131</v>
      </c>
      <c r="B26" s="80" t="s">
        <v>132</v>
      </c>
      <c r="C26" s="80" t="s">
        <v>161</v>
      </c>
      <c r="D26" s="80" t="s">
        <v>162</v>
      </c>
      <c r="E26" s="80" t="s">
        <v>131</v>
      </c>
      <c r="F26" s="80" t="s">
        <v>132</v>
      </c>
      <c r="G26" s="80" t="s">
        <v>161</v>
      </c>
      <c r="H26" s="80" t="s">
        <v>162</v>
      </c>
      <c r="I26" s="80" t="s">
        <v>154</v>
      </c>
      <c r="J26" s="80" t="s">
        <v>155</v>
      </c>
    </row>
    <row r="27" spans="1:10" ht="15" customHeight="1" x14ac:dyDescent="0.45">
      <c r="A27" s="80" t="s">
        <v>133</v>
      </c>
      <c r="B27" s="80" t="s">
        <v>133</v>
      </c>
      <c r="C27" s="80" t="s">
        <v>151</v>
      </c>
      <c r="D27" s="80" t="s">
        <v>152</v>
      </c>
      <c r="E27" s="80" t="s">
        <v>156</v>
      </c>
      <c r="F27" s="80" t="s">
        <v>157</v>
      </c>
      <c r="G27" s="80" t="s">
        <v>131</v>
      </c>
      <c r="H27" s="80" t="s">
        <v>132</v>
      </c>
      <c r="I27" s="80" t="s">
        <v>133</v>
      </c>
      <c r="J27" s="80" t="s">
        <v>133</v>
      </c>
    </row>
    <row r="28" spans="1:10" ht="15.75" customHeight="1" x14ac:dyDescent="0.45">
      <c r="A28" s="80" t="s">
        <v>158</v>
      </c>
      <c r="B28" s="80" t="s">
        <v>152</v>
      </c>
      <c r="C28" s="80" t="s">
        <v>133</v>
      </c>
      <c r="D28" s="80" t="s">
        <v>133</v>
      </c>
      <c r="E28" s="80" t="s">
        <v>151</v>
      </c>
      <c r="F28" s="80" t="s">
        <v>152</v>
      </c>
      <c r="G28" s="80" t="s">
        <v>151</v>
      </c>
      <c r="H28" s="80" t="s">
        <v>152</v>
      </c>
      <c r="I28" s="80" t="s">
        <v>134</v>
      </c>
      <c r="J28" s="80" t="s">
        <v>134</v>
      </c>
    </row>
    <row r="29" spans="1:10" ht="15.75" customHeight="1" x14ac:dyDescent="0.45">
      <c r="A29" s="80" t="s">
        <v>134</v>
      </c>
      <c r="B29" s="80" t="s">
        <v>141</v>
      </c>
      <c r="C29" s="80" t="s">
        <v>131</v>
      </c>
      <c r="D29" s="80" t="s">
        <v>132</v>
      </c>
      <c r="E29" s="80" t="s">
        <v>145</v>
      </c>
      <c r="F29" s="82" t="s">
        <v>145</v>
      </c>
      <c r="G29" s="80" t="s">
        <v>134</v>
      </c>
      <c r="H29" s="80" t="s">
        <v>134</v>
      </c>
      <c r="I29" s="80" t="s">
        <v>145</v>
      </c>
      <c r="J29" s="80" t="s">
        <v>145</v>
      </c>
    </row>
    <row r="30" spans="1:10" ht="15.75" customHeight="1" x14ac:dyDescent="0.45">
      <c r="A30" s="80" t="s">
        <v>145</v>
      </c>
      <c r="B30" s="80" t="s">
        <v>145</v>
      </c>
      <c r="C30" s="80" t="s">
        <v>134</v>
      </c>
      <c r="D30" s="82" t="s">
        <v>141</v>
      </c>
      <c r="E30" s="80" t="s">
        <v>149</v>
      </c>
      <c r="F30" s="80" t="s">
        <v>150</v>
      </c>
      <c r="G30" s="80" t="s">
        <v>159</v>
      </c>
      <c r="H30" s="80" t="s">
        <v>160</v>
      </c>
      <c r="I30" s="80" t="s">
        <v>144</v>
      </c>
      <c r="J30" s="80" t="s">
        <v>144</v>
      </c>
    </row>
    <row r="31" spans="1:10" ht="15.75" customHeight="1" x14ac:dyDescent="0.45">
      <c r="A31" s="80" t="s">
        <v>161</v>
      </c>
      <c r="B31" s="80" t="s">
        <v>162</v>
      </c>
      <c r="C31" s="80" t="s">
        <v>145</v>
      </c>
      <c r="D31" s="80" t="s">
        <v>145</v>
      </c>
      <c r="E31" s="83" t="s">
        <v>135</v>
      </c>
      <c r="F31" s="84" t="s">
        <v>136</v>
      </c>
      <c r="G31" s="80" t="s">
        <v>142</v>
      </c>
      <c r="H31" s="80" t="s">
        <v>143</v>
      </c>
      <c r="I31" s="80" t="s">
        <v>159</v>
      </c>
      <c r="J31" s="80" t="s">
        <v>160</v>
      </c>
    </row>
    <row r="32" spans="1:10" ht="15.75" customHeight="1" x14ac:dyDescent="0.45">
      <c r="A32" s="80" t="s">
        <v>163</v>
      </c>
      <c r="B32" s="80" t="s">
        <v>164</v>
      </c>
      <c r="C32" s="80" t="s">
        <v>163</v>
      </c>
      <c r="D32" s="80" t="s">
        <v>164</v>
      </c>
      <c r="E32" s="83" t="s">
        <v>142</v>
      </c>
      <c r="F32" s="80" t="s">
        <v>143</v>
      </c>
      <c r="G32" s="80" t="s">
        <v>165</v>
      </c>
      <c r="H32" s="80" t="s">
        <v>141</v>
      </c>
      <c r="I32" s="80" t="s">
        <v>142</v>
      </c>
      <c r="J32" s="80" t="s">
        <v>143</v>
      </c>
    </row>
    <row r="33" spans="1:10" ht="15" customHeight="1" x14ac:dyDescent="0.45">
      <c r="A33" s="80" t="s">
        <v>149</v>
      </c>
      <c r="B33" s="80" t="s">
        <v>150</v>
      </c>
      <c r="C33" s="80" t="s">
        <v>149</v>
      </c>
      <c r="D33" s="80" t="s">
        <v>150</v>
      </c>
      <c r="E33" s="83" t="s">
        <v>177</v>
      </c>
      <c r="F33" s="83" t="s">
        <v>171</v>
      </c>
      <c r="G33" s="80" t="s">
        <v>174</v>
      </c>
      <c r="H33" s="83" t="s">
        <v>171</v>
      </c>
      <c r="I33" s="80" t="s">
        <v>140</v>
      </c>
      <c r="J33" s="80" t="s">
        <v>140</v>
      </c>
    </row>
    <row r="34" spans="1:10" ht="15" customHeight="1" x14ac:dyDescent="0.45">
      <c r="A34" s="80" t="s">
        <v>135</v>
      </c>
      <c r="B34" s="84" t="s">
        <v>136</v>
      </c>
      <c r="C34" s="84" t="s">
        <v>135</v>
      </c>
      <c r="D34" s="84" t="s">
        <v>136</v>
      </c>
      <c r="E34" s="80" t="s">
        <v>194</v>
      </c>
      <c r="F34" s="82" t="s">
        <v>141</v>
      </c>
      <c r="G34" s="80" t="s">
        <v>195</v>
      </c>
      <c r="H34" s="80" t="s">
        <v>133</v>
      </c>
      <c r="I34" s="80" t="s">
        <v>148</v>
      </c>
      <c r="J34" s="80" t="s">
        <v>148</v>
      </c>
    </row>
    <row r="35" spans="1:10" ht="15" customHeight="1" x14ac:dyDescent="0.45">
      <c r="A35" s="80" t="s">
        <v>144</v>
      </c>
      <c r="B35" s="80" t="s">
        <v>144</v>
      </c>
      <c r="C35" s="80" t="s">
        <v>144</v>
      </c>
      <c r="D35" s="80" t="s">
        <v>144</v>
      </c>
      <c r="E35" s="80" t="s">
        <v>153</v>
      </c>
      <c r="F35" s="80" t="s">
        <v>160</v>
      </c>
      <c r="G35" s="80" t="s">
        <v>190</v>
      </c>
      <c r="H35" s="80" t="s">
        <v>190</v>
      </c>
      <c r="I35" s="80" t="s">
        <v>190</v>
      </c>
      <c r="J35" s="80" t="s">
        <v>190</v>
      </c>
    </row>
    <row r="36" spans="1:10" ht="15" customHeight="1" x14ac:dyDescent="0.45">
      <c r="A36" s="80" t="s">
        <v>142</v>
      </c>
      <c r="B36" s="80" t="s">
        <v>143</v>
      </c>
      <c r="C36" s="80" t="s">
        <v>142</v>
      </c>
      <c r="D36" s="80" t="s">
        <v>143</v>
      </c>
      <c r="E36" s="80" t="s">
        <v>192</v>
      </c>
      <c r="F36" s="80" t="s">
        <v>188</v>
      </c>
      <c r="G36" s="80" t="s">
        <v>196</v>
      </c>
      <c r="H36" s="80" t="s">
        <v>144</v>
      </c>
      <c r="I36" s="80" t="s">
        <v>161</v>
      </c>
      <c r="J36" s="80" t="s">
        <v>162</v>
      </c>
    </row>
    <row r="37" spans="1:10" ht="15" customHeight="1" x14ac:dyDescent="0.45">
      <c r="A37" s="80" t="s">
        <v>140</v>
      </c>
      <c r="B37" s="80" t="s">
        <v>140</v>
      </c>
      <c r="C37" s="80" t="s">
        <v>140</v>
      </c>
      <c r="D37" s="80" t="s">
        <v>140</v>
      </c>
      <c r="E37" s="80" t="s">
        <v>186</v>
      </c>
      <c r="F37" s="80" t="s">
        <v>162</v>
      </c>
      <c r="G37" s="80" t="s">
        <v>197</v>
      </c>
      <c r="H37" s="80" t="s">
        <v>148</v>
      </c>
      <c r="I37" s="80" t="s">
        <v>174</v>
      </c>
      <c r="J37" s="83" t="s">
        <v>171</v>
      </c>
    </row>
    <row r="38" spans="1:10" ht="15" customHeight="1" x14ac:dyDescent="0.45">
      <c r="A38" s="80" t="s">
        <v>148</v>
      </c>
      <c r="B38" s="80" t="s">
        <v>148</v>
      </c>
      <c r="C38" s="80" t="s">
        <v>148</v>
      </c>
      <c r="D38" s="80" t="s">
        <v>148</v>
      </c>
      <c r="E38" s="80"/>
      <c r="F38" s="80"/>
      <c r="G38" s="80"/>
      <c r="H38" s="82"/>
      <c r="I38" s="80" t="s">
        <v>198</v>
      </c>
      <c r="J38" s="80" t="s">
        <v>188</v>
      </c>
    </row>
    <row r="39" spans="1:10" ht="15" customHeight="1" x14ac:dyDescent="0.45">
      <c r="A39" s="80" t="s">
        <v>177</v>
      </c>
      <c r="B39" s="80" t="s">
        <v>171</v>
      </c>
      <c r="C39" s="80" t="s">
        <v>172</v>
      </c>
      <c r="D39" s="82" t="s">
        <v>173</v>
      </c>
      <c r="E39" s="80"/>
      <c r="F39" s="80"/>
      <c r="G39" s="80"/>
      <c r="H39" s="82"/>
      <c r="I39" s="80" t="s">
        <v>166</v>
      </c>
      <c r="J39" s="80" t="s">
        <v>167</v>
      </c>
    </row>
    <row r="40" spans="1:10" ht="15" customHeight="1" x14ac:dyDescent="0.45">
      <c r="A40" s="80" t="s">
        <v>189</v>
      </c>
      <c r="B40" s="80" t="s">
        <v>188</v>
      </c>
      <c r="C40" s="80" t="s">
        <v>177</v>
      </c>
      <c r="D40" s="83" t="s">
        <v>171</v>
      </c>
      <c r="E40" s="80"/>
      <c r="F40" s="80"/>
      <c r="G40" s="80"/>
      <c r="H40" s="82"/>
      <c r="I40" s="80"/>
      <c r="J40" s="80"/>
    </row>
    <row r="41" spans="1:10" ht="15" customHeight="1" x14ac:dyDescent="0.45">
      <c r="A41" s="80"/>
      <c r="B41" s="80"/>
      <c r="C41" s="84" t="s">
        <v>189</v>
      </c>
      <c r="D41" s="80" t="s">
        <v>190</v>
      </c>
      <c r="E41" s="81"/>
      <c r="F41" s="81"/>
      <c r="G41" s="81"/>
      <c r="H41" s="93"/>
      <c r="I41" s="80"/>
      <c r="J41" s="80"/>
    </row>
    <row r="42" spans="1:10" ht="15" customHeight="1" x14ac:dyDescent="0.45">
      <c r="A42" s="80"/>
      <c r="B42" s="80"/>
      <c r="C42" s="80"/>
      <c r="D42" s="82"/>
      <c r="E42" s="81"/>
      <c r="F42" s="81"/>
      <c r="G42" s="81"/>
      <c r="H42" s="93"/>
      <c r="I42" s="80"/>
      <c r="J42" s="80"/>
    </row>
    <row r="43" spans="1:10" ht="15" customHeight="1" x14ac:dyDescent="0.45">
      <c r="A43" s="80"/>
      <c r="B43" s="80"/>
      <c r="C43" s="80"/>
      <c r="D43" s="82"/>
      <c r="E43" s="80"/>
      <c r="F43" s="80"/>
      <c r="G43" s="80"/>
      <c r="H43" s="82"/>
      <c r="I43" s="80"/>
      <c r="J43" s="80"/>
    </row>
    <row r="44" spans="1:10" ht="15" customHeight="1" x14ac:dyDescent="0.45">
      <c r="A44" s="85" t="s">
        <v>113</v>
      </c>
      <c r="B44" s="86">
        <f>COUNTA(B26:B43)</f>
        <v>15</v>
      </c>
      <c r="C44" s="85" t="s">
        <v>113</v>
      </c>
      <c r="D44" s="86">
        <f>COUNTA(D26:D43)</f>
        <v>16</v>
      </c>
      <c r="E44" s="94" t="s">
        <v>113</v>
      </c>
      <c r="F44" s="95">
        <f>COUNTA(F26:F43)</f>
        <v>12</v>
      </c>
      <c r="G44" s="94" t="s">
        <v>113</v>
      </c>
      <c r="H44" s="96">
        <f>COUNTA(H26:H43)</f>
        <v>12</v>
      </c>
      <c r="I44" s="85" t="s">
        <v>113</v>
      </c>
      <c r="J44" s="86">
        <f>COUNTA(J26:J43)</f>
        <v>14</v>
      </c>
    </row>
    <row r="45" spans="1:10" ht="15.75" customHeight="1" x14ac:dyDescent="0.45"/>
    <row r="46" spans="1:10" ht="15.75" customHeight="1" x14ac:dyDescent="0.45"/>
    <row r="47" spans="1:10" ht="15.75" customHeight="1" x14ac:dyDescent="0.45"/>
    <row r="48" spans="1:10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</sheetData>
  <mergeCells count="10">
    <mergeCell ref="A24:B24"/>
    <mergeCell ref="C24:D24"/>
    <mergeCell ref="E24:F24"/>
    <mergeCell ref="G24:H24"/>
    <mergeCell ref="I24:J24"/>
    <mergeCell ref="A1:B1"/>
    <mergeCell ref="C1:D1"/>
    <mergeCell ref="E1:F1"/>
    <mergeCell ref="G1:H1"/>
    <mergeCell ref="I1:J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70"/>
  <sheetViews>
    <sheetView tabSelected="1" workbookViewId="0">
      <selection activeCell="J29" sqref="J29"/>
    </sheetView>
  </sheetViews>
  <sheetFormatPr defaultColWidth="14.3984375" defaultRowHeight="15" customHeight="1" x14ac:dyDescent="0.45"/>
  <cols>
    <col min="1" max="1" width="41.265625" customWidth="1"/>
    <col min="2" max="20" width="8.73046875" customWidth="1"/>
  </cols>
  <sheetData>
    <row r="1" spans="1:20" ht="14.25" x14ac:dyDescent="0.45">
      <c r="A1" s="114" t="s">
        <v>199</v>
      </c>
      <c r="B1" s="115" t="s">
        <v>200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10"/>
    </row>
    <row r="2" spans="1:20" ht="14.25" x14ac:dyDescent="0.45">
      <c r="A2" s="113"/>
      <c r="B2" s="24" t="s">
        <v>201</v>
      </c>
      <c r="C2" s="24" t="s">
        <v>202</v>
      </c>
      <c r="D2" s="24" t="s">
        <v>203</v>
      </c>
      <c r="E2" s="24" t="s">
        <v>204</v>
      </c>
      <c r="F2" s="24" t="s">
        <v>205</v>
      </c>
      <c r="G2" s="24" t="s">
        <v>206</v>
      </c>
      <c r="H2" s="24" t="s">
        <v>207</v>
      </c>
      <c r="I2" s="24" t="s">
        <v>208</v>
      </c>
      <c r="J2" s="24" t="s">
        <v>209</v>
      </c>
      <c r="K2" s="24" t="s">
        <v>210</v>
      </c>
      <c r="L2" s="24" t="s">
        <v>211</v>
      </c>
      <c r="M2" s="24" t="s">
        <v>212</v>
      </c>
      <c r="N2" s="24" t="s">
        <v>213</v>
      </c>
      <c r="O2" s="24" t="s">
        <v>214</v>
      </c>
      <c r="P2" s="24" t="s">
        <v>215</v>
      </c>
      <c r="Q2" s="24" t="s">
        <v>216</v>
      </c>
      <c r="R2" s="24" t="s">
        <v>217</v>
      </c>
      <c r="S2" s="25" t="s">
        <v>218</v>
      </c>
      <c r="T2" s="24" t="s">
        <v>113</v>
      </c>
    </row>
    <row r="3" spans="1:20" ht="14.25" x14ac:dyDescent="0.45">
      <c r="A3" s="122" t="s">
        <v>242</v>
      </c>
      <c r="B3" s="9">
        <v>0</v>
      </c>
      <c r="C3" s="9">
        <v>0</v>
      </c>
      <c r="D3" s="9">
        <v>0</v>
      </c>
      <c r="E3" s="9">
        <v>0</v>
      </c>
      <c r="F3" s="9">
        <v>1</v>
      </c>
      <c r="G3" s="9">
        <v>1</v>
      </c>
      <c r="H3" s="9">
        <v>0</v>
      </c>
      <c r="I3" s="9">
        <v>0</v>
      </c>
      <c r="J3" s="9">
        <v>0</v>
      </c>
      <c r="K3" s="9">
        <v>0</v>
      </c>
      <c r="L3" s="9">
        <v>1</v>
      </c>
      <c r="M3" s="9">
        <v>0</v>
      </c>
      <c r="N3" s="9">
        <v>0</v>
      </c>
      <c r="O3" s="9">
        <v>1</v>
      </c>
      <c r="P3" s="9">
        <v>1</v>
      </c>
      <c r="Q3" s="9">
        <v>0</v>
      </c>
      <c r="R3" s="9">
        <v>1</v>
      </c>
      <c r="S3" s="97">
        <v>0</v>
      </c>
      <c r="T3" s="9">
        <f t="shared" ref="T3:T12" si="0">SUM(B3:S3)</f>
        <v>6</v>
      </c>
    </row>
    <row r="4" spans="1:20" ht="14.25" x14ac:dyDescent="0.45">
      <c r="A4" s="122" t="s">
        <v>243</v>
      </c>
      <c r="B4" s="9">
        <v>0</v>
      </c>
      <c r="C4" s="9">
        <v>0</v>
      </c>
      <c r="D4" s="9">
        <v>0</v>
      </c>
      <c r="E4" s="9">
        <v>0</v>
      </c>
      <c r="F4" s="9">
        <v>1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1</v>
      </c>
      <c r="P4" s="9">
        <v>0</v>
      </c>
      <c r="Q4" s="9">
        <v>0</v>
      </c>
      <c r="R4" s="9">
        <v>0</v>
      </c>
      <c r="S4" s="98">
        <v>0</v>
      </c>
      <c r="T4" s="9">
        <f t="shared" si="0"/>
        <v>2</v>
      </c>
    </row>
    <row r="5" spans="1:20" ht="14.25" x14ac:dyDescent="0.45">
      <c r="A5" s="122" t="s">
        <v>244</v>
      </c>
      <c r="B5" s="9">
        <v>0</v>
      </c>
      <c r="C5" s="9">
        <v>0</v>
      </c>
      <c r="D5" s="9">
        <v>0</v>
      </c>
      <c r="E5" s="9">
        <v>1</v>
      </c>
      <c r="F5" s="9">
        <v>1</v>
      </c>
      <c r="G5" s="9">
        <v>0</v>
      </c>
      <c r="H5" s="9">
        <v>1</v>
      </c>
      <c r="I5" s="9">
        <v>1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1</v>
      </c>
      <c r="P5" s="9">
        <v>1</v>
      </c>
      <c r="Q5" s="9">
        <v>1</v>
      </c>
      <c r="R5" s="9">
        <v>0</v>
      </c>
      <c r="S5" s="97">
        <v>0</v>
      </c>
      <c r="T5" s="9">
        <f t="shared" si="0"/>
        <v>7</v>
      </c>
    </row>
    <row r="6" spans="1:20" ht="14.25" x14ac:dyDescent="0.45">
      <c r="A6" s="122" t="s">
        <v>245</v>
      </c>
      <c r="B6" s="9">
        <v>0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1</v>
      </c>
      <c r="P6" s="9">
        <v>0</v>
      </c>
      <c r="Q6" s="9">
        <v>0</v>
      </c>
      <c r="R6" s="9">
        <v>0</v>
      </c>
      <c r="S6" s="97">
        <v>0</v>
      </c>
      <c r="T6" s="9">
        <f t="shared" si="0"/>
        <v>8</v>
      </c>
    </row>
    <row r="7" spans="1:20" ht="14.25" x14ac:dyDescent="0.45">
      <c r="A7" s="122" t="s">
        <v>246</v>
      </c>
      <c r="B7" s="9">
        <v>0</v>
      </c>
      <c r="C7" s="9">
        <v>1</v>
      </c>
      <c r="D7" s="9">
        <v>1</v>
      </c>
      <c r="E7" s="9">
        <v>1</v>
      </c>
      <c r="F7" s="9">
        <v>0</v>
      </c>
      <c r="G7" s="9">
        <v>0</v>
      </c>
      <c r="H7" s="9">
        <v>1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1</v>
      </c>
      <c r="P7" s="9">
        <v>1</v>
      </c>
      <c r="Q7" s="9">
        <v>0</v>
      </c>
      <c r="R7" s="9">
        <v>1</v>
      </c>
      <c r="S7" s="97">
        <v>0</v>
      </c>
      <c r="T7" s="9">
        <f t="shared" si="0"/>
        <v>7</v>
      </c>
    </row>
    <row r="8" spans="1:20" ht="14.25" x14ac:dyDescent="0.45">
      <c r="A8" s="125" t="s">
        <v>247</v>
      </c>
      <c r="B8" s="14">
        <v>0</v>
      </c>
      <c r="C8" s="14">
        <v>1</v>
      </c>
      <c r="D8" s="14">
        <v>1</v>
      </c>
      <c r="E8" s="14">
        <v>1</v>
      </c>
      <c r="F8" s="14">
        <v>1</v>
      </c>
      <c r="G8" s="14">
        <v>1</v>
      </c>
      <c r="H8" s="14">
        <v>1</v>
      </c>
      <c r="I8" s="14">
        <v>1</v>
      </c>
      <c r="J8" s="14">
        <v>1</v>
      </c>
      <c r="K8" s="14">
        <v>0</v>
      </c>
      <c r="L8" s="14">
        <v>0</v>
      </c>
      <c r="M8" s="14">
        <v>0</v>
      </c>
      <c r="N8" s="14">
        <v>0</v>
      </c>
      <c r="O8" s="14">
        <v>1</v>
      </c>
      <c r="P8" s="14">
        <v>0</v>
      </c>
      <c r="Q8" s="14">
        <v>0</v>
      </c>
      <c r="R8" s="14">
        <v>1</v>
      </c>
      <c r="S8" s="99">
        <v>0</v>
      </c>
      <c r="T8" s="14">
        <f t="shared" si="0"/>
        <v>10</v>
      </c>
    </row>
    <row r="9" spans="1:20" ht="14.25" x14ac:dyDescent="0.45">
      <c r="A9" s="125" t="s">
        <v>248</v>
      </c>
      <c r="B9" s="14">
        <v>0</v>
      </c>
      <c r="C9" s="14">
        <v>1</v>
      </c>
      <c r="D9" s="14">
        <v>1</v>
      </c>
      <c r="E9" s="14">
        <v>1</v>
      </c>
      <c r="F9" s="14">
        <v>1</v>
      </c>
      <c r="G9" s="14">
        <v>0</v>
      </c>
      <c r="H9" s="14">
        <v>1</v>
      </c>
      <c r="I9" s="14">
        <v>1</v>
      </c>
      <c r="J9" s="14">
        <v>1</v>
      </c>
      <c r="K9" s="14">
        <v>0</v>
      </c>
      <c r="L9" s="14">
        <v>1</v>
      </c>
      <c r="M9" s="14">
        <v>0</v>
      </c>
      <c r="N9" s="14">
        <v>0</v>
      </c>
      <c r="O9" s="14">
        <v>1</v>
      </c>
      <c r="P9" s="14">
        <v>0</v>
      </c>
      <c r="Q9" s="14">
        <v>0</v>
      </c>
      <c r="R9" s="14">
        <v>1</v>
      </c>
      <c r="S9" s="100">
        <v>0</v>
      </c>
      <c r="T9" s="14">
        <f t="shared" si="0"/>
        <v>10</v>
      </c>
    </row>
    <row r="10" spans="1:20" ht="14.25" x14ac:dyDescent="0.45">
      <c r="A10" s="125" t="s">
        <v>249</v>
      </c>
      <c r="B10" s="14">
        <v>1</v>
      </c>
      <c r="C10" s="14">
        <v>1</v>
      </c>
      <c r="D10" s="14">
        <v>1</v>
      </c>
      <c r="E10" s="14">
        <v>1</v>
      </c>
      <c r="F10" s="14">
        <v>1</v>
      </c>
      <c r="G10" s="14">
        <v>1</v>
      </c>
      <c r="H10" s="14">
        <v>1</v>
      </c>
      <c r="I10" s="14">
        <v>1</v>
      </c>
      <c r="J10" s="14">
        <v>0</v>
      </c>
      <c r="K10" s="14">
        <v>1</v>
      </c>
      <c r="L10" s="14">
        <v>1</v>
      </c>
      <c r="M10" s="14">
        <v>1</v>
      </c>
      <c r="N10" s="14">
        <v>0</v>
      </c>
      <c r="O10" s="14">
        <v>1</v>
      </c>
      <c r="P10" s="14">
        <v>1</v>
      </c>
      <c r="Q10" s="14">
        <v>0</v>
      </c>
      <c r="R10" s="14">
        <v>1</v>
      </c>
      <c r="S10" s="99">
        <v>0</v>
      </c>
      <c r="T10" s="14">
        <f t="shared" si="0"/>
        <v>14</v>
      </c>
    </row>
    <row r="11" spans="1:20" ht="14.25" x14ac:dyDescent="0.45">
      <c r="A11" s="125" t="s">
        <v>250</v>
      </c>
      <c r="B11" s="14">
        <v>0</v>
      </c>
      <c r="C11" s="14">
        <v>0</v>
      </c>
      <c r="D11" s="14">
        <v>0</v>
      </c>
      <c r="E11" s="14">
        <v>1</v>
      </c>
      <c r="F11" s="14">
        <v>1</v>
      </c>
      <c r="G11" s="14">
        <v>0</v>
      </c>
      <c r="H11" s="14">
        <v>1</v>
      </c>
      <c r="I11" s="14">
        <v>1</v>
      </c>
      <c r="J11" s="14">
        <v>1</v>
      </c>
      <c r="K11" s="14">
        <v>1</v>
      </c>
      <c r="L11" s="14">
        <v>1</v>
      </c>
      <c r="M11" s="14">
        <v>0</v>
      </c>
      <c r="N11" s="14">
        <v>0</v>
      </c>
      <c r="O11" s="14">
        <v>1</v>
      </c>
      <c r="P11" s="14">
        <v>1</v>
      </c>
      <c r="Q11" s="14">
        <v>0</v>
      </c>
      <c r="R11" s="14">
        <v>1</v>
      </c>
      <c r="S11" s="99">
        <v>0</v>
      </c>
      <c r="T11" s="14">
        <f t="shared" si="0"/>
        <v>10</v>
      </c>
    </row>
    <row r="12" spans="1:20" ht="14.25" x14ac:dyDescent="0.45">
      <c r="A12" s="125" t="s">
        <v>251</v>
      </c>
      <c r="B12" s="14">
        <v>0</v>
      </c>
      <c r="C12" s="14">
        <v>1</v>
      </c>
      <c r="D12" s="14">
        <v>1</v>
      </c>
      <c r="E12" s="14">
        <v>1</v>
      </c>
      <c r="F12" s="14">
        <v>1</v>
      </c>
      <c r="G12" s="14">
        <v>1</v>
      </c>
      <c r="H12" s="14">
        <v>0</v>
      </c>
      <c r="I12" s="14">
        <v>0</v>
      </c>
      <c r="J12" s="14">
        <v>0</v>
      </c>
      <c r="K12" s="14">
        <v>0</v>
      </c>
      <c r="L12" s="14">
        <v>1</v>
      </c>
      <c r="M12" s="14">
        <v>0</v>
      </c>
      <c r="N12" s="14">
        <v>0</v>
      </c>
      <c r="O12" s="14">
        <v>1</v>
      </c>
      <c r="P12" s="14">
        <v>1</v>
      </c>
      <c r="Q12" s="14">
        <v>0</v>
      </c>
      <c r="R12" s="14">
        <v>1</v>
      </c>
      <c r="S12" s="99">
        <v>0</v>
      </c>
      <c r="T12" s="14">
        <f t="shared" si="0"/>
        <v>9</v>
      </c>
    </row>
    <row r="13" spans="1:20" ht="15.75" customHeight="1" x14ac:dyDescent="0.45"/>
    <row r="14" spans="1:20" ht="15.75" customHeight="1" x14ac:dyDescent="0.45"/>
    <row r="15" spans="1:20" ht="15.75" customHeight="1" x14ac:dyDescent="0.45"/>
    <row r="16" spans="1:20" ht="15.75" customHeight="1" x14ac:dyDescent="0.45"/>
    <row r="17" ht="15.75" customHeight="1" x14ac:dyDescent="0.45"/>
    <row r="18" ht="15.75" customHeight="1" x14ac:dyDescent="0.45"/>
    <row r="19" ht="15.75" customHeight="1" x14ac:dyDescent="0.45"/>
    <row r="20" ht="15.75" customHeight="1" x14ac:dyDescent="0.45"/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</sheetData>
  <mergeCells count="2">
    <mergeCell ref="A1:A2"/>
    <mergeCell ref="B1:S1"/>
  </mergeCells>
  <phoneticPr fontId="10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General</vt:lpstr>
      <vt:lpstr>Metrics</vt:lpstr>
      <vt:lpstr>Class Matches</vt:lpstr>
      <vt:lpstr>Object Prop Matches</vt:lpstr>
      <vt:lpstr>Properites Matches</vt:lpstr>
      <vt:lpstr>CQs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Soularidis</dc:creator>
  <cp:lastModifiedBy>Andreas Soularidis</cp:lastModifiedBy>
  <dcterms:created xsi:type="dcterms:W3CDTF">2015-06-05T18:19:34Z</dcterms:created>
  <dcterms:modified xsi:type="dcterms:W3CDTF">2025-02-05T17:56:16Z</dcterms:modified>
</cp:coreProperties>
</file>