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Andreas\Projects\LLM-based-OE-Framework-LC3\Experiments\FinalExperiments\Phase_2\"/>
    </mc:Choice>
  </mc:AlternateContent>
  <xr:revisionPtr revIDLastSave="0" documentId="13_ncr:1_{6A84C8EE-5864-4229-9FAF-B3B11421D527}" xr6:coauthVersionLast="47" xr6:coauthVersionMax="47" xr10:uidLastSave="{00000000-0000-0000-0000-000000000000}"/>
  <bookViews>
    <workbookView xWindow="-98" yWindow="-98" windowWidth="24196" windowHeight="14476" activeTab="2" xr2:uid="{00000000-000D-0000-FFFF-FFFF00000000}"/>
  </bookViews>
  <sheets>
    <sheet name="General" sheetId="1" r:id="rId1"/>
    <sheet name="Metrics" sheetId="4" r:id="rId2"/>
    <sheet name="Class Matches" sheetId="5" r:id="rId3"/>
    <sheet name="Object Prop Matches" sheetId="6" r:id="rId4"/>
    <sheet name="Properites Matches" sheetId="7" r:id="rId5"/>
    <sheet name="CQs Metrics" sheetId="8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hiS4Lw6uBz4F0EI+qaRpnkdvbvJAUD2p1bn7DPo1jMI="/>
    </ext>
  </extLst>
</workbook>
</file>

<file path=xl/calcChain.xml><?xml version="1.0" encoding="utf-8"?>
<calcChain xmlns="http://schemas.openxmlformats.org/spreadsheetml/2006/main">
  <c r="J149" i="4" l="1"/>
  <c r="T42" i="8" l="1"/>
  <c r="T41" i="8"/>
  <c r="T40" i="8"/>
  <c r="T39" i="8"/>
  <c r="T38" i="8"/>
  <c r="T37" i="8"/>
  <c r="T36" i="8"/>
  <c r="T35" i="8"/>
  <c r="T34" i="8"/>
  <c r="T33" i="8"/>
  <c r="T32" i="8"/>
  <c r="T31" i="8"/>
  <c r="T30" i="8"/>
  <c r="T29" i="8"/>
  <c r="J31" i="4" s="1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T3" i="8"/>
  <c r="T89" i="7"/>
  <c r="R89" i="7"/>
  <c r="P89" i="7"/>
  <c r="D138" i="4" s="1"/>
  <c r="F138" i="4" s="1"/>
  <c r="N89" i="7"/>
  <c r="L89" i="7"/>
  <c r="J89" i="7"/>
  <c r="D135" i="4" s="1"/>
  <c r="F135" i="4" s="1"/>
  <c r="H89" i="7"/>
  <c r="F89" i="7"/>
  <c r="D133" i="4" s="1"/>
  <c r="D89" i="7"/>
  <c r="D132" i="4" s="1"/>
  <c r="B89" i="7"/>
  <c r="D131" i="4" s="1"/>
  <c r="T67" i="7"/>
  <c r="R67" i="7"/>
  <c r="P67" i="7"/>
  <c r="N67" i="7"/>
  <c r="L67" i="7"/>
  <c r="J67" i="7"/>
  <c r="H67" i="7"/>
  <c r="F67" i="7"/>
  <c r="D67" i="7"/>
  <c r="B67" i="7"/>
  <c r="T44" i="7"/>
  <c r="R44" i="7"/>
  <c r="P44" i="7"/>
  <c r="N44" i="7"/>
  <c r="L44" i="7"/>
  <c r="J44" i="7"/>
  <c r="H44" i="7"/>
  <c r="F44" i="7"/>
  <c r="D44" i="7"/>
  <c r="B44" i="7"/>
  <c r="T21" i="7"/>
  <c r="R21" i="7"/>
  <c r="P21" i="7"/>
  <c r="N21" i="7"/>
  <c r="L21" i="7"/>
  <c r="J21" i="7"/>
  <c r="H21" i="7"/>
  <c r="F21" i="7"/>
  <c r="D21" i="7"/>
  <c r="B21" i="7"/>
  <c r="T63" i="6"/>
  <c r="R63" i="6"/>
  <c r="D91" i="4" s="1"/>
  <c r="P63" i="6"/>
  <c r="N63" i="6"/>
  <c r="D89" i="4" s="1"/>
  <c r="F89" i="4" s="1"/>
  <c r="H89" i="4" s="1"/>
  <c r="L63" i="6"/>
  <c r="J63" i="6"/>
  <c r="H63" i="6"/>
  <c r="F63" i="6"/>
  <c r="D63" i="6"/>
  <c r="B63" i="6"/>
  <c r="T48" i="6"/>
  <c r="R48" i="6"/>
  <c r="P48" i="6"/>
  <c r="N48" i="6"/>
  <c r="L48" i="6"/>
  <c r="J48" i="6"/>
  <c r="H48" i="6"/>
  <c r="F48" i="6"/>
  <c r="D48" i="6"/>
  <c r="B48" i="6"/>
  <c r="T30" i="6"/>
  <c r="R30" i="6"/>
  <c r="P30" i="6"/>
  <c r="N30" i="6"/>
  <c r="L30" i="6"/>
  <c r="J30" i="6"/>
  <c r="H30" i="6"/>
  <c r="F30" i="6"/>
  <c r="D30" i="6"/>
  <c r="B30" i="6"/>
  <c r="T14" i="6"/>
  <c r="R14" i="6"/>
  <c r="P14" i="6"/>
  <c r="N14" i="6"/>
  <c r="L14" i="6"/>
  <c r="J14" i="6"/>
  <c r="H14" i="6"/>
  <c r="F14" i="6"/>
  <c r="D14" i="6"/>
  <c r="B14" i="6"/>
  <c r="T102" i="5"/>
  <c r="R102" i="5"/>
  <c r="P102" i="5"/>
  <c r="N102" i="5"/>
  <c r="L102" i="5"/>
  <c r="J102" i="5"/>
  <c r="H102" i="5"/>
  <c r="F102" i="5"/>
  <c r="D102" i="5"/>
  <c r="B102" i="5"/>
  <c r="T82" i="5"/>
  <c r="R82" i="5"/>
  <c r="P82" i="5"/>
  <c r="N82" i="5"/>
  <c r="L82" i="5"/>
  <c r="J82" i="5"/>
  <c r="H82" i="5"/>
  <c r="F82" i="5"/>
  <c r="D82" i="5"/>
  <c r="B82" i="5"/>
  <c r="T60" i="5"/>
  <c r="R60" i="5"/>
  <c r="P60" i="5"/>
  <c r="N60" i="5"/>
  <c r="L60" i="5"/>
  <c r="J60" i="5"/>
  <c r="H60" i="5"/>
  <c r="F60" i="5"/>
  <c r="D60" i="5"/>
  <c r="B60" i="5"/>
  <c r="T27" i="5"/>
  <c r="R27" i="5"/>
  <c r="P27" i="5"/>
  <c r="N27" i="5"/>
  <c r="L27" i="5"/>
  <c r="J27" i="5"/>
  <c r="H27" i="5"/>
  <c r="F27" i="5"/>
  <c r="D27" i="5"/>
  <c r="B27" i="5"/>
  <c r="D140" i="4"/>
  <c r="D139" i="4"/>
  <c r="D137" i="4"/>
  <c r="D136" i="4"/>
  <c r="D134" i="4"/>
  <c r="F134" i="4" s="1"/>
  <c r="H134" i="4" s="1"/>
  <c r="J131" i="4"/>
  <c r="D129" i="4"/>
  <c r="D128" i="4"/>
  <c r="D127" i="4"/>
  <c r="F127" i="4" s="1"/>
  <c r="D126" i="4"/>
  <c r="F126" i="4" s="1"/>
  <c r="H126" i="4" s="1"/>
  <c r="D125" i="4"/>
  <c r="D124" i="4"/>
  <c r="F124" i="4" s="1"/>
  <c r="J123" i="4"/>
  <c r="K123" i="4" s="1"/>
  <c r="D123" i="4"/>
  <c r="D122" i="4"/>
  <c r="D121" i="4"/>
  <c r="D120" i="4"/>
  <c r="D118" i="4"/>
  <c r="F118" i="4" s="1"/>
  <c r="H118" i="4" s="1"/>
  <c r="D117" i="4"/>
  <c r="D116" i="4"/>
  <c r="F116" i="4" s="1"/>
  <c r="H116" i="4" s="1"/>
  <c r="D115" i="4"/>
  <c r="D114" i="4"/>
  <c r="F114" i="4" s="1"/>
  <c r="D113" i="4"/>
  <c r="D112" i="4"/>
  <c r="D111" i="4"/>
  <c r="F111" i="4" s="1"/>
  <c r="D110" i="4"/>
  <c r="F110" i="4" s="1"/>
  <c r="H110" i="4" s="1"/>
  <c r="D109" i="4"/>
  <c r="F109" i="4" s="1"/>
  <c r="H109" i="4" s="1"/>
  <c r="D107" i="4"/>
  <c r="D106" i="4"/>
  <c r="D105" i="4"/>
  <c r="D104" i="4"/>
  <c r="D103" i="4"/>
  <c r="F103" i="4" s="1"/>
  <c r="D102" i="4"/>
  <c r="F102" i="4" s="1"/>
  <c r="H102" i="4" s="1"/>
  <c r="D101" i="4"/>
  <c r="D100" i="4"/>
  <c r="F100" i="4" s="1"/>
  <c r="D99" i="4"/>
  <c r="D98" i="4"/>
  <c r="F98" i="4" s="1"/>
  <c r="D92" i="4"/>
  <c r="C92" i="4"/>
  <c r="C91" i="4"/>
  <c r="D90" i="4"/>
  <c r="C90" i="4"/>
  <c r="C89" i="4"/>
  <c r="D88" i="4"/>
  <c r="F88" i="4" s="1"/>
  <c r="H88" i="4" s="1"/>
  <c r="C88" i="4"/>
  <c r="D87" i="4"/>
  <c r="C87" i="4"/>
  <c r="D86" i="4"/>
  <c r="F86" i="4" s="1"/>
  <c r="C86" i="4"/>
  <c r="D85" i="4"/>
  <c r="C85" i="4"/>
  <c r="D84" i="4"/>
  <c r="C84" i="4"/>
  <c r="D83" i="4"/>
  <c r="C83" i="4"/>
  <c r="D81" i="4"/>
  <c r="C81" i="4"/>
  <c r="D80" i="4"/>
  <c r="F80" i="4" s="1"/>
  <c r="C80" i="4"/>
  <c r="D79" i="4"/>
  <c r="C79" i="4"/>
  <c r="D78" i="4"/>
  <c r="C78" i="4"/>
  <c r="E78" i="4" s="1"/>
  <c r="D77" i="4"/>
  <c r="C77" i="4"/>
  <c r="D76" i="4"/>
  <c r="C76" i="4"/>
  <c r="K75" i="4"/>
  <c r="D75" i="4"/>
  <c r="C75" i="4"/>
  <c r="D74" i="4"/>
  <c r="C74" i="4"/>
  <c r="D73" i="4"/>
  <c r="C73" i="4"/>
  <c r="D72" i="4"/>
  <c r="F72" i="4" s="1"/>
  <c r="H72" i="4" s="1"/>
  <c r="C72" i="4"/>
  <c r="J70" i="4"/>
  <c r="K70" i="4" s="1"/>
  <c r="D70" i="4"/>
  <c r="C70" i="4"/>
  <c r="D69" i="4"/>
  <c r="C69" i="4"/>
  <c r="J68" i="4"/>
  <c r="K68" i="4" s="1"/>
  <c r="D68" i="4"/>
  <c r="C68" i="4"/>
  <c r="D67" i="4"/>
  <c r="C67" i="4"/>
  <c r="D66" i="4"/>
  <c r="F66" i="4" s="1"/>
  <c r="C66" i="4"/>
  <c r="D65" i="4"/>
  <c r="C65" i="4"/>
  <c r="D64" i="4"/>
  <c r="F64" i="4" s="1"/>
  <c r="C64" i="4"/>
  <c r="D63" i="4"/>
  <c r="C63" i="4"/>
  <c r="D62" i="4"/>
  <c r="F62" i="4" s="1"/>
  <c r="H62" i="4" s="1"/>
  <c r="C62" i="4"/>
  <c r="D61" i="4"/>
  <c r="F61" i="4" s="1"/>
  <c r="H61" i="4" s="1"/>
  <c r="C61" i="4"/>
  <c r="J59" i="4"/>
  <c r="D59" i="4"/>
  <c r="C59" i="4"/>
  <c r="D58" i="4"/>
  <c r="F58" i="4" s="1"/>
  <c r="H58" i="4" s="1"/>
  <c r="C58" i="4"/>
  <c r="D57" i="4"/>
  <c r="F57" i="4" s="1"/>
  <c r="H57" i="4" s="1"/>
  <c r="C57" i="4"/>
  <c r="D56" i="4"/>
  <c r="F56" i="4" s="1"/>
  <c r="H56" i="4" s="1"/>
  <c r="C56" i="4"/>
  <c r="D55" i="4"/>
  <c r="C55" i="4"/>
  <c r="E55" i="4" s="1"/>
  <c r="J54" i="4"/>
  <c r="D54" i="4"/>
  <c r="F54" i="4" s="1"/>
  <c r="C54" i="4"/>
  <c r="D53" i="4"/>
  <c r="F53" i="4" s="1"/>
  <c r="H53" i="4" s="1"/>
  <c r="C53" i="4"/>
  <c r="D52" i="4"/>
  <c r="C52" i="4"/>
  <c r="J51" i="4"/>
  <c r="J99" i="4" s="1"/>
  <c r="K99" i="4" s="1"/>
  <c r="D51" i="4"/>
  <c r="F51" i="4" s="1"/>
  <c r="H51" i="4" s="1"/>
  <c r="C51" i="4"/>
  <c r="D50" i="4"/>
  <c r="C50" i="4"/>
  <c r="K45" i="4"/>
  <c r="J45" i="4"/>
  <c r="H45" i="4"/>
  <c r="F45" i="4"/>
  <c r="D45" i="4"/>
  <c r="C45" i="4"/>
  <c r="E45" i="4" s="1"/>
  <c r="G45" i="4" s="1"/>
  <c r="I45" i="4" s="1"/>
  <c r="K44" i="4"/>
  <c r="J44" i="4"/>
  <c r="F44" i="4"/>
  <c r="D44" i="4"/>
  <c r="C44" i="4"/>
  <c r="E44" i="4" s="1"/>
  <c r="G44" i="4" s="1"/>
  <c r="J43" i="4"/>
  <c r="D43" i="4"/>
  <c r="F43" i="4" s="1"/>
  <c r="H43" i="4" s="1"/>
  <c r="C43" i="4"/>
  <c r="K42" i="4"/>
  <c r="J42" i="4"/>
  <c r="H42" i="4"/>
  <c r="F42" i="4"/>
  <c r="D42" i="4"/>
  <c r="C42" i="4"/>
  <c r="E42" i="4" s="1"/>
  <c r="G42" i="4" s="1"/>
  <c r="J41" i="4"/>
  <c r="D41" i="4"/>
  <c r="C41" i="4"/>
  <c r="E41" i="4" s="1"/>
  <c r="J40" i="4"/>
  <c r="H40" i="4"/>
  <c r="D40" i="4"/>
  <c r="F40" i="4" s="1"/>
  <c r="C40" i="4"/>
  <c r="E40" i="4" s="1"/>
  <c r="K39" i="4"/>
  <c r="J39" i="4"/>
  <c r="J134" i="4" s="1"/>
  <c r="K134" i="4" s="1"/>
  <c r="F39" i="4"/>
  <c r="D39" i="4"/>
  <c r="C39" i="4"/>
  <c r="J38" i="4"/>
  <c r="D38" i="4"/>
  <c r="C38" i="4"/>
  <c r="K37" i="4"/>
  <c r="J37" i="4"/>
  <c r="F37" i="4"/>
  <c r="H37" i="4" s="1"/>
  <c r="D37" i="4"/>
  <c r="C37" i="4"/>
  <c r="K36" i="4"/>
  <c r="J36" i="4"/>
  <c r="J83" i="4" s="1"/>
  <c r="D36" i="4"/>
  <c r="C36" i="4"/>
  <c r="J34" i="4"/>
  <c r="J81" i="4" s="1"/>
  <c r="F34" i="4"/>
  <c r="H34" i="4" s="1"/>
  <c r="D34" i="4"/>
  <c r="C34" i="4"/>
  <c r="K33" i="4"/>
  <c r="J33" i="4"/>
  <c r="D33" i="4"/>
  <c r="C33" i="4"/>
  <c r="E33" i="4" s="1"/>
  <c r="J32" i="4"/>
  <c r="H32" i="4"/>
  <c r="D32" i="4"/>
  <c r="F32" i="4" s="1"/>
  <c r="C32" i="4"/>
  <c r="E32" i="4" s="1"/>
  <c r="D31" i="4"/>
  <c r="C31" i="4"/>
  <c r="J30" i="4"/>
  <c r="F30" i="4"/>
  <c r="D30" i="4"/>
  <c r="C30" i="4"/>
  <c r="E30" i="4" s="1"/>
  <c r="G30" i="4" s="1"/>
  <c r="J29" i="4"/>
  <c r="F29" i="4"/>
  <c r="H29" i="4" s="1"/>
  <c r="D29" i="4"/>
  <c r="C29" i="4"/>
  <c r="E29" i="4" s="1"/>
  <c r="G29" i="4" s="1"/>
  <c r="K28" i="4"/>
  <c r="J28" i="4"/>
  <c r="J75" i="4" s="1"/>
  <c r="H28" i="4"/>
  <c r="F28" i="4"/>
  <c r="D28" i="4"/>
  <c r="C28" i="4"/>
  <c r="E28" i="4" s="1"/>
  <c r="G28" i="4" s="1"/>
  <c r="I28" i="4" s="1"/>
  <c r="J27" i="4"/>
  <c r="H27" i="4"/>
  <c r="D27" i="4"/>
  <c r="F27" i="4" s="1"/>
  <c r="C27" i="4"/>
  <c r="E27" i="4" s="1"/>
  <c r="G27" i="4" s="1"/>
  <c r="J26" i="4"/>
  <c r="J73" i="4" s="1"/>
  <c r="F26" i="4"/>
  <c r="H26" i="4" s="1"/>
  <c r="D26" i="4"/>
  <c r="C26" i="4"/>
  <c r="E26" i="4" s="1"/>
  <c r="G26" i="4" s="1"/>
  <c r="J25" i="4"/>
  <c r="D25" i="4"/>
  <c r="F25" i="4" s="1"/>
  <c r="C25" i="4"/>
  <c r="D24" i="4"/>
  <c r="K23" i="4"/>
  <c r="J23" i="4"/>
  <c r="J118" i="4" s="1"/>
  <c r="K118" i="4" s="1"/>
  <c r="D23" i="4"/>
  <c r="C23" i="4"/>
  <c r="J22" i="4"/>
  <c r="D22" i="4"/>
  <c r="C22" i="4"/>
  <c r="K21" i="4"/>
  <c r="J21" i="4"/>
  <c r="F21" i="4"/>
  <c r="H21" i="4" s="1"/>
  <c r="D21" i="4"/>
  <c r="C21" i="4"/>
  <c r="K20" i="4"/>
  <c r="J20" i="4"/>
  <c r="J115" i="4" s="1"/>
  <c r="K115" i="4" s="1"/>
  <c r="F20" i="4"/>
  <c r="D20" i="4"/>
  <c r="H20" i="4" s="1"/>
  <c r="C20" i="4"/>
  <c r="J19" i="4"/>
  <c r="D19" i="4"/>
  <c r="F19" i="4" s="1"/>
  <c r="C19" i="4"/>
  <c r="J18" i="4"/>
  <c r="F18" i="4"/>
  <c r="H18" i="4" s="1"/>
  <c r="D18" i="4"/>
  <c r="C18" i="4"/>
  <c r="E18" i="4" s="1"/>
  <c r="G18" i="4" s="1"/>
  <c r="J17" i="4"/>
  <c r="D17" i="4"/>
  <c r="C17" i="4"/>
  <c r="E17" i="4" s="1"/>
  <c r="J16" i="4"/>
  <c r="H16" i="4"/>
  <c r="D16" i="4"/>
  <c r="F16" i="4" s="1"/>
  <c r="C16" i="4"/>
  <c r="E16" i="4" s="1"/>
  <c r="K15" i="4"/>
  <c r="J15" i="4"/>
  <c r="J110" i="4" s="1"/>
  <c r="K110" i="4" s="1"/>
  <c r="D15" i="4"/>
  <c r="C15" i="4"/>
  <c r="E15" i="4" s="1"/>
  <c r="J14" i="4"/>
  <c r="F14" i="4"/>
  <c r="D14" i="4"/>
  <c r="C14" i="4"/>
  <c r="E14" i="4" s="1"/>
  <c r="G14" i="4" s="1"/>
  <c r="K12" i="4"/>
  <c r="J12" i="4"/>
  <c r="F12" i="4"/>
  <c r="H12" i="4" s="1"/>
  <c r="D12" i="4"/>
  <c r="C12" i="4"/>
  <c r="J11" i="4"/>
  <c r="D11" i="4"/>
  <c r="C11" i="4"/>
  <c r="E11" i="4" s="1"/>
  <c r="J10" i="4"/>
  <c r="J57" i="4" s="1"/>
  <c r="H10" i="4"/>
  <c r="F10" i="4"/>
  <c r="D10" i="4"/>
  <c r="C10" i="4"/>
  <c r="E10" i="4" s="1"/>
  <c r="G10" i="4" s="1"/>
  <c r="J9" i="4"/>
  <c r="J56" i="4" s="1"/>
  <c r="D9" i="4"/>
  <c r="C9" i="4"/>
  <c r="K8" i="4"/>
  <c r="J8" i="4"/>
  <c r="J55" i="4" s="1"/>
  <c r="H8" i="4"/>
  <c r="D8" i="4"/>
  <c r="F8" i="4" s="1"/>
  <c r="C8" i="4"/>
  <c r="K7" i="4"/>
  <c r="J7" i="4"/>
  <c r="D7" i="4"/>
  <c r="C7" i="4"/>
  <c r="J6" i="4"/>
  <c r="D6" i="4"/>
  <c r="C6" i="4"/>
  <c r="K5" i="4"/>
  <c r="J5" i="4"/>
  <c r="F5" i="4"/>
  <c r="H5" i="4" s="1"/>
  <c r="D5" i="4"/>
  <c r="C5" i="4"/>
  <c r="E5" i="4" s="1"/>
  <c r="G5" i="4" s="1"/>
  <c r="K4" i="4"/>
  <c r="J4" i="4"/>
  <c r="D4" i="4"/>
  <c r="C4" i="4"/>
  <c r="J3" i="4"/>
  <c r="D3" i="4"/>
  <c r="C3" i="4"/>
  <c r="E3" i="4" s="1"/>
  <c r="K54" i="1"/>
  <c r="J54" i="1"/>
  <c r="I54" i="1"/>
  <c r="H54" i="1"/>
  <c r="G54" i="1"/>
  <c r="F54" i="1"/>
  <c r="D54" i="1"/>
  <c r="C54" i="1"/>
  <c r="B54" i="1"/>
  <c r="K53" i="1"/>
  <c r="J53" i="1"/>
  <c r="I53" i="1"/>
  <c r="H53" i="1"/>
  <c r="G53" i="1"/>
  <c r="F53" i="1"/>
  <c r="D53" i="1"/>
  <c r="C53" i="1"/>
  <c r="B53" i="1"/>
  <c r="K52" i="1"/>
  <c r="J52" i="1"/>
  <c r="I52" i="1"/>
  <c r="H52" i="1"/>
  <c r="G52" i="1"/>
  <c r="F52" i="1"/>
  <c r="D52" i="1"/>
  <c r="C52" i="1"/>
  <c r="B52" i="1"/>
  <c r="K51" i="1"/>
  <c r="J51" i="1"/>
  <c r="I51" i="1"/>
  <c r="H51" i="1"/>
  <c r="G51" i="1"/>
  <c r="F51" i="1"/>
  <c r="D51" i="1"/>
  <c r="C51" i="1"/>
  <c r="B51" i="1"/>
  <c r="J44" i="1"/>
  <c r="C140" i="4" s="1"/>
  <c r="E140" i="4" s="1"/>
  <c r="J43" i="1"/>
  <c r="C139" i="4" s="1"/>
  <c r="E139" i="4" s="1"/>
  <c r="J42" i="1"/>
  <c r="C138" i="4" s="1"/>
  <c r="J41" i="1"/>
  <c r="C137" i="4" s="1"/>
  <c r="E137" i="4" s="1"/>
  <c r="J40" i="1"/>
  <c r="C136" i="4" s="1"/>
  <c r="J39" i="1"/>
  <c r="C135" i="4" s="1"/>
  <c r="J38" i="1"/>
  <c r="C134" i="4" s="1"/>
  <c r="J37" i="1"/>
  <c r="C133" i="4" s="1"/>
  <c r="J36" i="1"/>
  <c r="C132" i="4" s="1"/>
  <c r="J35" i="1"/>
  <c r="C131" i="4" s="1"/>
  <c r="J34" i="1"/>
  <c r="C129" i="4" s="1"/>
  <c r="J33" i="1"/>
  <c r="C128" i="4" s="1"/>
  <c r="E128" i="4" s="1"/>
  <c r="J32" i="1"/>
  <c r="C127" i="4" s="1"/>
  <c r="J31" i="1"/>
  <c r="C126" i="4" s="1"/>
  <c r="E126" i="4" s="1"/>
  <c r="G126" i="4" s="1"/>
  <c r="J30" i="1"/>
  <c r="C125" i="4" s="1"/>
  <c r="E125" i="4" s="1"/>
  <c r="G125" i="4" s="1"/>
  <c r="J29" i="1"/>
  <c r="C124" i="4" s="1"/>
  <c r="J28" i="1"/>
  <c r="C123" i="4" s="1"/>
  <c r="J27" i="1"/>
  <c r="C122" i="4" s="1"/>
  <c r="J26" i="1"/>
  <c r="C121" i="4" s="1"/>
  <c r="J25" i="1"/>
  <c r="C120" i="4" s="1"/>
  <c r="J24" i="1"/>
  <c r="C118" i="4" s="1"/>
  <c r="E118" i="4" s="1"/>
  <c r="G118" i="4" s="1"/>
  <c r="J23" i="1"/>
  <c r="C117" i="4" s="1"/>
  <c r="E117" i="4" s="1"/>
  <c r="G117" i="4" s="1"/>
  <c r="J22" i="1"/>
  <c r="C116" i="4" s="1"/>
  <c r="J21" i="1"/>
  <c r="C115" i="4" s="1"/>
  <c r="J20" i="1"/>
  <c r="C114" i="4" s="1"/>
  <c r="J19" i="1"/>
  <c r="C113" i="4" s="1"/>
  <c r="J18" i="1"/>
  <c r="C112" i="4" s="1"/>
  <c r="E112" i="4" s="1"/>
  <c r="J17" i="1"/>
  <c r="C111" i="4" s="1"/>
  <c r="E111" i="4" s="1"/>
  <c r="J16" i="1"/>
  <c r="C110" i="4" s="1"/>
  <c r="J15" i="1"/>
  <c r="C109" i="4" s="1"/>
  <c r="J14" i="1"/>
  <c r="C107" i="4" s="1"/>
  <c r="J13" i="1"/>
  <c r="C106" i="4" s="1"/>
  <c r="J12" i="1"/>
  <c r="C105" i="4" s="1"/>
  <c r="J11" i="1"/>
  <c r="C104" i="4" s="1"/>
  <c r="J10" i="1"/>
  <c r="C103" i="4" s="1"/>
  <c r="E103" i="4" s="1"/>
  <c r="J9" i="1"/>
  <c r="C102" i="4" s="1"/>
  <c r="E102" i="4" s="1"/>
  <c r="G102" i="4" s="1"/>
  <c r="J8" i="1"/>
  <c r="C101" i="4" s="1"/>
  <c r="J7" i="1"/>
  <c r="C100" i="4" s="1"/>
  <c r="J6" i="1"/>
  <c r="C99" i="4" s="1"/>
  <c r="J5" i="1"/>
  <c r="C98" i="4" s="1"/>
  <c r="J4" i="1"/>
  <c r="K31" i="4" l="1"/>
  <c r="J78" i="4"/>
  <c r="C93" i="4"/>
  <c r="E91" i="4"/>
  <c r="E43" i="4"/>
  <c r="G43" i="4" s="1"/>
  <c r="I43" i="4" s="1"/>
  <c r="E84" i="4"/>
  <c r="G84" i="4" s="1"/>
  <c r="E22" i="4"/>
  <c r="G22" i="4" s="1"/>
  <c r="E67" i="4"/>
  <c r="I10" i="4"/>
  <c r="I27" i="4"/>
  <c r="E59" i="4"/>
  <c r="G59" i="4" s="1"/>
  <c r="E73" i="4"/>
  <c r="G73" i="4" s="1"/>
  <c r="I73" i="4" s="1"/>
  <c r="E7" i="4"/>
  <c r="G7" i="4" s="1"/>
  <c r="E8" i="4"/>
  <c r="G8" i="4" s="1"/>
  <c r="E39" i="4"/>
  <c r="G39" i="4" s="1"/>
  <c r="E70" i="4"/>
  <c r="G70" i="4" s="1"/>
  <c r="F73" i="4"/>
  <c r="H73" i="4" s="1"/>
  <c r="E51" i="4"/>
  <c r="G51" i="4" s="1"/>
  <c r="I51" i="4" s="1"/>
  <c r="E122" i="4"/>
  <c r="G122" i="4" s="1"/>
  <c r="E138" i="4"/>
  <c r="G138" i="4" s="1"/>
  <c r="E107" i="4"/>
  <c r="G107" i="4" s="1"/>
  <c r="E124" i="4"/>
  <c r="G124" i="4" s="1"/>
  <c r="E116" i="4"/>
  <c r="G116" i="4" s="1"/>
  <c r="I116" i="4" s="1"/>
  <c r="E53" i="4"/>
  <c r="G53" i="4" s="1"/>
  <c r="I53" i="4" s="1"/>
  <c r="E64" i="4"/>
  <c r="G64" i="4" s="1"/>
  <c r="E81" i="4"/>
  <c r="G81" i="4" s="1"/>
  <c r="E90" i="4"/>
  <c r="G90" i="4" s="1"/>
  <c r="F81" i="4"/>
  <c r="H81" i="4" s="1"/>
  <c r="E58" i="4"/>
  <c r="G58" i="4" s="1"/>
  <c r="I58" i="4" s="1"/>
  <c r="E88" i="4"/>
  <c r="G88" i="4" s="1"/>
  <c r="I88" i="4" s="1"/>
  <c r="E56" i="4"/>
  <c r="G56" i="4" s="1"/>
  <c r="I56" i="4" s="1"/>
  <c r="E134" i="4"/>
  <c r="G134" i="4" s="1"/>
  <c r="I134" i="4" s="1"/>
  <c r="E123" i="4"/>
  <c r="G123" i="4" s="1"/>
  <c r="E99" i="4"/>
  <c r="G99" i="4" s="1"/>
  <c r="I102" i="4"/>
  <c r="E135" i="4"/>
  <c r="G135" i="4" s="1"/>
  <c r="I135" i="4" s="1"/>
  <c r="E127" i="4"/>
  <c r="G127" i="4" s="1"/>
  <c r="F101" i="4"/>
  <c r="H101" i="4" s="1"/>
  <c r="E101" i="4"/>
  <c r="G101" i="4" s="1"/>
  <c r="E113" i="4"/>
  <c r="G113" i="4" s="1"/>
  <c r="E105" i="4"/>
  <c r="G105" i="4" s="1"/>
  <c r="E114" i="4"/>
  <c r="G114" i="4" s="1"/>
  <c r="I114" i="4" s="1"/>
  <c r="F117" i="4"/>
  <c r="H117" i="4" s="1"/>
  <c r="I117" i="4" s="1"/>
  <c r="E106" i="4"/>
  <c r="G106" i="4" s="1"/>
  <c r="F133" i="4"/>
  <c r="H133" i="4" s="1"/>
  <c r="E133" i="4"/>
  <c r="G133" i="4" s="1"/>
  <c r="I126" i="4"/>
  <c r="F125" i="4"/>
  <c r="H125" i="4" s="1"/>
  <c r="I125" i="4" s="1"/>
  <c r="I118" i="4"/>
  <c r="E136" i="4"/>
  <c r="G136" i="4" s="1"/>
  <c r="H106" i="4"/>
  <c r="D119" i="4"/>
  <c r="F122" i="4"/>
  <c r="H122" i="4" s="1"/>
  <c r="H138" i="4"/>
  <c r="E121" i="4"/>
  <c r="G121" i="4" s="1"/>
  <c r="E129" i="4"/>
  <c r="G129" i="4" s="1"/>
  <c r="F106" i="4"/>
  <c r="E100" i="4"/>
  <c r="G100" i="4" s="1"/>
  <c r="H100" i="4"/>
  <c r="E104" i="4"/>
  <c r="G104" i="4" s="1"/>
  <c r="H98" i="4"/>
  <c r="H127" i="4"/>
  <c r="E110" i="4"/>
  <c r="G110" i="4" s="1"/>
  <c r="I110" i="4" s="1"/>
  <c r="E115" i="4"/>
  <c r="G115" i="4" s="1"/>
  <c r="H114" i="4"/>
  <c r="H124" i="4"/>
  <c r="H135" i="4"/>
  <c r="F91" i="4"/>
  <c r="H91" i="4" s="1"/>
  <c r="E57" i="4"/>
  <c r="G57" i="4" s="1"/>
  <c r="I57" i="4" s="1"/>
  <c r="E62" i="4"/>
  <c r="G62" i="4" s="1"/>
  <c r="I62" i="4" s="1"/>
  <c r="H64" i="4"/>
  <c r="E87" i="4"/>
  <c r="G87" i="4" s="1"/>
  <c r="H54" i="4"/>
  <c r="E63" i="4"/>
  <c r="G63" i="4" s="1"/>
  <c r="H80" i="4"/>
  <c r="E54" i="4"/>
  <c r="G54" i="4" s="1"/>
  <c r="F78" i="4"/>
  <c r="H78" i="4" s="1"/>
  <c r="F90" i="4"/>
  <c r="H90" i="4" s="1"/>
  <c r="F63" i="4"/>
  <c r="H63" i="4" s="1"/>
  <c r="E66" i="4"/>
  <c r="G66" i="4" s="1"/>
  <c r="I66" i="4" s="1"/>
  <c r="E77" i="4"/>
  <c r="G77" i="4" s="1"/>
  <c r="E79" i="4"/>
  <c r="G79" i="4" s="1"/>
  <c r="E86" i="4"/>
  <c r="G86" i="4" s="1"/>
  <c r="I86" i="4" s="1"/>
  <c r="E89" i="4"/>
  <c r="G89" i="4" s="1"/>
  <c r="I89" i="4" s="1"/>
  <c r="F69" i="4"/>
  <c r="H69" i="4" s="1"/>
  <c r="E69" i="4"/>
  <c r="G69" i="4" s="1"/>
  <c r="E80" i="4"/>
  <c r="G80" i="4" s="1"/>
  <c r="H86" i="4"/>
  <c r="E132" i="4"/>
  <c r="G132" i="4" s="1"/>
  <c r="E21" i="4"/>
  <c r="G21" i="4" s="1"/>
  <c r="J112" i="4"/>
  <c r="K112" i="4" s="1"/>
  <c r="J64" i="4"/>
  <c r="K64" i="4" s="1"/>
  <c r="E23" i="4"/>
  <c r="G23" i="4" s="1"/>
  <c r="J79" i="4"/>
  <c r="K32" i="4"/>
  <c r="J129" i="4"/>
  <c r="K129" i="4" s="1"/>
  <c r="K81" i="4"/>
  <c r="K51" i="4"/>
  <c r="K3" i="4"/>
  <c r="J50" i="4"/>
  <c r="J13" i="4"/>
  <c r="J52" i="4"/>
  <c r="E9" i="4"/>
  <c r="G9" i="4" s="1"/>
  <c r="F24" i="4"/>
  <c r="K17" i="4"/>
  <c r="J66" i="4"/>
  <c r="K66" i="4" s="1"/>
  <c r="K19" i="4"/>
  <c r="F23" i="4"/>
  <c r="H23" i="4" s="1"/>
  <c r="K34" i="4"/>
  <c r="I44" i="4"/>
  <c r="E83" i="4"/>
  <c r="D93" i="4"/>
  <c r="F83" i="4"/>
  <c r="I29" i="4"/>
  <c r="E53" i="1"/>
  <c r="E120" i="4"/>
  <c r="G120" i="4" s="1"/>
  <c r="C130" i="4"/>
  <c r="F9" i="4"/>
  <c r="H9" i="4" s="1"/>
  <c r="I18" i="4"/>
  <c r="E20" i="4"/>
  <c r="G20" i="4" s="1"/>
  <c r="C46" i="4"/>
  <c r="E36" i="4"/>
  <c r="H25" i="4"/>
  <c r="D35" i="4"/>
  <c r="J135" i="4"/>
  <c r="K135" i="4" s="1"/>
  <c r="J87" i="4"/>
  <c r="K87" i="4" s="1"/>
  <c r="K40" i="4"/>
  <c r="C119" i="4"/>
  <c r="E109" i="4"/>
  <c r="E51" i="1"/>
  <c r="E54" i="1"/>
  <c r="F4" i="4"/>
  <c r="H4" i="4" s="1"/>
  <c r="F11" i="4"/>
  <c r="H11" i="4" s="1"/>
  <c r="G11" i="4"/>
  <c r="J80" i="4"/>
  <c r="D46" i="4"/>
  <c r="F36" i="4"/>
  <c r="H36" i="4" s="1"/>
  <c r="I42" i="4"/>
  <c r="D60" i="4"/>
  <c r="F50" i="4"/>
  <c r="H50" i="4" s="1"/>
  <c r="J111" i="4"/>
  <c r="K111" i="4" s="1"/>
  <c r="J63" i="4"/>
  <c r="K63" i="4" s="1"/>
  <c r="K16" i="4"/>
  <c r="J113" i="4"/>
  <c r="K113" i="4" s="1"/>
  <c r="J65" i="4"/>
  <c r="K65" i="4" s="1"/>
  <c r="J114" i="4"/>
  <c r="K114" i="4" s="1"/>
  <c r="C141" i="4"/>
  <c r="E131" i="4"/>
  <c r="F6" i="4"/>
  <c r="H6" i="4" s="1"/>
  <c r="E6" i="4"/>
  <c r="G6" i="4" s="1"/>
  <c r="C24" i="4"/>
  <c r="I26" i="4"/>
  <c r="F38" i="4"/>
  <c r="H38" i="4" s="1"/>
  <c r="E38" i="4"/>
  <c r="G38" i="4" s="1"/>
  <c r="E52" i="1"/>
  <c r="J53" i="4"/>
  <c r="K6" i="4"/>
  <c r="I5" i="4"/>
  <c r="K18" i="4"/>
  <c r="E37" i="4"/>
  <c r="G37" i="4" s="1"/>
  <c r="D71" i="4"/>
  <c r="E65" i="4"/>
  <c r="G65" i="4" s="1"/>
  <c r="E72" i="4"/>
  <c r="C82" i="4"/>
  <c r="J126" i="4"/>
  <c r="K126" i="4" s="1"/>
  <c r="K78" i="4"/>
  <c r="F92" i="4"/>
  <c r="H92" i="4" s="1"/>
  <c r="E92" i="4"/>
  <c r="G92" i="4" s="1"/>
  <c r="I92" i="4" s="1"/>
  <c r="E4" i="4"/>
  <c r="E52" i="4"/>
  <c r="G52" i="4" s="1"/>
  <c r="J102" i="4"/>
  <c r="K102" i="4" s="1"/>
  <c r="K54" i="4"/>
  <c r="K59" i="4"/>
  <c r="J107" i="4"/>
  <c r="K107" i="4" s="1"/>
  <c r="F65" i="4"/>
  <c r="H65" i="4" s="1"/>
  <c r="J109" i="4"/>
  <c r="J61" i="4"/>
  <c r="K14" i="4"/>
  <c r="J76" i="4"/>
  <c r="J77" i="4"/>
  <c r="K30" i="4"/>
  <c r="F52" i="4"/>
  <c r="H52" i="4" s="1"/>
  <c r="H74" i="4"/>
  <c r="E74" i="4"/>
  <c r="G74" i="4" s="1"/>
  <c r="F74" i="4"/>
  <c r="G112" i="4"/>
  <c r="F112" i="4"/>
  <c r="H112" i="4" s="1"/>
  <c r="D13" i="4"/>
  <c r="F3" i="4"/>
  <c r="H3" i="4" s="1"/>
  <c r="F7" i="4"/>
  <c r="H7" i="4" s="1"/>
  <c r="H17" i="4"/>
  <c r="E19" i="4"/>
  <c r="F22" i="4"/>
  <c r="H22" i="4" s="1"/>
  <c r="J72" i="4"/>
  <c r="J121" i="4"/>
  <c r="K121" i="4" s="1"/>
  <c r="K73" i="4"/>
  <c r="J74" i="4"/>
  <c r="K27" i="4"/>
  <c r="K29" i="4"/>
  <c r="E34" i="4"/>
  <c r="G34" i="4" s="1"/>
  <c r="F41" i="4"/>
  <c r="H41" i="4" s="1"/>
  <c r="J138" i="4"/>
  <c r="K138" i="4" s="1"/>
  <c r="J90" i="4"/>
  <c r="K90" i="4" s="1"/>
  <c r="K43" i="4"/>
  <c r="F68" i="4"/>
  <c r="H68" i="4" s="1"/>
  <c r="F17" i="4"/>
  <c r="J24" i="4"/>
  <c r="K25" i="4"/>
  <c r="K26" i="4"/>
  <c r="F33" i="4"/>
  <c r="H33" i="4" s="1"/>
  <c r="J133" i="4"/>
  <c r="K133" i="4" s="1"/>
  <c r="J85" i="4"/>
  <c r="K85" i="4" s="1"/>
  <c r="K38" i="4"/>
  <c r="G41" i="4"/>
  <c r="F55" i="4"/>
  <c r="H55" i="4" s="1"/>
  <c r="J104" i="4"/>
  <c r="K104" i="4" s="1"/>
  <c r="K56" i="4"/>
  <c r="J105" i="4"/>
  <c r="K105" i="4" s="1"/>
  <c r="K57" i="4"/>
  <c r="J58" i="4"/>
  <c r="K11" i="4"/>
  <c r="G15" i="4"/>
  <c r="C108" i="4"/>
  <c r="E98" i="4"/>
  <c r="G98" i="4" s="1"/>
  <c r="G3" i="4"/>
  <c r="J103" i="4"/>
  <c r="K103" i="4" s="1"/>
  <c r="K55" i="4"/>
  <c r="K9" i="4"/>
  <c r="K10" i="4"/>
  <c r="E12" i="4"/>
  <c r="G12" i="4" s="1"/>
  <c r="C13" i="4"/>
  <c r="H14" i="4"/>
  <c r="I14" i="4" s="1"/>
  <c r="G17" i="4"/>
  <c r="H19" i="4"/>
  <c r="H30" i="4"/>
  <c r="E31" i="4"/>
  <c r="G31" i="4" s="1"/>
  <c r="G33" i="4"/>
  <c r="H44" i="4"/>
  <c r="J46" i="4"/>
  <c r="G55" i="4"/>
  <c r="F75" i="4"/>
  <c r="H75" i="4" s="1"/>
  <c r="E75" i="4"/>
  <c r="G75" i="4" s="1"/>
  <c r="I75" i="4" s="1"/>
  <c r="I80" i="4"/>
  <c r="F85" i="4"/>
  <c r="H85" i="4" s="1"/>
  <c r="F15" i="4"/>
  <c r="H15" i="4" s="1"/>
  <c r="G16" i="4"/>
  <c r="J116" i="4"/>
  <c r="K116" i="4" s="1"/>
  <c r="J117" i="4"/>
  <c r="K117" i="4" s="1"/>
  <c r="J69" i="4"/>
  <c r="K69" i="4" s="1"/>
  <c r="K22" i="4"/>
  <c r="C35" i="4"/>
  <c r="E25" i="4"/>
  <c r="F31" i="4"/>
  <c r="H31" i="4" s="1"/>
  <c r="G32" i="4"/>
  <c r="J35" i="4"/>
  <c r="H39" i="4"/>
  <c r="J136" i="4"/>
  <c r="K136" i="4" s="1"/>
  <c r="J88" i="4"/>
  <c r="K88" i="4" s="1"/>
  <c r="K41" i="4"/>
  <c r="E50" i="4"/>
  <c r="K131" i="4"/>
  <c r="J84" i="4"/>
  <c r="K84" i="4" s="1"/>
  <c r="J132" i="4"/>
  <c r="K132" i="4" s="1"/>
  <c r="G40" i="4"/>
  <c r="J92" i="4"/>
  <c r="K92" i="4" s="1"/>
  <c r="J140" i="4"/>
  <c r="K140" i="4" s="1"/>
  <c r="J67" i="4"/>
  <c r="K67" i="4" s="1"/>
  <c r="F76" i="4"/>
  <c r="H76" i="4" s="1"/>
  <c r="E85" i="4"/>
  <c r="G85" i="4" s="1"/>
  <c r="J86" i="4"/>
  <c r="K86" i="4" s="1"/>
  <c r="F105" i="4"/>
  <c r="H105" i="4" s="1"/>
  <c r="F113" i="4"/>
  <c r="H113" i="4" s="1"/>
  <c r="G128" i="4"/>
  <c r="F128" i="4"/>
  <c r="H128" i="4" s="1"/>
  <c r="F59" i="4"/>
  <c r="H59" i="4" s="1"/>
  <c r="J62" i="4"/>
  <c r="K62" i="4" s="1"/>
  <c r="E68" i="4"/>
  <c r="G68" i="4" s="1"/>
  <c r="D82" i="4"/>
  <c r="H103" i="4"/>
  <c r="F121" i="4"/>
  <c r="H121" i="4" s="1"/>
  <c r="F77" i="4"/>
  <c r="H77" i="4" s="1"/>
  <c r="F129" i="4"/>
  <c r="H129" i="4" s="1"/>
  <c r="J137" i="4"/>
  <c r="K137" i="4" s="1"/>
  <c r="J89" i="4"/>
  <c r="K89" i="4" s="1"/>
  <c r="C71" i="4"/>
  <c r="E61" i="4"/>
  <c r="G67" i="4"/>
  <c r="F67" i="4"/>
  <c r="H67" i="4" s="1"/>
  <c r="F84" i="4"/>
  <c r="H84" i="4" s="1"/>
  <c r="F104" i="4"/>
  <c r="H104" i="4" s="1"/>
  <c r="K83" i="4"/>
  <c r="J139" i="4"/>
  <c r="K139" i="4" s="1"/>
  <c r="J91" i="4"/>
  <c r="K91" i="4" s="1"/>
  <c r="H66" i="4"/>
  <c r="E76" i="4"/>
  <c r="G76" i="4" s="1"/>
  <c r="H120" i="4"/>
  <c r="D130" i="4"/>
  <c r="F120" i="4"/>
  <c r="G91" i="4"/>
  <c r="G103" i="4"/>
  <c r="G111" i="4"/>
  <c r="F136" i="4"/>
  <c r="H136" i="4" s="1"/>
  <c r="H111" i="4"/>
  <c r="F137" i="4"/>
  <c r="H137" i="4" s="1"/>
  <c r="D108" i="4"/>
  <c r="G137" i="4"/>
  <c r="F70" i="4"/>
  <c r="H70" i="4" s="1"/>
  <c r="G78" i="4"/>
  <c r="F79" i="4"/>
  <c r="H79" i="4" s="1"/>
  <c r="F87" i="4"/>
  <c r="H87" i="4" s="1"/>
  <c r="F99" i="4"/>
  <c r="H99" i="4" s="1"/>
  <c r="F107" i="4"/>
  <c r="H107" i="4" s="1"/>
  <c r="F115" i="4"/>
  <c r="H115" i="4" s="1"/>
  <c r="F123" i="4"/>
  <c r="H123" i="4" s="1"/>
  <c r="F131" i="4"/>
  <c r="F139" i="4"/>
  <c r="H139" i="4" s="1"/>
  <c r="D141" i="4"/>
  <c r="F132" i="4"/>
  <c r="H132" i="4" s="1"/>
  <c r="G139" i="4"/>
  <c r="F140" i="4"/>
  <c r="H140" i="4" s="1"/>
  <c r="G140" i="4"/>
  <c r="I59" i="4" l="1"/>
  <c r="I124" i="4"/>
  <c r="E46" i="4"/>
  <c r="E24" i="4"/>
  <c r="G36" i="4"/>
  <c r="I149" i="4"/>
  <c r="E13" i="4"/>
  <c r="E35" i="4"/>
  <c r="G19" i="4"/>
  <c r="C148" i="4" s="1"/>
  <c r="I91" i="4"/>
  <c r="I64" i="4"/>
  <c r="I54" i="4"/>
  <c r="I63" i="4"/>
  <c r="I90" i="4"/>
  <c r="I101" i="4"/>
  <c r="I78" i="4"/>
  <c r="I81" i="4"/>
  <c r="E60" i="4"/>
  <c r="I69" i="4"/>
  <c r="I87" i="4"/>
  <c r="I129" i="4"/>
  <c r="I107" i="4"/>
  <c r="I122" i="4"/>
  <c r="E130" i="4"/>
  <c r="I127" i="4"/>
  <c r="H119" i="4"/>
  <c r="I138" i="4"/>
  <c r="I123" i="4"/>
  <c r="I133" i="4"/>
  <c r="I100" i="4"/>
  <c r="I137" i="4"/>
  <c r="I103" i="4"/>
  <c r="I99" i="4"/>
  <c r="E141" i="4"/>
  <c r="I106" i="4"/>
  <c r="J148" i="4"/>
  <c r="E108" i="4"/>
  <c r="I79" i="4"/>
  <c r="F71" i="4"/>
  <c r="F82" i="4"/>
  <c r="I74" i="4"/>
  <c r="G131" i="4"/>
  <c r="I85" i="4"/>
  <c r="J147" i="4"/>
  <c r="H108" i="4"/>
  <c r="G149" i="4"/>
  <c r="D147" i="4"/>
  <c r="H13" i="4"/>
  <c r="I65" i="4"/>
  <c r="D150" i="4"/>
  <c r="H46" i="4"/>
  <c r="H71" i="4"/>
  <c r="G148" i="4"/>
  <c r="G130" i="4"/>
  <c r="I120" i="4"/>
  <c r="I139" i="4"/>
  <c r="I16" i="4"/>
  <c r="C150" i="4"/>
  <c r="G46" i="4"/>
  <c r="I36" i="4"/>
  <c r="E71" i="4"/>
  <c r="I136" i="4"/>
  <c r="I33" i="4"/>
  <c r="I34" i="4"/>
  <c r="J120" i="4"/>
  <c r="J82" i="4"/>
  <c r="K72" i="4"/>
  <c r="J124" i="4"/>
  <c r="K124" i="4" s="1"/>
  <c r="K76" i="4"/>
  <c r="G4" i="4"/>
  <c r="I9" i="4"/>
  <c r="I12" i="4"/>
  <c r="I6" i="4"/>
  <c r="I104" i="4"/>
  <c r="I111" i="4"/>
  <c r="I77" i="4"/>
  <c r="F108" i="4"/>
  <c r="I128" i="4"/>
  <c r="I115" i="4"/>
  <c r="I70" i="4"/>
  <c r="K35" i="4"/>
  <c r="H82" i="4"/>
  <c r="K24" i="4"/>
  <c r="G50" i="4"/>
  <c r="G25" i="4"/>
  <c r="E93" i="4"/>
  <c r="I67" i="4"/>
  <c r="K141" i="4"/>
  <c r="I15" i="4"/>
  <c r="I41" i="4"/>
  <c r="L148" i="4"/>
  <c r="I52" i="4"/>
  <c r="I20" i="4"/>
  <c r="F119" i="4"/>
  <c r="J71" i="4"/>
  <c r="K61" i="4"/>
  <c r="K71" i="4" s="1"/>
  <c r="J101" i="4"/>
  <c r="K101" i="4" s="1"/>
  <c r="K53" i="4"/>
  <c r="G83" i="4"/>
  <c r="I23" i="4"/>
  <c r="J100" i="4"/>
  <c r="K100" i="4" s="1"/>
  <c r="K52" i="4"/>
  <c r="I32" i="4"/>
  <c r="I31" i="4"/>
  <c r="F93" i="4"/>
  <c r="I105" i="4"/>
  <c r="J141" i="4"/>
  <c r="I39" i="4"/>
  <c r="I22" i="4"/>
  <c r="I112" i="4"/>
  <c r="J119" i="4"/>
  <c r="K109" i="4"/>
  <c r="K119" i="4" s="1"/>
  <c r="J128" i="4"/>
  <c r="K128" i="4" s="1"/>
  <c r="K80" i="4"/>
  <c r="D149" i="4"/>
  <c r="H35" i="4"/>
  <c r="H83" i="4"/>
  <c r="I21" i="4"/>
  <c r="L150" i="4"/>
  <c r="K13" i="4"/>
  <c r="I40" i="4"/>
  <c r="F13" i="4"/>
  <c r="I38" i="4"/>
  <c r="F141" i="4"/>
  <c r="H131" i="4"/>
  <c r="F130" i="4"/>
  <c r="K93" i="4"/>
  <c r="I84" i="4"/>
  <c r="I132" i="4"/>
  <c r="K46" i="4"/>
  <c r="G61" i="4"/>
  <c r="I17" i="4"/>
  <c r="G13" i="4"/>
  <c r="I3" i="4"/>
  <c r="J106" i="4"/>
  <c r="K106" i="4" s="1"/>
  <c r="K58" i="4"/>
  <c r="I19" i="4"/>
  <c r="K74" i="4"/>
  <c r="J122" i="4"/>
  <c r="K122" i="4" s="1"/>
  <c r="I7" i="4"/>
  <c r="I37" i="4"/>
  <c r="I11" i="4"/>
  <c r="E119" i="4"/>
  <c r="G109" i="4"/>
  <c r="L147" i="4"/>
  <c r="J127" i="4"/>
  <c r="K127" i="4" s="1"/>
  <c r="K79" i="4"/>
  <c r="I68" i="4"/>
  <c r="J125" i="4"/>
  <c r="K125" i="4" s="1"/>
  <c r="K77" i="4"/>
  <c r="F46" i="4"/>
  <c r="H130" i="4"/>
  <c r="G147" i="4"/>
  <c r="H60" i="4"/>
  <c r="G108" i="4"/>
  <c r="I98" i="4"/>
  <c r="I147" i="4"/>
  <c r="I140" i="4"/>
  <c r="J93" i="4"/>
  <c r="I121" i="4"/>
  <c r="I113" i="4"/>
  <c r="L149" i="4"/>
  <c r="I55" i="4"/>
  <c r="D148" i="4"/>
  <c r="H24" i="4"/>
  <c r="I8" i="4"/>
  <c r="E82" i="4"/>
  <c r="G72" i="4"/>
  <c r="I30" i="4"/>
  <c r="F60" i="4"/>
  <c r="G24" i="4"/>
  <c r="J98" i="4"/>
  <c r="J60" i="4"/>
  <c r="K50" i="4"/>
  <c r="F35" i="4"/>
  <c r="G141" i="4" l="1"/>
  <c r="I150" i="4"/>
  <c r="I130" i="4"/>
  <c r="J108" i="4"/>
  <c r="K98" i="4"/>
  <c r="K108" i="4" s="1"/>
  <c r="I148" i="4"/>
  <c r="G119" i="4"/>
  <c r="I109" i="4"/>
  <c r="I4" i="4"/>
  <c r="C147" i="4"/>
  <c r="K150" i="4"/>
  <c r="I141" i="4"/>
  <c r="I24" i="4"/>
  <c r="M148" i="4"/>
  <c r="K147" i="4"/>
  <c r="I108" i="4"/>
  <c r="H141" i="4"/>
  <c r="J150" i="4"/>
  <c r="H93" i="4"/>
  <c r="G150" i="4"/>
  <c r="F150" i="4"/>
  <c r="G93" i="4"/>
  <c r="M149" i="4"/>
  <c r="E148" i="4"/>
  <c r="F149" i="4"/>
  <c r="I72" i="4"/>
  <c r="G82" i="4"/>
  <c r="K82" i="4"/>
  <c r="K149" i="4"/>
  <c r="E147" i="4"/>
  <c r="F148" i="4"/>
  <c r="G71" i="4"/>
  <c r="I61" i="4"/>
  <c r="C149" i="4"/>
  <c r="G35" i="4"/>
  <c r="I25" i="4"/>
  <c r="M147" i="4"/>
  <c r="K60" i="4"/>
  <c r="M150" i="4"/>
  <c r="F147" i="4"/>
  <c r="G60" i="4"/>
  <c r="I50" i="4"/>
  <c r="K120" i="4"/>
  <c r="K130" i="4" s="1"/>
  <c r="J130" i="4"/>
  <c r="E150" i="4"/>
  <c r="I46" i="4"/>
  <c r="K148" i="4" l="1"/>
  <c r="I119" i="4"/>
  <c r="I93" i="4"/>
  <c r="H150" i="4"/>
  <c r="H148" i="4"/>
  <c r="I71" i="4"/>
  <c r="E149" i="4"/>
  <c r="I35" i="4"/>
  <c r="H149" i="4"/>
  <c r="I82" i="4"/>
  <c r="H147" i="4"/>
  <c r="I60" i="4"/>
  <c r="I13" i="4"/>
  <c r="L152" i="4" l="1"/>
  <c r="L151" i="4"/>
  <c r="F151" i="4" l="1"/>
  <c r="C152" i="4"/>
  <c r="D151" i="4"/>
  <c r="J151" i="4"/>
  <c r="G152" i="4"/>
  <c r="F152" i="4"/>
  <c r="H152" i="4"/>
  <c r="J152" i="4"/>
  <c r="M152" i="4"/>
  <c r="M151" i="4"/>
  <c r="I151" i="4" l="1"/>
  <c r="G151" i="4"/>
  <c r="C151" i="4"/>
  <c r="E152" i="4"/>
  <c r="D152" i="4"/>
  <c r="I152" i="4"/>
  <c r="H151" i="4" l="1"/>
  <c r="E151" i="4"/>
  <c r="K151" i="4"/>
  <c r="K152" i="4"/>
</calcChain>
</file>

<file path=xl/sharedStrings.xml><?xml version="1.0" encoding="utf-8"?>
<sst xmlns="http://schemas.openxmlformats.org/spreadsheetml/2006/main" count="3206" uniqueCount="369">
  <si>
    <t>File</t>
  </si>
  <si>
    <t>Evaluation</t>
  </si>
  <si>
    <t>Metrics</t>
  </si>
  <si>
    <t>Ontology Reusability</t>
  </si>
  <si>
    <t>Consistent (Pellet Reasoner)</t>
  </si>
  <si>
    <t>Syntactical errors</t>
  </si>
  <si>
    <t>Opened by Protege</t>
  </si>
  <si>
    <t>Axiom</t>
  </si>
  <si>
    <t>Classes</t>
  </si>
  <si>
    <t>Object Properties</t>
  </si>
  <si>
    <t>Data Properties</t>
  </si>
  <si>
    <t>Total Properties</t>
  </si>
  <si>
    <t>SubClassOf</t>
  </si>
  <si>
    <t>Equivalent</t>
  </si>
  <si>
    <t>Disjoint</t>
  </si>
  <si>
    <t>Obj. Prop. Domain</t>
  </si>
  <si>
    <t>Obj. Prop. Range</t>
  </si>
  <si>
    <t>Data Prop. Domain</t>
  </si>
  <si>
    <t>Data Prop. Range</t>
  </si>
  <si>
    <t>Iterations</t>
  </si>
  <si>
    <t>Other axioms</t>
  </si>
  <si>
    <t>Proposed ontology (Human)</t>
  </si>
  <si>
    <t>gpt-4o-0.5-750-mmr-4-DOCS_OWL_REACT-1</t>
  </si>
  <si>
    <t>Yes</t>
  </si>
  <si>
    <t>No</t>
  </si>
  <si>
    <t>gpt-4o-0.5-750-mmr-4-DOCS_OWL_REACT-2</t>
  </si>
  <si>
    <t>gpt-4o-0.5-750-mmr-4-DOCS_OWL_REACT-3</t>
  </si>
  <si>
    <t>gpt-4o-0.5-750-mmr-4-DOCS_OWL_REACT-4</t>
  </si>
  <si>
    <t>3 x inverse of object properties</t>
  </si>
  <si>
    <t>gpt-4o-0.5-750-mmr-4-DOCS_OWL_REACT-5</t>
  </si>
  <si>
    <t>gpt-4o-0.5-750-mmr-4-DOCS_OWL_REACT-6</t>
  </si>
  <si>
    <t>gpt-4o-0.5-750-mmr-4-DOCS_OWL_REACT-7</t>
  </si>
  <si>
    <t>gpt-4o-0.5-750-mmr-4-DOCS_OWL_REACT-8</t>
  </si>
  <si>
    <t>11 x Inverseof object properties</t>
  </si>
  <si>
    <t>gpt-4o-0.5-750-mmr-4-DOCS_OWL_REACT-9</t>
  </si>
  <si>
    <t>3 x InverseObjectProperties , 3 x Transitive Object Properties, 1x subproperty chain of</t>
  </si>
  <si>
    <t>gpt-4o-0.5-750-mmr-4-DOCS_OWL_REACT-10</t>
  </si>
  <si>
    <t>gpt-4o-0.5-750-mmr-4-SAR_REACT-1</t>
  </si>
  <si>
    <t>gpt-4o-0.5-750-mmr-4-SAR_REACT-2</t>
  </si>
  <si>
    <t>gpt-4o-0.5-750-mmr-4-SAR_REACT-3</t>
  </si>
  <si>
    <t>gpt-4o-0.5-750-mmr-4-SAR_REACT-4</t>
  </si>
  <si>
    <t>gpt-4o-0.5-750-mmr-4-SAR_REACT-5</t>
  </si>
  <si>
    <t>gpt-4o-0.5-750-mmr-4-SAR_REACT-6</t>
  </si>
  <si>
    <t>gpt-4o-0.5-750-mmr-4-SAR_REACT-7</t>
  </si>
  <si>
    <t>gpt-4o-0.5-750-mmr-4-SAR_REACT-8</t>
  </si>
  <si>
    <t>gpt-4o-0.5-750-mmr-4-SAR_REACT-9</t>
  </si>
  <si>
    <t>gpt-4o-0.5-750-mmr-4-SAR_REACT-10</t>
  </si>
  <si>
    <t>gpt-4o-0.5-750-mmr-4-REACT-1</t>
  </si>
  <si>
    <t>gpt-4o-0.5-750-mmr-4-REACT-2</t>
  </si>
  <si>
    <t>gpt-4o-0.5-750-mmr-4-REACT-3</t>
  </si>
  <si>
    <t>gpt-4o-0.5-750-mmr-4-REACT-4</t>
  </si>
  <si>
    <t>gpt-4o-0.5-750-mmr-4-REACT-5</t>
  </si>
  <si>
    <t>gpt-4o-0.5-750-mmr-4-REACT-6</t>
  </si>
  <si>
    <t>gpt-4o-0.5-750-mmr-4-REACT-7</t>
  </si>
  <si>
    <t>gpt-4o-0.5-750-mmr-4-REACT-8</t>
  </si>
  <si>
    <t>gpt-4o-0.5-750-mmr-4-REACT-9</t>
  </si>
  <si>
    <t>gpt-4o-0.5-750-mmr-4-REACT-10</t>
  </si>
  <si>
    <t>gpt-4o-0.5-750-mmr-4-BARE_LLM-1</t>
  </si>
  <si>
    <t>gpt-4o-0.5-750-mmr-4-BARE_LLM-2</t>
  </si>
  <si>
    <t>gpt-4o-0.5-750-mmr-4-BARE_LLM-3</t>
  </si>
  <si>
    <t>Minor</t>
  </si>
  <si>
    <t>gpt-4o-0.5-750-mmr-4-BARE_LLM-4</t>
  </si>
  <si>
    <t>gpt-4o-0.5-750-mmr-4-BARE_LLM-5</t>
  </si>
  <si>
    <t>gpt-4o-0.5-750-mmr-4-BARE_LLM-6</t>
  </si>
  <si>
    <t>gpt-4o-0.5-750-mmr-4-BARE_LLM-7</t>
  </si>
  <si>
    <t>gpt-4o-0.5-750-mmr-4-BARE_LLM-8</t>
  </si>
  <si>
    <t>gpt-4o-0.5-750-mmr-4-BARE_LLM-9</t>
  </si>
  <si>
    <t>gpt-4o-0.5-750-mmr-4-BARE_LLM-10</t>
  </si>
  <si>
    <t>gpt-4o-0.5-750-mmr-4-DOCS_OWL_REACT</t>
  </si>
  <si>
    <t>gpt-4o-0.5-750-mmr-4-SAR_REACT</t>
  </si>
  <si>
    <t>gpt-4o-0.5-750-mmr-4-REACT</t>
  </si>
  <si>
    <t>gpt-4o-0.5-750-mmr-4-BARE_LLM</t>
  </si>
  <si>
    <t>SAR_OWL_ReAct Summary</t>
  </si>
  <si>
    <t>SAR_ReAct Summary</t>
  </si>
  <si>
    <t>ReAct Summary</t>
  </si>
  <si>
    <t>BARE_LLM Summary</t>
  </si>
  <si>
    <t>LLM-generated vs Human-generated (Classes)</t>
  </si>
  <si>
    <t>Number of Classes</t>
  </si>
  <si>
    <t>True Positives</t>
  </si>
  <si>
    <t>False Positives</t>
  </si>
  <si>
    <t>False Negatives</t>
  </si>
  <si>
    <t>PRECISION</t>
  </si>
  <si>
    <t>RECALL</t>
  </si>
  <si>
    <t>F-1 SCORE</t>
  </si>
  <si>
    <t># of well-formed CQs</t>
  </si>
  <si>
    <t>CQs (%)</t>
  </si>
  <si>
    <t>LLM-generated vs Human-generated (Object Properties)</t>
  </si>
  <si>
    <t>Number of Obj. properties</t>
  </si>
  <si>
    <t>True Positive</t>
  </si>
  <si>
    <t>False negatives</t>
  </si>
  <si>
    <t>LLM-generated vs Human-generated (Properties)</t>
  </si>
  <si>
    <t>Number of Properties</t>
  </si>
  <si>
    <t>Summary</t>
  </si>
  <si>
    <t>Method</t>
  </si>
  <si>
    <t>Properties</t>
  </si>
  <si>
    <t>CQs</t>
  </si>
  <si>
    <t>%</t>
  </si>
  <si>
    <t>LLM</t>
  </si>
  <si>
    <t>Human</t>
  </si>
  <si>
    <t>Animal</t>
  </si>
  <si>
    <t>Impact</t>
  </si>
  <si>
    <t>Mission</t>
  </si>
  <si>
    <t>WeatherCondition</t>
  </si>
  <si>
    <t>WeatherConditionParameter</t>
  </si>
  <si>
    <t>Humidity</t>
  </si>
  <si>
    <t>Incident</t>
  </si>
  <si>
    <t>FireFightingVehicle</t>
  </si>
  <si>
    <t>ForestEngine</t>
  </si>
  <si>
    <t>VulnerableObject</t>
  </si>
  <si>
    <t>HighlyVulnerableObject</t>
  </si>
  <si>
    <t>Building</t>
  </si>
  <si>
    <t>Infrastructure</t>
  </si>
  <si>
    <t>Location</t>
  </si>
  <si>
    <t>FireIncident</t>
  </si>
  <si>
    <t>Fire</t>
  </si>
  <si>
    <t>BuildingFire</t>
  </si>
  <si>
    <t>UrbanFire</t>
  </si>
  <si>
    <t>SocialMediaData</t>
  </si>
  <si>
    <t>MediaURIs</t>
  </si>
  <si>
    <t>SensorData</t>
  </si>
  <si>
    <t>Sensor</t>
  </si>
  <si>
    <t>Wildfire</t>
  </si>
  <si>
    <t>ServicePersonnel</t>
  </si>
  <si>
    <t>Stakeholder</t>
  </si>
  <si>
    <t>ForestFire</t>
  </si>
  <si>
    <t>FireTruck</t>
  </si>
  <si>
    <t>FireCause</t>
  </si>
  <si>
    <t>Anomaly</t>
  </si>
  <si>
    <t>WildfireIncident</t>
  </si>
  <si>
    <t>Temperature</t>
  </si>
  <si>
    <t>Firefighter</t>
  </si>
  <si>
    <t>Satellite</t>
  </si>
  <si>
    <t>Person</t>
  </si>
  <si>
    <t>SatelliteData</t>
  </si>
  <si>
    <t>WeatherForecast</t>
  </si>
  <si>
    <t>ObservationData</t>
  </si>
  <si>
    <t>SocialMedia</t>
  </si>
  <si>
    <t>Individual</t>
  </si>
  <si>
    <t>Citizen</t>
  </si>
  <si>
    <t>Vehicle</t>
  </si>
  <si>
    <t>BurntArea</t>
  </si>
  <si>
    <t>PhysicalEnvironment</t>
  </si>
  <si>
    <t>SocialMediaPost</t>
  </si>
  <si>
    <t>Resqueoperation</t>
  </si>
  <si>
    <t>Service</t>
  </si>
  <si>
    <t>mission</t>
  </si>
  <si>
    <t>WindSpeed</t>
  </si>
  <si>
    <t>VolunteerFirefighter</t>
  </si>
  <si>
    <t>TrainedVolunteer</t>
  </si>
  <si>
    <t>FireOfficer</t>
  </si>
  <si>
    <t>EvacuationMission</t>
  </si>
  <si>
    <t>MunicipalityStaff</t>
  </si>
  <si>
    <t>CivilProtection</t>
  </si>
  <si>
    <t>Total</t>
  </si>
  <si>
    <t>AffectedArea</t>
  </si>
  <si>
    <t>SocialMediaInput</t>
  </si>
  <si>
    <t>'Sensor Data'</t>
  </si>
  <si>
    <t>'Satellite Data'</t>
  </si>
  <si>
    <t>Forest</t>
  </si>
  <si>
    <t>Aircraft</t>
  </si>
  <si>
    <t>FirstResponder</t>
  </si>
  <si>
    <t>'Weather Condition'</t>
  </si>
  <si>
    <t>Grassland</t>
  </si>
  <si>
    <t>Landfire</t>
  </si>
  <si>
    <t>Environment</t>
  </si>
  <si>
    <t>CauseOfFire</t>
  </si>
  <si>
    <t>FirstResponderInput</t>
  </si>
  <si>
    <t>MediaItem</t>
  </si>
  <si>
    <t>'Social Media Data'</t>
  </si>
  <si>
    <t>Forests</t>
  </si>
  <si>
    <t>FirefightingVehicle</t>
  </si>
  <si>
    <t>'Social Media'</t>
  </si>
  <si>
    <t>'First Responder Input'</t>
  </si>
  <si>
    <t>FirstResponderReport</t>
  </si>
  <si>
    <t>Report</t>
  </si>
  <si>
    <t>LandFire</t>
  </si>
  <si>
    <t>'Weather Forecast'</t>
  </si>
  <si>
    <t>Firetruck</t>
  </si>
  <si>
    <t>Foresttruck</t>
  </si>
  <si>
    <t>AreaBurnt</t>
  </si>
  <si>
    <t>ForestTruck</t>
  </si>
  <si>
    <t>'Wildfire Incident'</t>
  </si>
  <si>
    <t>Satellites</t>
  </si>
  <si>
    <t>'Wind Speed'</t>
  </si>
  <si>
    <t>Buildings</t>
  </si>
  <si>
    <t>Responder</t>
  </si>
  <si>
    <t>FireFighter</t>
  </si>
  <si>
    <t>Missions</t>
  </si>
  <si>
    <t>Area</t>
  </si>
  <si>
    <t>Grasslands</t>
  </si>
  <si>
    <t>VolunteerFirefighters</t>
  </si>
  <si>
    <t>TraineVolunteer</t>
  </si>
  <si>
    <t>Animals</t>
  </si>
  <si>
    <t>FireOfficers</t>
  </si>
  <si>
    <t>Sensors</t>
  </si>
  <si>
    <t>Firetrucks</t>
  </si>
  <si>
    <t>'Weather Conditions'</t>
  </si>
  <si>
    <t>PermanentFireOfficer</t>
  </si>
  <si>
    <t>Civilrotection</t>
  </si>
  <si>
    <t>WalkingDepartment</t>
  </si>
  <si>
    <t>Department</t>
  </si>
  <si>
    <t>ResponderInput</t>
  </si>
  <si>
    <t>Observation</t>
  </si>
  <si>
    <t>'Vulnerable Object'</t>
  </si>
  <si>
    <t>Evacuation</t>
  </si>
  <si>
    <t>'Evacuation Support'</t>
  </si>
  <si>
    <t>EvacuationSupport</t>
  </si>
  <si>
    <t>MedicalService</t>
  </si>
  <si>
    <t>'Fire Incident'</t>
  </si>
  <si>
    <t>People</t>
  </si>
  <si>
    <t>HiglyVulnerableObject</t>
  </si>
  <si>
    <t>hasImpact</t>
  </si>
  <si>
    <t>hasIncidentImpact</t>
  </si>
  <si>
    <t>hasObservationData</t>
  </si>
  <si>
    <t>producesIncidentData</t>
  </si>
  <si>
    <t>hasMission</t>
  </si>
  <si>
    <t>hasForecast</t>
  </si>
  <si>
    <t>hasWeatherForecast</t>
  </si>
  <si>
    <t>hasLocation</t>
  </si>
  <si>
    <t>hasIncidentLocation</t>
  </si>
  <si>
    <t>hasHumidity</t>
  </si>
  <si>
    <t>hasWeatherCondition</t>
  </si>
  <si>
    <t>hasWeatherConditionParameter</t>
  </si>
  <si>
    <t>hasObservation</t>
  </si>
  <si>
    <t>hasClassification</t>
  </si>
  <si>
    <t>vulnerableObject</t>
  </si>
  <si>
    <t>hasAffected</t>
  </si>
  <si>
    <t>hasUrgentIncident</t>
  </si>
  <si>
    <t>derivedFrom</t>
  </si>
  <si>
    <t>affectsWildfire</t>
  </si>
  <si>
    <t>enables</t>
  </si>
  <si>
    <t>hasSatelliteData</t>
  </si>
  <si>
    <t>producesSatelliteData</t>
  </si>
  <si>
    <t>hasSensorData</t>
  </si>
  <si>
    <t>producesSensorData</t>
  </si>
  <si>
    <t>hasSocialMediaData</t>
  </si>
  <si>
    <t>producesMediaData</t>
  </si>
  <si>
    <t>hasTemperature</t>
  </si>
  <si>
    <t>hasWindSpeed</t>
  </si>
  <si>
    <t>involvesVulnerableObject</t>
  </si>
  <si>
    <t>hasCause</t>
  </si>
  <si>
    <t>hasAnomaly</t>
  </si>
  <si>
    <t>'has Data'</t>
  </si>
  <si>
    <t>'has affected area'</t>
  </si>
  <si>
    <t>hazard</t>
  </si>
  <si>
    <t>hasCauseOfFire</t>
  </si>
  <si>
    <t>'has Humidity'</t>
  </si>
  <si>
    <t>hasFirstResponderInput</t>
  </si>
  <si>
    <t>refersToIncident</t>
  </si>
  <si>
    <t>'has First Responder Input'</t>
  </si>
  <si>
    <t>'has Temperature'</t>
  </si>
  <si>
    <t>hasSource</t>
  </si>
  <si>
    <t>incidentLocation</t>
  </si>
  <si>
    <t>occursAt</t>
  </si>
  <si>
    <t>'has Impact'</t>
  </si>
  <si>
    <t>hasSocialMediaInput</t>
  </si>
  <si>
    <t>'has Weather Forecast'</t>
  </si>
  <si>
    <t>vulnerableObjects</t>
  </si>
  <si>
    <t>'has Location'</t>
  </si>
  <si>
    <t>'has Wind Speed'</t>
  </si>
  <si>
    <t>'has Mission'</t>
  </si>
  <si>
    <t>'occurred At'</t>
  </si>
  <si>
    <t>hasAffectedArea</t>
  </si>
  <si>
    <t>location</t>
  </si>
  <si>
    <t>hasMediaLocation</t>
  </si>
  <si>
    <t>travelWith</t>
  </si>
  <si>
    <t>hasOperator</t>
  </si>
  <si>
    <t>'has Sensor Data'</t>
  </si>
  <si>
    <t>reported By'</t>
  </si>
  <si>
    <t>publishes</t>
  </si>
  <si>
    <t>affectedArea</t>
  </si>
  <si>
    <t>'has Social Media Data'</t>
  </si>
  <si>
    <t>fireCause</t>
  </si>
  <si>
    <t>'has Weather Condition'</t>
  </si>
  <si>
    <t>involves</t>
  </si>
  <si>
    <t>hasMissionLocation</t>
  </si>
  <si>
    <t>'has Vulnerable Object'</t>
  </si>
  <si>
    <t>'involved People Location'</t>
  </si>
  <si>
    <t>hasStakeholderLocation</t>
  </si>
  <si>
    <t>locationOfPeople</t>
  </si>
  <si>
    <t>involvedPeopleLocation</t>
  </si>
  <si>
    <t>takesPlaceAt</t>
  </si>
  <si>
    <t>forecast</t>
  </si>
  <si>
    <t>occurredAt</t>
  </si>
  <si>
    <t>hasVulnerableObject</t>
  </si>
  <si>
    <t>hasInvolvedPeopleLocation</t>
  </si>
  <si>
    <t>involvedObject</t>
  </si>
  <si>
    <t>hasSocialMediaPost</t>
  </si>
  <si>
    <t>hasPriority</t>
  </si>
  <si>
    <t>hasIncidentPriority</t>
  </si>
  <si>
    <t>temperature</t>
  </si>
  <si>
    <t>hasUrgency</t>
  </si>
  <si>
    <t>hasIncidentSeverity</t>
  </si>
  <si>
    <t>hasSeverity</t>
  </si>
  <si>
    <t>windSpeed</t>
  </si>
  <si>
    <t>creationDate</t>
  </si>
  <si>
    <t>hasObservationDateTime</t>
  </si>
  <si>
    <t>humidity</t>
  </si>
  <si>
    <t>forecastTemperature</t>
  </si>
  <si>
    <t>hasType</t>
  </si>
  <si>
    <t>hasIncidentType</t>
  </si>
  <si>
    <t>hasDataSource</t>
  </si>
  <si>
    <t>currentTemperature</t>
  </si>
  <si>
    <t>hasCreationDate</t>
  </si>
  <si>
    <t>weatherForecast</t>
  </si>
  <si>
    <t>hasMissionPriority</t>
  </si>
  <si>
    <t>hasData</t>
  </si>
  <si>
    <t>currentHumidity</t>
  </si>
  <si>
    <t>classificationType</t>
  </si>
  <si>
    <t>producesStatelliteData</t>
  </si>
  <si>
    <t>hasStatus</t>
  </si>
  <si>
    <t>hasMissionStatus</t>
  </si>
  <si>
    <t>currentWindSpeed</t>
  </si>
  <si>
    <t>hasClassificationType</t>
  </si>
  <si>
    <t>incidentPriority</t>
  </si>
  <si>
    <t>incidentUrgency</t>
  </si>
  <si>
    <t>has Humidity'</t>
  </si>
  <si>
    <t>'has data source'</t>
  </si>
  <si>
    <t>hasIncidentseverity</t>
  </si>
  <si>
    <t>leadsTo</t>
  </si>
  <si>
    <t>priority</t>
  </si>
  <si>
    <t>peopleLocation</t>
  </si>
  <si>
    <t>'executed By'</t>
  </si>
  <si>
    <t>hasStakeholderActivity</t>
  </si>
  <si>
    <t>involvedPeople</t>
  </si>
  <si>
    <t>'has Creation Date'</t>
  </si>
  <si>
    <t>'has Priority'</t>
  </si>
  <si>
    <t>'has Type'</t>
  </si>
  <si>
    <t>hasImpactType</t>
  </si>
  <si>
    <t>'has Urgency'</t>
  </si>
  <si>
    <t>hasDatasource</t>
  </si>
  <si>
    <t>hasObservationDatetime</t>
  </si>
  <si>
    <t>hasObservationDate</t>
  </si>
  <si>
    <t>'has Data Source'</t>
  </si>
  <si>
    <t>forecastMeasurement</t>
  </si>
  <si>
    <t>source</t>
  </si>
  <si>
    <t>hasObservationSource</t>
  </si>
  <si>
    <t>urgency</t>
  </si>
  <si>
    <t>timestamp</t>
  </si>
  <si>
    <t>hasPeopleLocation</t>
  </si>
  <si>
    <t>status</t>
  </si>
  <si>
    <t>severity</t>
  </si>
  <si>
    <t>isUrgent</t>
  </si>
  <si>
    <t>isMissionUrgent</t>
  </si>
  <si>
    <t>involvedVulnerableObjects</t>
  </si>
  <si>
    <t>hasAffeted</t>
  </si>
  <si>
    <t>hasIncidentUrgency</t>
  </si>
  <si>
    <t>LLM-generated ontology</t>
  </si>
  <si>
    <t>Competency Questions</t>
  </si>
  <si>
    <t>CQ1</t>
  </si>
  <si>
    <t>CQ2</t>
  </si>
  <si>
    <t>CQ3</t>
  </si>
  <si>
    <t>CQ4</t>
  </si>
  <si>
    <t>CQ5</t>
  </si>
  <si>
    <t>CQ6</t>
  </si>
  <si>
    <t>CQ7</t>
  </si>
  <si>
    <t>CQ8</t>
  </si>
  <si>
    <t>CQ9</t>
  </si>
  <si>
    <t>CQ10</t>
  </si>
  <si>
    <t>CQ11</t>
  </si>
  <si>
    <t>CQ12</t>
  </si>
  <si>
    <t>CQ13</t>
  </si>
  <si>
    <t>CQ14</t>
  </si>
  <si>
    <t>CQ15</t>
  </si>
  <si>
    <t>CQ16</t>
  </si>
  <si>
    <t>CQ17</t>
  </si>
  <si>
    <t>CQ18</t>
  </si>
  <si>
    <t>EnhancedApproach</t>
  </si>
  <si>
    <t>DoubleChunkSizeForSARDocuments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</si>
</sst>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b/>
      <sz val="12"/>
      <color theme="1"/>
      <name val="Calibri"/>
    </font>
    <font>
      <sz val="1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4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  <charset val="16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theme="4"/>
        <bgColor theme="4"/>
      </patternFill>
    </fill>
    <fill>
      <patternFill patternType="solid">
        <fgColor rgb="FF9CC2E5"/>
        <bgColor rgb="FF9CC2E5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rgb="FF9CC2E5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1" fillId="3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5" borderId="7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wrapText="1"/>
    </xf>
    <xf numFmtId="0" fontId="3" fillId="5" borderId="7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left" vertical="center"/>
    </xf>
    <xf numFmtId="0" fontId="3" fillId="6" borderId="7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wrapText="1"/>
    </xf>
    <xf numFmtId="0" fontId="3" fillId="6" borderId="7" xfId="0" applyFont="1" applyFill="1" applyBorder="1" applyAlignment="1">
      <alignment horizontal="center" wrapText="1"/>
    </xf>
    <xf numFmtId="0" fontId="3" fillId="7" borderId="8" xfId="0" applyFont="1" applyFill="1" applyBorder="1" applyAlignment="1">
      <alignment horizontal="left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wrapText="1"/>
    </xf>
    <xf numFmtId="0" fontId="3" fillId="7" borderId="7" xfId="0" applyFont="1" applyFill="1" applyBorder="1"/>
    <xf numFmtId="0" fontId="3" fillId="7" borderId="7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left" vertical="center"/>
    </xf>
    <xf numFmtId="0" fontId="3" fillId="8" borderId="7" xfId="0" applyFont="1" applyFill="1" applyBorder="1"/>
    <xf numFmtId="0" fontId="3" fillId="8" borderId="7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 vertical="center"/>
    </xf>
    <xf numFmtId="0" fontId="3" fillId="0" borderId="7" xfId="0" applyFont="1" applyBorder="1"/>
    <xf numFmtId="0" fontId="1" fillId="4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3" fillId="0" borderId="0" xfId="0" applyFont="1"/>
    <xf numFmtId="0" fontId="3" fillId="2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left" vertical="center"/>
    </xf>
    <xf numFmtId="0" fontId="3" fillId="8" borderId="7" xfId="0" applyFont="1" applyFill="1" applyBorder="1" applyAlignment="1">
      <alignment horizontal="left" vertical="center"/>
    </xf>
    <xf numFmtId="0" fontId="4" fillId="0" borderId="9" xfId="0" applyFont="1" applyBorder="1"/>
    <xf numFmtId="0" fontId="1" fillId="5" borderId="7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0" fontId="3" fillId="8" borderId="10" xfId="0" applyFont="1" applyFill="1" applyBorder="1" applyAlignment="1">
      <alignment horizontal="left" vertical="center"/>
    </xf>
    <xf numFmtId="0" fontId="1" fillId="8" borderId="7" xfId="0" applyFont="1" applyFill="1" applyBorder="1" applyAlignment="1">
      <alignment horizontal="left" vertic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7" xfId="0" applyNumberFormat="1" applyFont="1" applyFill="1" applyBorder="1" applyAlignment="1">
      <alignment horizontal="center"/>
    </xf>
    <xf numFmtId="2" fontId="3" fillId="7" borderId="7" xfId="0" applyNumberFormat="1" applyFont="1" applyFill="1" applyBorder="1" applyAlignment="1">
      <alignment horizontal="center"/>
    </xf>
    <xf numFmtId="2" fontId="3" fillId="8" borderId="7" xfId="0" applyNumberFormat="1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7" xfId="0" applyFont="1" applyBorder="1"/>
    <xf numFmtId="0" fontId="4" fillId="0" borderId="13" xfId="0" applyFont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 vertical="center"/>
    </xf>
    <xf numFmtId="2" fontId="3" fillId="5" borderId="8" xfId="0" applyNumberFormat="1" applyFont="1" applyFill="1" applyBorder="1" applyAlignment="1">
      <alignment horizontal="center" vertical="center"/>
    </xf>
    <xf numFmtId="2" fontId="3" fillId="5" borderId="15" xfId="0" applyNumberFormat="1" applyFont="1" applyFill="1" applyBorder="1" applyAlignment="1">
      <alignment horizontal="center"/>
    </xf>
    <xf numFmtId="1" fontId="3" fillId="5" borderId="7" xfId="0" applyNumberFormat="1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left"/>
    </xf>
    <xf numFmtId="0" fontId="3" fillId="9" borderId="7" xfId="0" applyFont="1" applyFill="1" applyBorder="1" applyAlignment="1">
      <alignment horizontal="left"/>
    </xf>
    <xf numFmtId="0" fontId="1" fillId="5" borderId="7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2" fontId="3" fillId="6" borderId="7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3" fillId="6" borderId="15" xfId="0" applyNumberFormat="1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/>
    </xf>
    <xf numFmtId="2" fontId="3" fillId="6" borderId="16" xfId="0" applyNumberFormat="1" applyFont="1" applyFill="1" applyBorder="1" applyAlignment="1">
      <alignment horizontal="center" vertical="center"/>
    </xf>
    <xf numFmtId="2" fontId="3" fillId="6" borderId="10" xfId="0" applyNumberFormat="1" applyFont="1" applyFill="1" applyBorder="1" applyAlignment="1">
      <alignment horizontal="center" vertical="center"/>
    </xf>
    <xf numFmtId="1" fontId="3" fillId="6" borderId="16" xfId="0" applyNumberFormat="1" applyFont="1" applyFill="1" applyBorder="1" applyAlignment="1">
      <alignment horizontal="center" vertical="center"/>
    </xf>
    <xf numFmtId="2" fontId="3" fillId="6" borderId="17" xfId="0" applyNumberFormat="1" applyFont="1" applyFill="1" applyBorder="1" applyAlignment="1">
      <alignment horizontal="center"/>
    </xf>
    <xf numFmtId="1" fontId="3" fillId="6" borderId="7" xfId="0" applyNumberFormat="1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2" fontId="1" fillId="6" borderId="7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/>
    </xf>
    <xf numFmtId="2" fontId="3" fillId="7" borderId="16" xfId="0" applyNumberFormat="1" applyFont="1" applyFill="1" applyBorder="1" applyAlignment="1">
      <alignment horizontal="center" vertical="center"/>
    </xf>
    <xf numFmtId="2" fontId="3" fillId="7" borderId="10" xfId="0" applyNumberFormat="1" applyFont="1" applyFill="1" applyBorder="1" applyAlignment="1">
      <alignment horizontal="center" vertical="center"/>
    </xf>
    <xf numFmtId="1" fontId="3" fillId="7" borderId="7" xfId="0" applyNumberFormat="1" applyFont="1" applyFill="1" applyBorder="1" applyAlignment="1">
      <alignment horizontal="center" vertical="center"/>
    </xf>
    <xf numFmtId="2" fontId="3" fillId="7" borderId="17" xfId="0" applyNumberFormat="1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 vertical="center"/>
    </xf>
    <xf numFmtId="2" fontId="1" fillId="7" borderId="7" xfId="0" applyNumberFormat="1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/>
    </xf>
    <xf numFmtId="2" fontId="3" fillId="8" borderId="16" xfId="0" applyNumberFormat="1" applyFont="1" applyFill="1" applyBorder="1" applyAlignment="1">
      <alignment horizontal="center" vertical="center"/>
    </xf>
    <xf numFmtId="2" fontId="3" fillId="8" borderId="10" xfId="0" applyNumberFormat="1" applyFont="1" applyFill="1" applyBorder="1" applyAlignment="1">
      <alignment horizontal="center" vertical="center"/>
    </xf>
    <xf numFmtId="1" fontId="3" fillId="8" borderId="7" xfId="0" applyNumberFormat="1" applyFont="1" applyFill="1" applyBorder="1" applyAlignment="1">
      <alignment horizontal="center" vertical="center"/>
    </xf>
    <xf numFmtId="2" fontId="3" fillId="8" borderId="17" xfId="0" applyNumberFormat="1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2" fontId="1" fillId="8" borderId="7" xfId="0" applyNumberFormat="1" applyFont="1" applyFill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21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 vertical="center"/>
    </xf>
    <xf numFmtId="0" fontId="3" fillId="10" borderId="5" xfId="0" applyFont="1" applyFill="1" applyBorder="1"/>
    <xf numFmtId="0" fontId="3" fillId="10" borderId="7" xfId="0" applyFont="1" applyFill="1" applyBorder="1" applyAlignment="1">
      <alignment horizontal="center" vertical="center"/>
    </xf>
    <xf numFmtId="2" fontId="3" fillId="10" borderId="7" xfId="0" applyNumberFormat="1" applyFont="1" applyFill="1" applyBorder="1" applyAlignment="1">
      <alignment horizontal="center" vertical="center"/>
    </xf>
    <xf numFmtId="1" fontId="3" fillId="10" borderId="7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3" fillId="7" borderId="7" xfId="0" applyNumberFormat="1" applyFont="1" applyFill="1" applyBorder="1" applyAlignment="1">
      <alignment horizontal="center" vertical="center"/>
    </xf>
    <xf numFmtId="1" fontId="3" fillId="7" borderId="7" xfId="0" applyNumberFormat="1" applyFont="1" applyFill="1" applyBorder="1" applyAlignment="1">
      <alignment horizontal="center"/>
    </xf>
    <xf numFmtId="2" fontId="3" fillId="8" borderId="7" xfId="0" applyNumberFormat="1" applyFont="1" applyFill="1" applyBorder="1" applyAlignment="1">
      <alignment horizontal="center" vertical="center"/>
    </xf>
    <xf numFmtId="1" fontId="3" fillId="8" borderId="7" xfId="0" applyNumberFormat="1" applyFont="1" applyFill="1" applyBorder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4" fillId="0" borderId="11" xfId="0" applyFont="1" applyBorder="1"/>
    <xf numFmtId="0" fontId="3" fillId="5" borderId="16" xfId="0" applyFont="1" applyFill="1" applyBorder="1" applyAlignment="1">
      <alignment horizontal="center"/>
    </xf>
    <xf numFmtId="2" fontId="3" fillId="5" borderId="16" xfId="0" applyNumberFormat="1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1" fontId="3" fillId="6" borderId="16" xfId="0" applyNumberFormat="1" applyFont="1" applyFill="1" applyBorder="1" applyAlignment="1">
      <alignment horizontal="center"/>
    </xf>
    <xf numFmtId="1" fontId="3" fillId="6" borderId="7" xfId="0" applyNumberFormat="1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2" fontId="1" fillId="6" borderId="7" xfId="0" applyNumberFormat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0" borderId="13" xfId="0" applyFont="1" applyBorder="1"/>
    <xf numFmtId="0" fontId="3" fillId="0" borderId="9" xfId="0" applyFont="1" applyBorder="1"/>
    <xf numFmtId="0" fontId="3" fillId="0" borderId="14" xfId="0" applyFont="1" applyBorder="1"/>
    <xf numFmtId="0" fontId="3" fillId="0" borderId="24" xfId="0" applyFont="1" applyBorder="1"/>
    <xf numFmtId="0" fontId="3" fillId="0" borderId="11" xfId="0" applyFont="1" applyBorder="1"/>
    <xf numFmtId="0" fontId="3" fillId="0" borderId="23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8" xfId="0" applyFont="1" applyBorder="1"/>
    <xf numFmtId="0" fontId="3" fillId="0" borderId="18" xfId="0" applyFont="1" applyBorder="1"/>
    <xf numFmtId="0" fontId="4" fillId="0" borderId="7" xfId="0" applyFont="1" applyBorder="1" applyAlignment="1">
      <alignment horizontal="left"/>
    </xf>
    <xf numFmtId="0" fontId="3" fillId="0" borderId="7" xfId="0" applyFont="1" applyBorder="1" applyAlignment="1">
      <alignment wrapText="1"/>
    </xf>
    <xf numFmtId="0" fontId="6" fillId="0" borderId="0" xfId="0" applyFont="1"/>
    <xf numFmtId="0" fontId="3" fillId="0" borderId="7" xfId="0" quotePrefix="1" applyFont="1" applyBorder="1"/>
    <xf numFmtId="0" fontId="4" fillId="0" borderId="11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6" fillId="0" borderId="7" xfId="0" applyFont="1" applyBorder="1"/>
    <xf numFmtId="0" fontId="3" fillId="0" borderId="11" xfId="0" applyFont="1" applyBorder="1" applyAlignment="1">
      <alignment horizontal="center"/>
    </xf>
    <xf numFmtId="0" fontId="3" fillId="10" borderId="8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10" borderId="16" xfId="0" applyFont="1" applyFill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25" xfId="0" applyBorder="1"/>
    <xf numFmtId="0" fontId="3" fillId="0" borderId="25" xfId="0" applyFont="1" applyBorder="1"/>
    <xf numFmtId="0" fontId="6" fillId="0" borderId="25" xfId="0" applyFont="1" applyBorder="1"/>
    <xf numFmtId="0" fontId="3" fillId="0" borderId="21" xfId="0" applyFont="1" applyBorder="1"/>
    <xf numFmtId="0" fontId="3" fillId="0" borderId="20" xfId="0" applyFont="1" applyBorder="1"/>
    <xf numFmtId="0" fontId="1" fillId="6" borderId="11" xfId="0" applyFont="1" applyFill="1" applyBorder="1" applyAlignment="1">
      <alignment horizontal="left" vertical="center"/>
    </xf>
    <xf numFmtId="2" fontId="3" fillId="11" borderId="7" xfId="0" applyNumberFormat="1" applyFont="1" applyFill="1" applyBorder="1" applyAlignment="1">
      <alignment horizontal="center"/>
    </xf>
    <xf numFmtId="0" fontId="1" fillId="11" borderId="7" xfId="0" applyFont="1" applyFill="1" applyBorder="1" applyAlignment="1">
      <alignment horizontal="left" vertical="center"/>
    </xf>
    <xf numFmtId="2" fontId="7" fillId="12" borderId="7" xfId="0" applyNumberFormat="1" applyFont="1" applyFill="1" applyBorder="1" applyAlignment="1">
      <alignment horizontal="center"/>
    </xf>
    <xf numFmtId="2" fontId="3" fillId="12" borderId="7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3" xfId="0" applyFont="1" applyBorder="1"/>
    <xf numFmtId="0" fontId="2" fillId="0" borderId="4" xfId="0" applyFont="1" applyBorder="1"/>
    <xf numFmtId="0" fontId="1" fillId="4" borderId="2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1" fillId="0" borderId="9" xfId="0" applyFont="1" applyBorder="1" applyAlignment="1">
      <alignment horizontal="center" vertical="center"/>
    </xf>
    <xf numFmtId="0" fontId="2" fillId="0" borderId="14" xfId="0" applyFont="1" applyBorder="1"/>
    <xf numFmtId="0" fontId="4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2" fillId="0" borderId="19" xfId="0" applyFont="1" applyBorder="1"/>
    <xf numFmtId="0" fontId="2" fillId="0" borderId="20" xfId="0" applyFont="1" applyBorder="1"/>
    <xf numFmtId="0" fontId="4" fillId="0" borderId="1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Number of Classes  vs Number of well-formed CQs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Number of Classes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Metrics!$C$3:$C$18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16</c:v>
                </c:pt>
                <c:pt idx="3">
                  <c:v>15</c:v>
                </c:pt>
                <c:pt idx="4">
                  <c:v>16</c:v>
                </c:pt>
                <c:pt idx="5">
                  <c:v>22</c:v>
                </c:pt>
                <c:pt idx="6">
                  <c:v>23</c:v>
                </c:pt>
                <c:pt idx="7">
                  <c:v>13</c:v>
                </c:pt>
                <c:pt idx="8">
                  <c:v>19</c:v>
                </c:pt>
                <c:pt idx="9">
                  <c:v>39</c:v>
                </c:pt>
                <c:pt idx="10">
                  <c:v>19.399999999999999</c:v>
                </c:pt>
                <c:pt idx="11">
                  <c:v>14</c:v>
                </c:pt>
                <c:pt idx="12">
                  <c:v>65</c:v>
                </c:pt>
                <c:pt idx="13">
                  <c:v>48</c:v>
                </c:pt>
                <c:pt idx="14">
                  <c:v>29</c:v>
                </c:pt>
                <c:pt idx="1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D-4AD5-930C-803576CB1151}"/>
            </c:ext>
          </c:extLst>
        </c:ser>
        <c:ser>
          <c:idx val="1"/>
          <c:order val="1"/>
          <c:tx>
            <c:v># of well-formed CQs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Metrics!$J$3:$J$18</c:f>
              <c:numCache>
                <c:formatCode>0</c:formatCode>
                <c:ptCount val="16"/>
                <c:pt idx="0" formatCode="General">
                  <c:v>10</c:v>
                </c:pt>
                <c:pt idx="1">
                  <c:v>7</c:v>
                </c:pt>
                <c:pt idx="2" formatCode="General">
                  <c:v>4</c:v>
                </c:pt>
                <c:pt idx="3" formatCode="General">
                  <c:v>11</c:v>
                </c:pt>
                <c:pt idx="4" formatCode="General">
                  <c:v>14</c:v>
                </c:pt>
                <c:pt idx="5" formatCode="General">
                  <c:v>12</c:v>
                </c:pt>
                <c:pt idx="6" formatCode="General">
                  <c:v>10</c:v>
                </c:pt>
                <c:pt idx="7" formatCode="General">
                  <c:v>11</c:v>
                </c:pt>
                <c:pt idx="8" formatCode="General">
                  <c:v>8</c:v>
                </c:pt>
                <c:pt idx="9" formatCode="General">
                  <c:v>12</c:v>
                </c:pt>
                <c:pt idx="10" formatCode="0.00">
                  <c:v>9.9</c:v>
                </c:pt>
                <c:pt idx="11" formatCode="General">
                  <c:v>5</c:v>
                </c:pt>
                <c:pt idx="12" formatCode="General">
                  <c:v>5</c:v>
                </c:pt>
                <c:pt idx="13" formatCode="General">
                  <c:v>5</c:v>
                </c:pt>
                <c:pt idx="14" formatCode="General">
                  <c:v>11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D-4AD5-930C-803576CB1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505865"/>
        <c:axId val="338998122"/>
      </c:lineChart>
      <c:catAx>
        <c:axId val="15515058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l-G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l-GR"/>
          </a:p>
        </c:txPr>
        <c:crossAx val="338998122"/>
        <c:crosses val="autoZero"/>
        <c:auto val="1"/>
        <c:lblAlgn val="ctr"/>
        <c:lblOffset val="100"/>
        <c:noMultiLvlLbl val="1"/>
      </c:catAx>
      <c:valAx>
        <c:axId val="338998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l-G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l-GR"/>
          </a:p>
        </c:txPr>
        <c:crossAx val="1551505865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l-G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Object Properties vs CQs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Metrics!$C$50:$C$65</c:f>
              <c:numCache>
                <c:formatCode>General</c:formatCode>
                <c:ptCount val="16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22</c:v>
                </c:pt>
                <c:pt idx="8">
                  <c:v>13</c:v>
                </c:pt>
                <c:pt idx="9">
                  <c:v>18</c:v>
                </c:pt>
                <c:pt idx="10">
                  <c:v>10.7</c:v>
                </c:pt>
                <c:pt idx="11">
                  <c:v>13</c:v>
                </c:pt>
                <c:pt idx="12">
                  <c:v>12</c:v>
                </c:pt>
                <c:pt idx="13">
                  <c:v>36</c:v>
                </c:pt>
                <c:pt idx="14">
                  <c:v>15</c:v>
                </c:pt>
                <c:pt idx="1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63-492B-810D-300A22802C3F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Metrics!$J$50:$J$65</c:f>
              <c:numCache>
                <c:formatCode>0</c:formatCode>
                <c:ptCount val="16"/>
                <c:pt idx="0" formatCode="General">
                  <c:v>10</c:v>
                </c:pt>
                <c:pt idx="1">
                  <c:v>7</c:v>
                </c:pt>
                <c:pt idx="2">
                  <c:v>4</c:v>
                </c:pt>
                <c:pt idx="3" formatCode="General">
                  <c:v>11</c:v>
                </c:pt>
                <c:pt idx="4" formatCode="General">
                  <c:v>14</c:v>
                </c:pt>
                <c:pt idx="5" formatCode="General">
                  <c:v>12</c:v>
                </c:pt>
                <c:pt idx="6" formatCode="General">
                  <c:v>10</c:v>
                </c:pt>
                <c:pt idx="7" formatCode="General">
                  <c:v>11</c:v>
                </c:pt>
                <c:pt idx="8" formatCode="General">
                  <c:v>8</c:v>
                </c:pt>
                <c:pt idx="9" formatCode="General">
                  <c:v>12</c:v>
                </c:pt>
                <c:pt idx="10" formatCode="General">
                  <c:v>9.9</c:v>
                </c:pt>
                <c:pt idx="11" formatCode="General">
                  <c:v>5</c:v>
                </c:pt>
                <c:pt idx="12" formatCode="General">
                  <c:v>5</c:v>
                </c:pt>
                <c:pt idx="13" formatCode="General">
                  <c:v>5</c:v>
                </c:pt>
                <c:pt idx="14">
                  <c:v>11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63-492B-810D-300A22802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01782"/>
        <c:axId val="481971196"/>
      </c:lineChart>
      <c:catAx>
        <c:axId val="77901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l-G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l-GR"/>
          </a:p>
        </c:txPr>
        <c:crossAx val="481971196"/>
        <c:crosses val="autoZero"/>
        <c:auto val="1"/>
        <c:lblAlgn val="ctr"/>
        <c:lblOffset val="100"/>
        <c:noMultiLvlLbl val="1"/>
      </c:catAx>
      <c:valAx>
        <c:axId val="4819711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l-G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l-GR"/>
          </a:p>
        </c:txPr>
        <c:crossAx val="7790178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l-G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# of properties vs # of well-formed CQs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494336095312031E-2"/>
          <c:y val="0.18773463409360081"/>
          <c:w val="0.90286351706036749"/>
          <c:h val="0.61498432487605714"/>
        </c:manualLayout>
      </c:layout>
      <c:lineChart>
        <c:grouping val="standard"/>
        <c:varyColors val="1"/>
        <c:ser>
          <c:idx val="0"/>
          <c:order val="0"/>
          <c:tx>
            <c:v>Number of Properties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Metrics!$C$98:$C$107</c:f>
              <c:numCache>
                <c:formatCode>General</c:formatCode>
                <c:ptCount val="10"/>
                <c:pt idx="0">
                  <c:v>15</c:v>
                </c:pt>
                <c:pt idx="1">
                  <c:v>19</c:v>
                </c:pt>
                <c:pt idx="2">
                  <c:v>11</c:v>
                </c:pt>
                <c:pt idx="3">
                  <c:v>19</c:v>
                </c:pt>
                <c:pt idx="4">
                  <c:v>23</c:v>
                </c:pt>
                <c:pt idx="5">
                  <c:v>18</c:v>
                </c:pt>
                <c:pt idx="6">
                  <c:v>15</c:v>
                </c:pt>
                <c:pt idx="7">
                  <c:v>31</c:v>
                </c:pt>
                <c:pt idx="8">
                  <c:v>20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C-4E14-AEB1-A64D0608F01A}"/>
            </c:ext>
          </c:extLst>
        </c:ser>
        <c:ser>
          <c:idx val="1"/>
          <c:order val="1"/>
          <c:tx>
            <c:v># of well-formed CQs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Metrics!$J$98:$J$107</c:f>
              <c:numCache>
                <c:formatCode>0</c:formatCode>
                <c:ptCount val="10"/>
                <c:pt idx="0" formatCode="General">
                  <c:v>10</c:v>
                </c:pt>
                <c:pt idx="1">
                  <c:v>7</c:v>
                </c:pt>
                <c:pt idx="2">
                  <c:v>4</c:v>
                </c:pt>
                <c:pt idx="3" formatCode="General">
                  <c:v>11</c:v>
                </c:pt>
                <c:pt idx="4" formatCode="General">
                  <c:v>14</c:v>
                </c:pt>
                <c:pt idx="5" formatCode="General">
                  <c:v>12</c:v>
                </c:pt>
                <c:pt idx="6" formatCode="General">
                  <c:v>10</c:v>
                </c:pt>
                <c:pt idx="7" formatCode="General">
                  <c:v>11</c:v>
                </c:pt>
                <c:pt idx="8" formatCode="General">
                  <c:v>8</c:v>
                </c:pt>
                <c:pt idx="9" formatCode="General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EC-4E14-AEB1-A64D0608F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459406"/>
        <c:axId val="1026463101"/>
      </c:lineChart>
      <c:catAx>
        <c:axId val="10434594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l-G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l-GR"/>
          </a:p>
        </c:txPr>
        <c:crossAx val="1026463101"/>
        <c:crosses val="autoZero"/>
        <c:auto val="1"/>
        <c:lblAlgn val="ctr"/>
        <c:lblOffset val="100"/>
        <c:noMultiLvlLbl val="1"/>
      </c:catAx>
      <c:valAx>
        <c:axId val="10264631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l-G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l-GR"/>
          </a:p>
        </c:txPr>
        <c:crossAx val="104345940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l-G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200025</xdr:colOff>
      <xdr:row>1</xdr:row>
      <xdr:rowOff>28575</xdr:rowOff>
    </xdr:from>
    <xdr:ext cx="5019675" cy="2876550"/>
    <xdr:graphicFrame macro="">
      <xdr:nvGraphicFramePr>
        <xdr:cNvPr id="148491323" name="Chart 1">
          <a:extLst>
            <a:ext uri="{FF2B5EF4-FFF2-40B4-BE49-F238E27FC236}">
              <a16:creationId xmlns:a16="http://schemas.microsoft.com/office/drawing/2014/main" id="{00000000-0008-0000-0300-00003BCCD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371475</xdr:colOff>
      <xdr:row>47</xdr:row>
      <xdr:rowOff>0</xdr:rowOff>
    </xdr:from>
    <xdr:ext cx="5000625" cy="2743200"/>
    <xdr:graphicFrame macro="">
      <xdr:nvGraphicFramePr>
        <xdr:cNvPr id="1053344756" name="Chart 2">
          <a:extLst>
            <a:ext uri="{FF2B5EF4-FFF2-40B4-BE49-F238E27FC236}">
              <a16:creationId xmlns:a16="http://schemas.microsoft.com/office/drawing/2014/main" id="{00000000-0008-0000-0300-0000F4C3C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11</xdr:col>
      <xdr:colOff>19050</xdr:colOff>
      <xdr:row>95</xdr:row>
      <xdr:rowOff>152400</xdr:rowOff>
    </xdr:from>
    <xdr:ext cx="5172075" cy="3228975"/>
    <xdr:graphicFrame macro="">
      <xdr:nvGraphicFramePr>
        <xdr:cNvPr id="1946584669" name="Chart 3">
          <a:extLst>
            <a:ext uri="{FF2B5EF4-FFF2-40B4-BE49-F238E27FC236}">
              <a16:creationId xmlns:a16="http://schemas.microsoft.com/office/drawing/2014/main" id="{00000000-0008-0000-0300-00005D860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&#932;&#959;%20Drive%20&#956;&#959;&#965;\PhD%20-%20Drive\HCOME%20Simulation\RAG%20Experiments\Further%20Experimentation\Phase%202%20-%20Further%20Experimentation.xlsx" TargetMode="External"/><Relationship Id="rId1" Type="http://schemas.openxmlformats.org/officeDocument/2006/relationships/externalLinkPath" Target="file:///G:\&#932;&#959;%20Drive%20&#956;&#959;&#965;\PhD%20-%20Drive\HCOME%20Simulation\RAG%20Experiments\Further%20Experimentation\Phase%202%20-%20Further%20Experiment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eneral"/>
      <sheetName val="Metrics"/>
      <sheetName val="Class Matches"/>
      <sheetName val="Object Prop Matches"/>
      <sheetName val="Properites Matches"/>
      <sheetName val="CQs Metrics"/>
      <sheetName val="Qualitative metrics"/>
      <sheetName val="Φύλλο1"/>
      <sheetName val="Φύλλο2"/>
    </sheetNames>
    <sheetDataSet>
      <sheetData sheetId="0"/>
      <sheetData sheetId="1">
        <row r="3">
          <cell r="G3">
            <v>0.84210526315789469</v>
          </cell>
          <cell r="H3">
            <v>0.2</v>
          </cell>
          <cell r="I3">
            <v>0.32323232323232326</v>
          </cell>
        </row>
        <row r="4">
          <cell r="G4">
            <v>0.66666666666666663</v>
          </cell>
          <cell r="H4">
            <v>0.17499999999999999</v>
          </cell>
          <cell r="I4">
            <v>0.27722772277227725</v>
          </cell>
        </row>
        <row r="5">
          <cell r="G5">
            <v>0.54166666666666663</v>
          </cell>
          <cell r="H5">
            <v>0.16250000000000001</v>
          </cell>
          <cell r="I5">
            <v>0.25</v>
          </cell>
        </row>
        <row r="6">
          <cell r="G6">
            <v>0.53846153846153844</v>
          </cell>
          <cell r="H6">
            <v>0.17499999999999999</v>
          </cell>
          <cell r="I6">
            <v>0.26415094339622641</v>
          </cell>
        </row>
        <row r="7">
          <cell r="G7">
            <v>0.23636363636363636</v>
          </cell>
          <cell r="H7">
            <v>0.32500000000000001</v>
          </cell>
          <cell r="I7">
            <v>0.27368421052631575</v>
          </cell>
        </row>
        <row r="8">
          <cell r="J8">
            <v>6</v>
          </cell>
          <cell r="K8">
            <v>0.33333333333333331</v>
          </cell>
        </row>
        <row r="9">
          <cell r="G9">
            <v>0.44117647058823528</v>
          </cell>
          <cell r="H9">
            <v>0.1875</v>
          </cell>
          <cell r="I9">
            <v>0.26315789473684209</v>
          </cell>
        </row>
        <row r="10">
          <cell r="G10">
            <v>0.44444444444444442</v>
          </cell>
          <cell r="H10">
            <v>0.15</v>
          </cell>
          <cell r="I10">
            <v>0.22429906542056074</v>
          </cell>
        </row>
        <row r="11">
          <cell r="G11">
            <v>0.43396226415094341</v>
          </cell>
          <cell r="H11">
            <v>0.28749999999999998</v>
          </cell>
          <cell r="I11">
            <v>0.34586466165413532</v>
          </cell>
        </row>
        <row r="12">
          <cell r="G12">
            <v>0.48888888888888887</v>
          </cell>
          <cell r="H12">
            <v>0.27500000000000002</v>
          </cell>
          <cell r="I12">
            <v>0.35200000000000004</v>
          </cell>
        </row>
        <row r="13">
          <cell r="G13">
            <v>0.40322580645161288</v>
          </cell>
          <cell r="H13">
            <v>0.3125</v>
          </cell>
          <cell r="I13">
            <v>0.35211267605633806</v>
          </cell>
        </row>
        <row r="14">
          <cell r="J14">
            <v>10.6</v>
          </cell>
          <cell r="K14">
            <v>0.58888888888888891</v>
          </cell>
        </row>
        <row r="18">
          <cell r="G18">
            <v>0.5</v>
          </cell>
          <cell r="H18">
            <v>8.3333333333333329E-2</v>
          </cell>
          <cell r="I18">
            <v>0.14285714285714285</v>
          </cell>
        </row>
        <row r="19">
          <cell r="G19">
            <v>0.23529411764705882</v>
          </cell>
          <cell r="H19">
            <v>6.6666666666666666E-2</v>
          </cell>
          <cell r="I19">
            <v>0.1038961038961039</v>
          </cell>
        </row>
        <row r="20">
          <cell r="G20">
            <v>0.1</v>
          </cell>
          <cell r="H20">
            <v>1.6666666666666666E-2</v>
          </cell>
          <cell r="I20">
            <v>2.8571428571428574E-2</v>
          </cell>
        </row>
        <row r="21">
          <cell r="G21">
            <v>0.42857142857142855</v>
          </cell>
          <cell r="H21">
            <v>0.1</v>
          </cell>
          <cell r="I21">
            <v>0.16216216216216217</v>
          </cell>
        </row>
        <row r="22">
          <cell r="G22">
            <v>0.53333333333333333</v>
          </cell>
          <cell r="H22">
            <v>0.13333333333333333</v>
          </cell>
          <cell r="I22">
            <v>0.21333333333333335</v>
          </cell>
        </row>
        <row r="24">
          <cell r="G24">
            <v>0.52</v>
          </cell>
          <cell r="H24">
            <v>0.21666666666666667</v>
          </cell>
          <cell r="I24">
            <v>0.30588235294117649</v>
          </cell>
        </row>
        <row r="25">
          <cell r="G25">
            <v>0.75</v>
          </cell>
          <cell r="H25">
            <v>0.2</v>
          </cell>
          <cell r="I25">
            <v>0.31578947368421056</v>
          </cell>
        </row>
        <row r="26">
          <cell r="G26">
            <v>0.3888888888888889</v>
          </cell>
          <cell r="H26">
            <v>0.11666666666666667</v>
          </cell>
          <cell r="I26">
            <v>0.17948717948717952</v>
          </cell>
        </row>
        <row r="27">
          <cell r="G27">
            <v>0.27272727272727271</v>
          </cell>
          <cell r="H27">
            <v>0.1</v>
          </cell>
          <cell r="I27">
            <v>0.14634146341463417</v>
          </cell>
        </row>
        <row r="28">
          <cell r="G28">
            <v>0.16666666666666666</v>
          </cell>
          <cell r="H28">
            <v>0.15</v>
          </cell>
          <cell r="I28">
            <v>0.15789473684210525</v>
          </cell>
        </row>
        <row r="34">
          <cell r="G34">
            <v>0.52380952380952384</v>
          </cell>
          <cell r="H34">
            <v>0.10784313725490197</v>
          </cell>
          <cell r="I34">
            <v>0.17886178861788621</v>
          </cell>
        </row>
        <row r="35">
          <cell r="G35">
            <v>0.30434782608695654</v>
          </cell>
          <cell r="H35">
            <v>6.8627450980392163E-2</v>
          </cell>
          <cell r="I35">
            <v>0.11200000000000003</v>
          </cell>
        </row>
        <row r="36">
          <cell r="G36">
            <v>0.47058823529411764</v>
          </cell>
          <cell r="H36">
            <v>7.8431372549019607E-2</v>
          </cell>
          <cell r="I36">
            <v>0.13445378151260504</v>
          </cell>
        </row>
        <row r="37">
          <cell r="G37">
            <v>0.625</v>
          </cell>
          <cell r="H37">
            <v>0.14705882352941177</v>
          </cell>
          <cell r="I37">
            <v>0.23809523809523811</v>
          </cell>
        </row>
        <row r="38">
          <cell r="G38">
            <v>0.2</v>
          </cell>
          <cell r="H38">
            <v>9.8039215686274508E-2</v>
          </cell>
          <cell r="I38">
            <v>0.13157894736842105</v>
          </cell>
        </row>
        <row r="40">
          <cell r="G40">
            <v>0.29411764705882354</v>
          </cell>
          <cell r="H40">
            <v>0.14705882352941177</v>
          </cell>
          <cell r="I40">
            <v>0.19607843137254904</v>
          </cell>
        </row>
        <row r="41">
          <cell r="G41">
            <v>0.3902439024390244</v>
          </cell>
          <cell r="H41">
            <v>0.15686274509803921</v>
          </cell>
          <cell r="I41">
            <v>0.22377622377622378</v>
          </cell>
        </row>
        <row r="42">
          <cell r="G42">
            <v>0.375</v>
          </cell>
          <cell r="H42">
            <v>0.11764705882352941</v>
          </cell>
          <cell r="I42">
            <v>0.17910447761194026</v>
          </cell>
        </row>
        <row r="43">
          <cell r="G43">
            <v>0.4</v>
          </cell>
          <cell r="H43">
            <v>0.11764705882352941</v>
          </cell>
          <cell r="I43">
            <v>0.1818181818181818</v>
          </cell>
        </row>
        <row r="44">
          <cell r="G44">
            <v>0.2153846153846154</v>
          </cell>
          <cell r="H44">
            <v>0.13725490196078433</v>
          </cell>
          <cell r="I44">
            <v>0.16766467065868262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1000"/>
  <sheetViews>
    <sheetView topLeftCell="A55" workbookViewId="0">
      <selection activeCell="G13" sqref="G13"/>
    </sheetView>
  </sheetViews>
  <sheetFormatPr defaultColWidth="14.3984375" defaultRowHeight="15" customHeight="1" x14ac:dyDescent="0.45"/>
  <cols>
    <col min="1" max="1" width="43.3984375" customWidth="1"/>
    <col min="2" max="2" width="15" customWidth="1"/>
    <col min="3" max="3" width="17.3984375" customWidth="1"/>
    <col min="4" max="4" width="12.265625" customWidth="1"/>
    <col min="5" max="5" width="11.3984375" customWidth="1"/>
    <col min="6" max="6" width="9.86328125" customWidth="1"/>
    <col min="7" max="7" width="11.3984375" customWidth="1"/>
    <col min="8" max="9" width="11" customWidth="1"/>
    <col min="10" max="10" width="11.265625" customWidth="1"/>
    <col min="11" max="13" width="11.73046875" customWidth="1"/>
    <col min="14" max="15" width="13.86328125" customWidth="1"/>
    <col min="16" max="16" width="12.3984375" customWidth="1"/>
    <col min="17" max="17" width="12.59765625" customWidth="1"/>
    <col min="18" max="18" width="11.3984375" customWidth="1"/>
    <col min="19" max="19" width="40.3984375" customWidth="1"/>
    <col min="20" max="24" width="8.73046875" customWidth="1"/>
  </cols>
  <sheetData>
    <row r="2" spans="1:25" ht="15.75" x14ac:dyDescent="0.45">
      <c r="A2" s="154" t="s">
        <v>0</v>
      </c>
      <c r="B2" s="171" t="s">
        <v>1</v>
      </c>
      <c r="C2" s="171"/>
      <c r="D2" s="171"/>
      <c r="E2" s="171"/>
      <c r="F2" s="158" t="s">
        <v>2</v>
      </c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7"/>
    </row>
    <row r="3" spans="1:25" ht="31.5" x14ac:dyDescent="0.45">
      <c r="A3" s="155"/>
      <c r="B3" s="1" t="s">
        <v>3</v>
      </c>
      <c r="C3" s="1" t="s">
        <v>4</v>
      </c>
      <c r="D3" s="1" t="s">
        <v>5</v>
      </c>
      <c r="E3" s="1" t="s">
        <v>6</v>
      </c>
      <c r="F3" s="2" t="s">
        <v>7</v>
      </c>
      <c r="G3" s="2" t="s">
        <v>8</v>
      </c>
      <c r="H3" s="3" t="s">
        <v>9</v>
      </c>
      <c r="I3" s="3" t="s">
        <v>10</v>
      </c>
      <c r="J3" s="3" t="s">
        <v>11</v>
      </c>
      <c r="K3" s="2" t="s">
        <v>12</v>
      </c>
      <c r="L3" s="2" t="s">
        <v>13</v>
      </c>
      <c r="M3" s="2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</row>
    <row r="4" spans="1:25" ht="22.5" customHeight="1" x14ac:dyDescent="0.45">
      <c r="A4" s="4" t="s">
        <v>21</v>
      </c>
      <c r="B4" s="5"/>
      <c r="C4" s="6"/>
      <c r="D4" s="6"/>
      <c r="E4" s="4"/>
      <c r="F4" s="4">
        <v>536</v>
      </c>
      <c r="G4" s="4">
        <v>80</v>
      </c>
      <c r="H4" s="4">
        <v>60</v>
      </c>
      <c r="I4" s="4">
        <v>42</v>
      </c>
      <c r="J4" s="4">
        <f>SUM(H4:I4)</f>
        <v>102</v>
      </c>
      <c r="K4" s="4">
        <v>47</v>
      </c>
      <c r="L4" s="4">
        <v>0</v>
      </c>
      <c r="M4" s="4">
        <v>0</v>
      </c>
      <c r="N4" s="4">
        <v>65</v>
      </c>
      <c r="O4" s="4">
        <v>61</v>
      </c>
      <c r="P4" s="4">
        <v>63</v>
      </c>
      <c r="Q4" s="4">
        <v>41</v>
      </c>
    </row>
    <row r="5" spans="1:25" ht="14.25" x14ac:dyDescent="0.45">
      <c r="A5" s="7" t="s">
        <v>22</v>
      </c>
      <c r="B5" s="9" t="s">
        <v>23</v>
      </c>
      <c r="C5" s="8" t="s">
        <v>23</v>
      </c>
      <c r="D5" s="8" t="s">
        <v>24</v>
      </c>
      <c r="E5" s="9" t="s">
        <v>23</v>
      </c>
      <c r="F5" s="9">
        <v>118</v>
      </c>
      <c r="G5" s="9">
        <v>15</v>
      </c>
      <c r="H5" s="9">
        <v>7</v>
      </c>
      <c r="I5" s="9">
        <v>8</v>
      </c>
      <c r="J5" s="9">
        <f t="shared" ref="J5:J44" si="0">H5+I5</f>
        <v>15</v>
      </c>
      <c r="K5" s="9">
        <v>1</v>
      </c>
      <c r="L5" s="9">
        <v>0</v>
      </c>
      <c r="M5" s="9">
        <v>1</v>
      </c>
      <c r="N5" s="9">
        <v>8</v>
      </c>
      <c r="O5" s="9">
        <v>8</v>
      </c>
      <c r="P5" s="9">
        <v>10</v>
      </c>
      <c r="Q5" s="9">
        <v>8</v>
      </c>
      <c r="R5" s="9"/>
      <c r="S5" s="10"/>
      <c r="T5" s="4"/>
      <c r="U5" s="4"/>
      <c r="V5" s="4"/>
      <c r="W5" s="4"/>
      <c r="X5" s="4"/>
    </row>
    <row r="6" spans="1:25" ht="14.25" x14ac:dyDescent="0.45">
      <c r="A6" s="7" t="s">
        <v>25</v>
      </c>
      <c r="B6" s="9" t="s">
        <v>24</v>
      </c>
      <c r="C6" s="9" t="s">
        <v>23</v>
      </c>
      <c r="D6" s="9" t="s">
        <v>24</v>
      </c>
      <c r="E6" s="9" t="s">
        <v>23</v>
      </c>
      <c r="F6" s="9">
        <v>57</v>
      </c>
      <c r="G6" s="9">
        <v>16</v>
      </c>
      <c r="H6" s="9">
        <v>5</v>
      </c>
      <c r="I6" s="9">
        <v>14</v>
      </c>
      <c r="J6" s="9">
        <f t="shared" si="0"/>
        <v>19</v>
      </c>
      <c r="K6" s="9">
        <v>19</v>
      </c>
      <c r="L6" s="9">
        <v>2</v>
      </c>
      <c r="M6" s="9">
        <v>2</v>
      </c>
      <c r="N6" s="9">
        <v>0</v>
      </c>
      <c r="O6" s="9">
        <v>0</v>
      </c>
      <c r="P6" s="9">
        <v>0</v>
      </c>
      <c r="Q6" s="9">
        <v>0</v>
      </c>
      <c r="R6" s="9"/>
      <c r="S6" s="10"/>
    </row>
    <row r="7" spans="1:25" ht="14.25" x14ac:dyDescent="0.45">
      <c r="A7" s="7" t="s">
        <v>26</v>
      </c>
      <c r="B7" s="8" t="s">
        <v>23</v>
      </c>
      <c r="C7" s="8" t="s">
        <v>23</v>
      </c>
      <c r="D7" s="8" t="s">
        <v>24</v>
      </c>
      <c r="E7" s="9" t="s">
        <v>23</v>
      </c>
      <c r="F7" s="8">
        <v>52</v>
      </c>
      <c r="G7" s="8">
        <v>16</v>
      </c>
      <c r="H7" s="8">
        <v>5</v>
      </c>
      <c r="I7" s="8">
        <v>6</v>
      </c>
      <c r="J7" s="9">
        <f t="shared" si="0"/>
        <v>11</v>
      </c>
      <c r="K7" s="8">
        <v>3</v>
      </c>
      <c r="L7" s="8">
        <v>0</v>
      </c>
      <c r="M7" s="8">
        <v>0</v>
      </c>
      <c r="N7" s="8">
        <v>5</v>
      </c>
      <c r="O7" s="8">
        <v>5</v>
      </c>
      <c r="P7" s="8">
        <v>6</v>
      </c>
      <c r="Q7" s="8">
        <v>6</v>
      </c>
      <c r="R7" s="8"/>
      <c r="S7" s="8"/>
      <c r="T7" s="6"/>
      <c r="U7" s="6"/>
      <c r="V7" s="6"/>
      <c r="W7" s="6"/>
      <c r="X7" s="6"/>
      <c r="Y7" s="6"/>
    </row>
    <row r="8" spans="1:25" ht="14.25" x14ac:dyDescent="0.45">
      <c r="A8" s="7" t="s">
        <v>27</v>
      </c>
      <c r="B8" s="8" t="s">
        <v>23</v>
      </c>
      <c r="C8" s="8" t="s">
        <v>23</v>
      </c>
      <c r="D8" s="8" t="s">
        <v>24</v>
      </c>
      <c r="E8" s="9" t="s">
        <v>23</v>
      </c>
      <c r="F8" s="8">
        <v>75</v>
      </c>
      <c r="G8" s="8">
        <v>15</v>
      </c>
      <c r="H8" s="8">
        <v>9</v>
      </c>
      <c r="I8" s="8">
        <v>10</v>
      </c>
      <c r="J8" s="9">
        <f t="shared" si="0"/>
        <v>19</v>
      </c>
      <c r="K8" s="8">
        <v>6</v>
      </c>
      <c r="L8" s="8">
        <v>1</v>
      </c>
      <c r="M8" s="8">
        <v>1</v>
      </c>
      <c r="N8" s="8">
        <v>6</v>
      </c>
      <c r="O8" s="8">
        <v>6</v>
      </c>
      <c r="P8" s="8">
        <v>10</v>
      </c>
      <c r="Q8" s="8">
        <v>10</v>
      </c>
      <c r="R8" s="8"/>
      <c r="S8" s="11" t="s">
        <v>28</v>
      </c>
      <c r="T8" s="6"/>
      <c r="U8" s="6"/>
      <c r="V8" s="6"/>
      <c r="W8" s="6"/>
      <c r="X8" s="6"/>
      <c r="Y8" s="6"/>
    </row>
    <row r="9" spans="1:25" ht="14.25" x14ac:dyDescent="0.45">
      <c r="A9" s="7" t="s">
        <v>29</v>
      </c>
      <c r="B9" s="9" t="s">
        <v>24</v>
      </c>
      <c r="C9" s="8" t="s">
        <v>23</v>
      </c>
      <c r="D9" s="8" t="s">
        <v>24</v>
      </c>
      <c r="E9" s="9" t="s">
        <v>23</v>
      </c>
      <c r="F9" s="9">
        <v>97</v>
      </c>
      <c r="G9" s="9">
        <v>16</v>
      </c>
      <c r="H9" s="9">
        <v>8</v>
      </c>
      <c r="I9" s="9">
        <v>15</v>
      </c>
      <c r="J9" s="9">
        <f t="shared" si="0"/>
        <v>23</v>
      </c>
      <c r="K9" s="9">
        <v>3</v>
      </c>
      <c r="L9" s="9">
        <v>0</v>
      </c>
      <c r="M9" s="9">
        <v>0</v>
      </c>
      <c r="N9" s="9">
        <v>10</v>
      </c>
      <c r="O9" s="9">
        <v>11</v>
      </c>
      <c r="P9" s="9">
        <v>19</v>
      </c>
      <c r="Q9" s="9">
        <v>15</v>
      </c>
      <c r="R9" s="9"/>
      <c r="S9" s="10"/>
      <c r="T9" s="4"/>
      <c r="U9" s="4"/>
      <c r="V9" s="4"/>
      <c r="W9" s="4"/>
      <c r="X9" s="4"/>
    </row>
    <row r="10" spans="1:25" ht="14.25" x14ac:dyDescent="0.45">
      <c r="A10" s="7" t="s">
        <v>30</v>
      </c>
      <c r="B10" s="9" t="s">
        <v>23</v>
      </c>
      <c r="C10" s="8" t="s">
        <v>23</v>
      </c>
      <c r="D10" s="8" t="s">
        <v>24</v>
      </c>
      <c r="E10" s="9" t="s">
        <v>23</v>
      </c>
      <c r="F10" s="9">
        <v>92</v>
      </c>
      <c r="G10" s="9">
        <v>22</v>
      </c>
      <c r="H10" s="9">
        <v>10</v>
      </c>
      <c r="I10" s="9">
        <v>8</v>
      </c>
      <c r="J10" s="9">
        <f t="shared" si="0"/>
        <v>18</v>
      </c>
      <c r="K10" s="9">
        <v>17</v>
      </c>
      <c r="L10" s="9">
        <v>0</v>
      </c>
      <c r="M10" s="9">
        <v>0</v>
      </c>
      <c r="N10" s="9">
        <v>10</v>
      </c>
      <c r="O10" s="9">
        <v>10</v>
      </c>
      <c r="P10" s="9">
        <v>8</v>
      </c>
      <c r="Q10" s="9">
        <v>8</v>
      </c>
      <c r="R10" s="9"/>
      <c r="S10" s="10"/>
      <c r="T10" s="4"/>
      <c r="U10" s="4"/>
      <c r="V10" s="4"/>
      <c r="W10" s="4"/>
      <c r="X10" s="4"/>
    </row>
    <row r="11" spans="1:25" ht="14.25" x14ac:dyDescent="0.45">
      <c r="A11" s="7" t="s">
        <v>31</v>
      </c>
      <c r="B11" s="9" t="s">
        <v>24</v>
      </c>
      <c r="C11" s="8" t="s">
        <v>23</v>
      </c>
      <c r="D11" s="8" t="s">
        <v>24</v>
      </c>
      <c r="E11" s="8" t="s">
        <v>23</v>
      </c>
      <c r="F11" s="8">
        <v>68</v>
      </c>
      <c r="G11" s="8">
        <v>23</v>
      </c>
      <c r="H11" s="8">
        <v>10</v>
      </c>
      <c r="I11" s="8">
        <v>5</v>
      </c>
      <c r="J11" s="8">
        <f t="shared" si="0"/>
        <v>15</v>
      </c>
      <c r="K11" s="8">
        <v>0</v>
      </c>
      <c r="L11" s="8">
        <v>0</v>
      </c>
      <c r="M11" s="8">
        <v>0</v>
      </c>
      <c r="N11" s="8">
        <v>10</v>
      </c>
      <c r="O11" s="8">
        <v>10</v>
      </c>
      <c r="P11" s="8">
        <v>5</v>
      </c>
      <c r="Q11" s="8">
        <v>5</v>
      </c>
      <c r="R11" s="9"/>
      <c r="S11" s="10"/>
      <c r="T11" s="4"/>
      <c r="U11" s="4"/>
      <c r="V11" s="4"/>
      <c r="W11" s="4"/>
      <c r="X11" s="4"/>
    </row>
    <row r="12" spans="1:25" ht="14.25" customHeight="1" x14ac:dyDescent="0.45">
      <c r="A12" s="7" t="s">
        <v>32</v>
      </c>
      <c r="B12" s="9" t="s">
        <v>24</v>
      </c>
      <c r="C12" s="8" t="s">
        <v>23</v>
      </c>
      <c r="D12" s="8" t="s">
        <v>24</v>
      </c>
      <c r="E12" s="9" t="s">
        <v>23</v>
      </c>
      <c r="F12" s="9">
        <v>61</v>
      </c>
      <c r="G12" s="9">
        <v>13</v>
      </c>
      <c r="H12" s="9">
        <v>22</v>
      </c>
      <c r="I12" s="9">
        <v>9</v>
      </c>
      <c r="J12" s="9">
        <f t="shared" si="0"/>
        <v>31</v>
      </c>
      <c r="K12" s="9">
        <v>17</v>
      </c>
      <c r="L12" s="9">
        <v>0</v>
      </c>
      <c r="M12" s="9">
        <v>5</v>
      </c>
      <c r="N12" s="9">
        <v>0</v>
      </c>
      <c r="O12" s="9">
        <v>0</v>
      </c>
      <c r="P12" s="9">
        <v>0</v>
      </c>
      <c r="Q12" s="9">
        <v>0</v>
      </c>
      <c r="R12" s="9"/>
      <c r="S12" s="10" t="s">
        <v>33</v>
      </c>
      <c r="T12" s="4"/>
      <c r="U12" s="4"/>
      <c r="V12" s="4"/>
      <c r="W12" s="4"/>
      <c r="X12" s="4"/>
    </row>
    <row r="13" spans="1:25" ht="65.25" customHeight="1" x14ac:dyDescent="0.45">
      <c r="A13" s="7" t="s">
        <v>34</v>
      </c>
      <c r="B13" s="9" t="s">
        <v>23</v>
      </c>
      <c r="C13" s="9" t="s">
        <v>23</v>
      </c>
      <c r="D13" s="9" t="s">
        <v>24</v>
      </c>
      <c r="E13" s="9" t="s">
        <v>23</v>
      </c>
      <c r="F13" s="9">
        <v>59</v>
      </c>
      <c r="G13" s="9">
        <v>19</v>
      </c>
      <c r="H13" s="9">
        <v>13</v>
      </c>
      <c r="I13" s="9">
        <v>7</v>
      </c>
      <c r="J13" s="9">
        <f t="shared" si="0"/>
        <v>20</v>
      </c>
      <c r="K13" s="9">
        <v>20</v>
      </c>
      <c r="L13" s="9">
        <v>1</v>
      </c>
      <c r="M13" s="9">
        <v>1</v>
      </c>
      <c r="N13" s="9">
        <v>6</v>
      </c>
      <c r="O13" s="9">
        <v>2</v>
      </c>
      <c r="P13" s="9">
        <v>14</v>
      </c>
      <c r="Q13" s="9">
        <v>18</v>
      </c>
      <c r="R13" s="9"/>
      <c r="S13" s="10" t="s">
        <v>35</v>
      </c>
      <c r="T13" s="4"/>
      <c r="U13" s="4"/>
      <c r="V13" s="4"/>
      <c r="W13" s="4"/>
      <c r="X13" s="4"/>
    </row>
    <row r="14" spans="1:25" ht="14.25" x14ac:dyDescent="0.45">
      <c r="A14" s="7" t="s">
        <v>36</v>
      </c>
      <c r="B14" s="9" t="s">
        <v>24</v>
      </c>
      <c r="C14" s="8" t="s">
        <v>23</v>
      </c>
      <c r="D14" s="8" t="s">
        <v>24</v>
      </c>
      <c r="E14" s="9" t="s">
        <v>23</v>
      </c>
      <c r="F14" s="8">
        <v>111</v>
      </c>
      <c r="G14" s="8">
        <v>39</v>
      </c>
      <c r="H14" s="8">
        <v>18</v>
      </c>
      <c r="I14" s="8">
        <v>6</v>
      </c>
      <c r="J14" s="9">
        <f t="shared" si="0"/>
        <v>24</v>
      </c>
      <c r="K14" s="8">
        <v>0</v>
      </c>
      <c r="L14" s="8">
        <v>0</v>
      </c>
      <c r="M14" s="8">
        <v>0</v>
      </c>
      <c r="N14" s="8">
        <v>21</v>
      </c>
      <c r="O14" s="8">
        <v>18</v>
      </c>
      <c r="P14" s="8">
        <v>4</v>
      </c>
      <c r="Q14" s="8">
        <v>3</v>
      </c>
      <c r="R14" s="9"/>
      <c r="S14" s="10"/>
    </row>
    <row r="15" spans="1:25" ht="14.25" x14ac:dyDescent="0.45">
      <c r="A15" s="12" t="s">
        <v>37</v>
      </c>
      <c r="B15" s="14" t="s">
        <v>24</v>
      </c>
      <c r="C15" s="13" t="s">
        <v>23</v>
      </c>
      <c r="D15" s="13" t="s">
        <v>24</v>
      </c>
      <c r="E15" s="14" t="s">
        <v>23</v>
      </c>
      <c r="F15" s="13">
        <v>116</v>
      </c>
      <c r="G15" s="13">
        <v>14</v>
      </c>
      <c r="H15" s="13">
        <v>13</v>
      </c>
      <c r="I15" s="13">
        <v>3</v>
      </c>
      <c r="J15" s="14">
        <f t="shared" si="0"/>
        <v>16</v>
      </c>
      <c r="K15" s="13">
        <v>0</v>
      </c>
      <c r="L15" s="13">
        <v>0</v>
      </c>
      <c r="M15" s="13">
        <v>0</v>
      </c>
      <c r="N15" s="13">
        <v>15</v>
      </c>
      <c r="O15" s="13">
        <v>13</v>
      </c>
      <c r="P15" s="13">
        <v>1</v>
      </c>
      <c r="Q15" s="13">
        <v>3</v>
      </c>
      <c r="R15" s="14"/>
      <c r="S15" s="15"/>
    </row>
    <row r="16" spans="1:25" ht="14.25" x14ac:dyDescent="0.45">
      <c r="A16" s="12" t="s">
        <v>38</v>
      </c>
      <c r="B16" s="14" t="s">
        <v>24</v>
      </c>
      <c r="C16" s="13" t="s">
        <v>23</v>
      </c>
      <c r="D16" s="13" t="s">
        <v>24</v>
      </c>
      <c r="E16" s="14" t="s">
        <v>23</v>
      </c>
      <c r="F16" s="13">
        <v>156</v>
      </c>
      <c r="G16" s="13">
        <v>65</v>
      </c>
      <c r="H16" s="13">
        <v>12</v>
      </c>
      <c r="I16" s="13">
        <v>3</v>
      </c>
      <c r="J16" s="14">
        <f t="shared" si="0"/>
        <v>15</v>
      </c>
      <c r="K16" s="13">
        <v>38</v>
      </c>
      <c r="L16" s="13">
        <v>0</v>
      </c>
      <c r="M16" s="13">
        <v>0</v>
      </c>
      <c r="N16" s="13">
        <v>16</v>
      </c>
      <c r="O16" s="13">
        <v>12</v>
      </c>
      <c r="P16" s="13">
        <v>7</v>
      </c>
      <c r="Q16" s="13">
        <v>3</v>
      </c>
      <c r="R16" s="14"/>
      <c r="S16" s="15"/>
    </row>
    <row r="17" spans="1:19" ht="14.25" x14ac:dyDescent="0.45">
      <c r="A17" s="12" t="s">
        <v>39</v>
      </c>
      <c r="B17" s="14" t="s">
        <v>24</v>
      </c>
      <c r="C17" s="13" t="s">
        <v>23</v>
      </c>
      <c r="D17" s="13" t="s">
        <v>24</v>
      </c>
      <c r="E17" s="14" t="s">
        <v>23</v>
      </c>
      <c r="F17" s="13">
        <v>160</v>
      </c>
      <c r="G17" s="13">
        <v>48</v>
      </c>
      <c r="H17" s="13">
        <v>36</v>
      </c>
      <c r="I17" s="13">
        <v>1</v>
      </c>
      <c r="J17" s="14">
        <f t="shared" si="0"/>
        <v>37</v>
      </c>
      <c r="K17" s="13">
        <v>0</v>
      </c>
      <c r="L17" s="13">
        <v>0</v>
      </c>
      <c r="M17" s="13">
        <v>0</v>
      </c>
      <c r="N17" s="13">
        <v>36</v>
      </c>
      <c r="O17" s="13">
        <v>37</v>
      </c>
      <c r="P17" s="13">
        <v>1</v>
      </c>
      <c r="Q17" s="13">
        <v>1</v>
      </c>
      <c r="R17" s="14"/>
      <c r="S17" s="15"/>
    </row>
    <row r="18" spans="1:19" ht="14.25" x14ac:dyDescent="0.45">
      <c r="A18" s="12" t="s">
        <v>40</v>
      </c>
      <c r="B18" s="14" t="s">
        <v>24</v>
      </c>
      <c r="C18" s="13" t="s">
        <v>23</v>
      </c>
      <c r="D18" s="13" t="s">
        <v>24</v>
      </c>
      <c r="E18" s="14" t="s">
        <v>23</v>
      </c>
      <c r="F18" s="13">
        <v>137</v>
      </c>
      <c r="G18" s="13">
        <v>29</v>
      </c>
      <c r="H18" s="13">
        <v>15</v>
      </c>
      <c r="I18" s="13">
        <v>13</v>
      </c>
      <c r="J18" s="14">
        <f t="shared" si="0"/>
        <v>28</v>
      </c>
      <c r="K18" s="13">
        <v>12</v>
      </c>
      <c r="L18" s="13">
        <v>0</v>
      </c>
      <c r="M18" s="13">
        <v>0</v>
      </c>
      <c r="N18" s="13">
        <v>17</v>
      </c>
      <c r="O18" s="13">
        <v>18</v>
      </c>
      <c r="P18" s="13">
        <v>13</v>
      </c>
      <c r="Q18" s="13">
        <v>13</v>
      </c>
      <c r="R18" s="14"/>
      <c r="S18" s="15"/>
    </row>
    <row r="19" spans="1:19" ht="14.25" x14ac:dyDescent="0.45">
      <c r="A19" s="12" t="s">
        <v>41</v>
      </c>
      <c r="B19" s="14" t="s">
        <v>24</v>
      </c>
      <c r="C19" s="14" t="s">
        <v>23</v>
      </c>
      <c r="D19" s="13" t="s">
        <v>24</v>
      </c>
      <c r="E19" s="14" t="s">
        <v>23</v>
      </c>
      <c r="F19" s="14">
        <v>149</v>
      </c>
      <c r="G19" s="14">
        <v>22</v>
      </c>
      <c r="H19" s="14">
        <v>14</v>
      </c>
      <c r="I19" s="14">
        <v>7</v>
      </c>
      <c r="J19" s="14">
        <f t="shared" si="0"/>
        <v>21</v>
      </c>
      <c r="K19" s="14">
        <v>13</v>
      </c>
      <c r="L19" s="14">
        <v>0</v>
      </c>
      <c r="M19" s="14">
        <v>0</v>
      </c>
      <c r="N19" s="14">
        <v>14</v>
      </c>
      <c r="O19" s="14">
        <v>7</v>
      </c>
      <c r="P19" s="14">
        <v>0</v>
      </c>
      <c r="Q19" s="14">
        <v>7</v>
      </c>
      <c r="R19" s="14"/>
      <c r="S19" s="16"/>
    </row>
    <row r="20" spans="1:19" ht="14.25" x14ac:dyDescent="0.45">
      <c r="A20" s="12" t="s">
        <v>42</v>
      </c>
      <c r="B20" s="14" t="s">
        <v>24</v>
      </c>
      <c r="C20" s="14" t="s">
        <v>23</v>
      </c>
      <c r="D20" s="14" t="s">
        <v>24</v>
      </c>
      <c r="E20" s="14" t="s">
        <v>23</v>
      </c>
      <c r="F20" s="14">
        <v>155</v>
      </c>
      <c r="G20" s="14">
        <v>61</v>
      </c>
      <c r="H20" s="14">
        <v>6</v>
      </c>
      <c r="I20" s="14">
        <v>11</v>
      </c>
      <c r="J20" s="14">
        <f t="shared" si="0"/>
        <v>17</v>
      </c>
      <c r="K20" s="14">
        <v>48</v>
      </c>
      <c r="L20" s="14">
        <v>0</v>
      </c>
      <c r="M20" s="14">
        <v>0</v>
      </c>
      <c r="N20" s="14">
        <v>6</v>
      </c>
      <c r="O20" s="14">
        <v>5</v>
      </c>
      <c r="P20" s="14">
        <v>10</v>
      </c>
      <c r="Q20" s="14">
        <v>11</v>
      </c>
      <c r="R20" s="14"/>
      <c r="S20" s="15"/>
    </row>
    <row r="21" spans="1:19" ht="15.75" customHeight="1" x14ac:dyDescent="0.45">
      <c r="A21" s="12" t="s">
        <v>43</v>
      </c>
      <c r="B21" s="14" t="s">
        <v>24</v>
      </c>
      <c r="C21" s="14" t="s">
        <v>23</v>
      </c>
      <c r="D21" s="14" t="s">
        <v>24</v>
      </c>
      <c r="E21" s="14" t="s">
        <v>23</v>
      </c>
      <c r="F21" s="14">
        <v>196</v>
      </c>
      <c r="G21" s="14">
        <v>47</v>
      </c>
      <c r="H21" s="14">
        <v>42</v>
      </c>
      <c r="I21" s="14">
        <v>4</v>
      </c>
      <c r="J21" s="14">
        <f t="shared" si="0"/>
        <v>46</v>
      </c>
      <c r="K21" s="14">
        <v>11</v>
      </c>
      <c r="L21" s="14">
        <v>0</v>
      </c>
      <c r="M21" s="14">
        <v>0</v>
      </c>
      <c r="N21" s="14">
        <v>42</v>
      </c>
      <c r="O21" s="14">
        <v>42</v>
      </c>
      <c r="P21" s="14">
        <v>7</v>
      </c>
      <c r="Q21" s="14">
        <v>4</v>
      </c>
      <c r="R21" s="14"/>
      <c r="S21" s="15"/>
    </row>
    <row r="22" spans="1:19" ht="15.75" customHeight="1" x14ac:dyDescent="0.45">
      <c r="A22" s="12" t="s">
        <v>44</v>
      </c>
      <c r="B22" s="14" t="s">
        <v>24</v>
      </c>
      <c r="C22" s="14" t="s">
        <v>23</v>
      </c>
      <c r="D22" s="14" t="s">
        <v>24</v>
      </c>
      <c r="E22" s="14" t="s">
        <v>23</v>
      </c>
      <c r="F22" s="14">
        <v>96</v>
      </c>
      <c r="G22" s="14">
        <v>18</v>
      </c>
      <c r="H22" s="14">
        <v>18</v>
      </c>
      <c r="I22" s="14">
        <v>11</v>
      </c>
      <c r="J22" s="14">
        <f t="shared" si="0"/>
        <v>29</v>
      </c>
      <c r="K22" s="14">
        <v>0</v>
      </c>
      <c r="L22" s="14">
        <v>0</v>
      </c>
      <c r="M22" s="14">
        <v>0</v>
      </c>
      <c r="N22" s="14">
        <v>18</v>
      </c>
      <c r="O22" s="14">
        <v>15</v>
      </c>
      <c r="P22" s="14">
        <v>8</v>
      </c>
      <c r="Q22" s="14">
        <v>11</v>
      </c>
      <c r="R22" s="14"/>
      <c r="S22" s="15"/>
    </row>
    <row r="23" spans="1:19" ht="15.75" customHeight="1" x14ac:dyDescent="0.45">
      <c r="A23" s="12" t="s">
        <v>45</v>
      </c>
      <c r="B23" s="14" t="s">
        <v>24</v>
      </c>
      <c r="C23" s="14" t="s">
        <v>23</v>
      </c>
      <c r="D23" s="14" t="s">
        <v>24</v>
      </c>
      <c r="E23" s="14" t="s">
        <v>23</v>
      </c>
      <c r="F23" s="14">
        <v>162</v>
      </c>
      <c r="G23" s="14">
        <v>14</v>
      </c>
      <c r="H23" s="14">
        <v>14</v>
      </c>
      <c r="I23" s="14">
        <v>10</v>
      </c>
      <c r="J23" s="14">
        <f t="shared" si="0"/>
        <v>24</v>
      </c>
      <c r="K23" s="14">
        <v>0</v>
      </c>
      <c r="L23" s="14">
        <v>0</v>
      </c>
      <c r="M23" s="14">
        <v>0</v>
      </c>
      <c r="N23" s="14">
        <v>15</v>
      </c>
      <c r="O23" s="14">
        <v>14</v>
      </c>
      <c r="P23" s="14">
        <v>11</v>
      </c>
      <c r="Q23" s="14">
        <v>9</v>
      </c>
      <c r="R23" s="14"/>
      <c r="S23" s="15"/>
    </row>
    <row r="24" spans="1:19" ht="15.75" customHeight="1" x14ac:dyDescent="0.45">
      <c r="A24" s="12" t="s">
        <v>46</v>
      </c>
      <c r="B24" s="14" t="s">
        <v>24</v>
      </c>
      <c r="C24" s="14" t="s">
        <v>23</v>
      </c>
      <c r="D24" s="14" t="s">
        <v>24</v>
      </c>
      <c r="E24" s="14" t="s">
        <v>23</v>
      </c>
      <c r="F24" s="14">
        <v>135</v>
      </c>
      <c r="G24" s="14">
        <v>30</v>
      </c>
      <c r="H24" s="14">
        <v>13</v>
      </c>
      <c r="I24" s="14">
        <v>22</v>
      </c>
      <c r="J24" s="14">
        <f t="shared" si="0"/>
        <v>35</v>
      </c>
      <c r="K24" s="14">
        <v>0</v>
      </c>
      <c r="L24" s="14">
        <v>0</v>
      </c>
      <c r="M24" s="14">
        <v>0</v>
      </c>
      <c r="N24" s="14">
        <v>13</v>
      </c>
      <c r="O24" s="14">
        <v>13</v>
      </c>
      <c r="P24" s="14">
        <v>22</v>
      </c>
      <c r="Q24" s="14">
        <v>22</v>
      </c>
      <c r="R24" s="14"/>
      <c r="S24" s="15"/>
    </row>
    <row r="25" spans="1:19" ht="15.75" customHeight="1" x14ac:dyDescent="0.45">
      <c r="A25" s="17" t="s">
        <v>47</v>
      </c>
      <c r="B25" s="18" t="s">
        <v>24</v>
      </c>
      <c r="C25" s="18" t="s">
        <v>23</v>
      </c>
      <c r="D25" s="18" t="s">
        <v>24</v>
      </c>
      <c r="E25" s="18" t="s">
        <v>23</v>
      </c>
      <c r="F25" s="18">
        <v>100</v>
      </c>
      <c r="G25" s="18">
        <v>19</v>
      </c>
      <c r="H25" s="18">
        <v>11</v>
      </c>
      <c r="I25" s="18">
        <v>13</v>
      </c>
      <c r="J25" s="18">
        <f t="shared" si="0"/>
        <v>24</v>
      </c>
      <c r="K25" s="18">
        <v>10</v>
      </c>
      <c r="L25" s="18">
        <v>0</v>
      </c>
      <c r="M25" s="18">
        <v>0</v>
      </c>
      <c r="N25" s="18">
        <v>14</v>
      </c>
      <c r="O25" s="18">
        <v>9</v>
      </c>
      <c r="P25" s="18">
        <v>13</v>
      </c>
      <c r="Q25" s="18">
        <v>13</v>
      </c>
      <c r="R25" s="18"/>
      <c r="S25" s="19"/>
    </row>
    <row r="26" spans="1:19" ht="15.75" customHeight="1" x14ac:dyDescent="0.45">
      <c r="A26" s="17" t="s">
        <v>48</v>
      </c>
      <c r="B26" s="18" t="s">
        <v>24</v>
      </c>
      <c r="C26" s="18" t="s">
        <v>23</v>
      </c>
      <c r="D26" s="18" t="s">
        <v>24</v>
      </c>
      <c r="E26" s="18" t="s">
        <v>23</v>
      </c>
      <c r="F26" s="18">
        <v>53</v>
      </c>
      <c r="G26" s="18">
        <v>8</v>
      </c>
      <c r="H26" s="18">
        <v>5</v>
      </c>
      <c r="I26" s="18">
        <v>10</v>
      </c>
      <c r="J26" s="18">
        <f t="shared" si="0"/>
        <v>15</v>
      </c>
      <c r="K26" s="18">
        <v>0</v>
      </c>
      <c r="L26" s="18">
        <v>0</v>
      </c>
      <c r="M26" s="18">
        <v>0</v>
      </c>
      <c r="N26" s="18">
        <v>5</v>
      </c>
      <c r="O26" s="18">
        <v>5</v>
      </c>
      <c r="P26" s="18">
        <v>10</v>
      </c>
      <c r="Q26" s="18">
        <v>10</v>
      </c>
      <c r="R26" s="18"/>
      <c r="S26" s="19"/>
    </row>
    <row r="27" spans="1:19" ht="15.75" customHeight="1" x14ac:dyDescent="0.45">
      <c r="A27" s="17" t="s">
        <v>49</v>
      </c>
      <c r="B27" s="18" t="s">
        <v>24</v>
      </c>
      <c r="C27" s="18" t="s">
        <v>23</v>
      </c>
      <c r="D27" s="18" t="s">
        <v>24</v>
      </c>
      <c r="E27" s="18" t="s">
        <v>23</v>
      </c>
      <c r="F27" s="18">
        <v>132</v>
      </c>
      <c r="G27" s="18">
        <v>14</v>
      </c>
      <c r="H27" s="18">
        <v>12</v>
      </c>
      <c r="I27" s="18">
        <v>6</v>
      </c>
      <c r="J27" s="18">
        <f t="shared" si="0"/>
        <v>18</v>
      </c>
      <c r="K27" s="18">
        <v>0</v>
      </c>
      <c r="L27" s="18">
        <v>0</v>
      </c>
      <c r="M27" s="18">
        <v>0</v>
      </c>
      <c r="N27" s="18">
        <v>12</v>
      </c>
      <c r="O27" s="18">
        <v>12</v>
      </c>
      <c r="P27" s="18">
        <v>6</v>
      </c>
      <c r="Q27" s="18">
        <v>6</v>
      </c>
      <c r="R27" s="18"/>
      <c r="S27" s="19"/>
    </row>
    <row r="28" spans="1:19" ht="15.75" customHeight="1" x14ac:dyDescent="0.45">
      <c r="A28" s="17" t="s">
        <v>50</v>
      </c>
      <c r="B28" s="18" t="s">
        <v>24</v>
      </c>
      <c r="C28" s="18" t="s">
        <v>23</v>
      </c>
      <c r="D28" s="18" t="s">
        <v>24</v>
      </c>
      <c r="E28" s="18" t="s">
        <v>23</v>
      </c>
      <c r="F28" s="18">
        <v>102</v>
      </c>
      <c r="G28" s="18">
        <v>7</v>
      </c>
      <c r="H28" s="18">
        <v>3</v>
      </c>
      <c r="I28" s="18">
        <v>12</v>
      </c>
      <c r="J28" s="18">
        <f t="shared" si="0"/>
        <v>15</v>
      </c>
      <c r="K28" s="18">
        <v>0</v>
      </c>
      <c r="L28" s="18">
        <v>0</v>
      </c>
      <c r="M28" s="18">
        <v>0</v>
      </c>
      <c r="N28" s="18">
        <v>5</v>
      </c>
      <c r="O28" s="18">
        <v>3</v>
      </c>
      <c r="P28" s="18">
        <v>15</v>
      </c>
      <c r="Q28" s="18">
        <v>12</v>
      </c>
      <c r="R28" s="18"/>
      <c r="S28" s="19"/>
    </row>
    <row r="29" spans="1:19" ht="15.75" customHeight="1" x14ac:dyDescent="0.45">
      <c r="A29" s="17" t="s">
        <v>51</v>
      </c>
      <c r="B29" s="18" t="s">
        <v>24</v>
      </c>
      <c r="C29" s="18" t="s">
        <v>23</v>
      </c>
      <c r="D29" s="18" t="s">
        <v>24</v>
      </c>
      <c r="E29" s="18" t="s">
        <v>23</v>
      </c>
      <c r="F29" s="18">
        <v>57</v>
      </c>
      <c r="G29" s="18">
        <v>11</v>
      </c>
      <c r="H29" s="18">
        <v>1</v>
      </c>
      <c r="I29" s="18">
        <v>19</v>
      </c>
      <c r="J29" s="18">
        <f t="shared" si="0"/>
        <v>20</v>
      </c>
      <c r="K29" s="18">
        <v>6</v>
      </c>
      <c r="L29" s="18">
        <v>0</v>
      </c>
      <c r="M29" s="18">
        <v>0</v>
      </c>
      <c r="N29" s="18">
        <v>1</v>
      </c>
      <c r="O29" s="18">
        <v>1</v>
      </c>
      <c r="P29" s="18">
        <v>19</v>
      </c>
      <c r="Q29" s="18">
        <v>19</v>
      </c>
      <c r="R29" s="18"/>
      <c r="S29" s="19"/>
    </row>
    <row r="30" spans="1:19" ht="15.75" customHeight="1" x14ac:dyDescent="0.45">
      <c r="A30" s="17" t="s">
        <v>52</v>
      </c>
      <c r="B30" s="18" t="s">
        <v>24</v>
      </c>
      <c r="C30" s="18" t="s">
        <v>23</v>
      </c>
      <c r="D30" s="18" t="s">
        <v>24</v>
      </c>
      <c r="E30" s="18" t="s">
        <v>23</v>
      </c>
      <c r="F30" s="18">
        <v>84</v>
      </c>
      <c r="G30" s="18">
        <v>19</v>
      </c>
      <c r="H30" s="18">
        <v>7</v>
      </c>
      <c r="I30" s="18">
        <v>12</v>
      </c>
      <c r="J30" s="18">
        <f t="shared" si="0"/>
        <v>19</v>
      </c>
      <c r="K30" s="18">
        <v>9</v>
      </c>
      <c r="L30" s="18">
        <v>0</v>
      </c>
      <c r="M30" s="18">
        <v>0</v>
      </c>
      <c r="N30" s="18">
        <v>7</v>
      </c>
      <c r="O30" s="18">
        <v>7</v>
      </c>
      <c r="P30" s="18">
        <v>12</v>
      </c>
      <c r="Q30" s="18">
        <v>12</v>
      </c>
      <c r="R30" s="18"/>
      <c r="S30" s="19"/>
    </row>
    <row r="31" spans="1:19" ht="15.75" customHeight="1" x14ac:dyDescent="0.45">
      <c r="A31" s="17" t="s">
        <v>53</v>
      </c>
      <c r="B31" s="18" t="s">
        <v>24</v>
      </c>
      <c r="C31" s="18" t="s">
        <v>23</v>
      </c>
      <c r="D31" s="18" t="s">
        <v>24</v>
      </c>
      <c r="E31" s="18" t="s">
        <v>23</v>
      </c>
      <c r="F31" s="18">
        <v>120</v>
      </c>
      <c r="G31" s="18">
        <v>18</v>
      </c>
      <c r="H31" s="18">
        <v>20</v>
      </c>
      <c r="I31" s="18">
        <v>10</v>
      </c>
      <c r="J31" s="18">
        <f t="shared" si="0"/>
        <v>30</v>
      </c>
      <c r="K31" s="18">
        <v>3</v>
      </c>
      <c r="L31" s="18">
        <v>0</v>
      </c>
      <c r="M31" s="18">
        <v>0</v>
      </c>
      <c r="N31" s="18">
        <v>24</v>
      </c>
      <c r="O31" s="18">
        <v>20</v>
      </c>
      <c r="P31" s="18">
        <v>16</v>
      </c>
      <c r="Q31" s="18">
        <v>10</v>
      </c>
      <c r="R31" s="18"/>
      <c r="S31" s="19"/>
    </row>
    <row r="32" spans="1:19" ht="15.75" customHeight="1" x14ac:dyDescent="0.45">
      <c r="A32" s="17" t="s">
        <v>54</v>
      </c>
      <c r="B32" s="21" t="s">
        <v>24</v>
      </c>
      <c r="C32" s="21" t="s">
        <v>23</v>
      </c>
      <c r="D32" s="21" t="s">
        <v>24</v>
      </c>
      <c r="E32" s="21" t="s">
        <v>23</v>
      </c>
      <c r="F32" s="21">
        <v>101</v>
      </c>
      <c r="G32" s="21">
        <v>24</v>
      </c>
      <c r="H32" s="21">
        <v>6</v>
      </c>
      <c r="I32" s="21">
        <v>14</v>
      </c>
      <c r="J32" s="18">
        <f t="shared" si="0"/>
        <v>20</v>
      </c>
      <c r="K32" s="21">
        <v>18</v>
      </c>
      <c r="L32" s="21">
        <v>0</v>
      </c>
      <c r="M32" s="21">
        <v>0</v>
      </c>
      <c r="N32" s="21">
        <v>8</v>
      </c>
      <c r="O32" s="21">
        <v>5</v>
      </c>
      <c r="P32" s="21">
        <v>13</v>
      </c>
      <c r="Q32" s="21">
        <v>14</v>
      </c>
      <c r="R32" s="20"/>
      <c r="S32" s="20"/>
    </row>
    <row r="33" spans="1:19" ht="15.75" customHeight="1" x14ac:dyDescent="0.45">
      <c r="A33" s="17" t="s">
        <v>55</v>
      </c>
      <c r="B33" s="21" t="s">
        <v>24</v>
      </c>
      <c r="C33" s="21" t="s">
        <v>23</v>
      </c>
      <c r="D33" s="21" t="s">
        <v>24</v>
      </c>
      <c r="E33" s="21" t="s">
        <v>23</v>
      </c>
      <c r="F33" s="21">
        <v>158</v>
      </c>
      <c r="G33" s="21">
        <v>25</v>
      </c>
      <c r="H33" s="21">
        <v>13</v>
      </c>
      <c r="I33" s="21">
        <v>3</v>
      </c>
      <c r="J33" s="18">
        <f t="shared" si="0"/>
        <v>16</v>
      </c>
      <c r="K33" s="21">
        <v>15</v>
      </c>
      <c r="L33" s="21">
        <v>0</v>
      </c>
      <c r="M33" s="21">
        <v>0</v>
      </c>
      <c r="N33" s="21">
        <v>13</v>
      </c>
      <c r="O33" s="21">
        <v>13</v>
      </c>
      <c r="P33" s="21">
        <v>3</v>
      </c>
      <c r="Q33" s="21">
        <v>3</v>
      </c>
      <c r="R33" s="20"/>
      <c r="S33" s="20"/>
    </row>
    <row r="34" spans="1:19" ht="15.75" customHeight="1" x14ac:dyDescent="0.45">
      <c r="A34" s="17" t="s">
        <v>56</v>
      </c>
      <c r="B34" s="21" t="s">
        <v>24</v>
      </c>
      <c r="C34" s="21" t="s">
        <v>23</v>
      </c>
      <c r="D34" s="21" t="s">
        <v>24</v>
      </c>
      <c r="E34" s="21" t="s">
        <v>23</v>
      </c>
      <c r="F34" s="21">
        <v>69</v>
      </c>
      <c r="G34" s="21">
        <v>15</v>
      </c>
      <c r="H34" s="21">
        <v>5</v>
      </c>
      <c r="I34" s="21">
        <v>12</v>
      </c>
      <c r="J34" s="18">
        <f t="shared" si="0"/>
        <v>17</v>
      </c>
      <c r="K34" s="21">
        <v>3</v>
      </c>
      <c r="L34" s="21">
        <v>0</v>
      </c>
      <c r="M34" s="21">
        <v>0</v>
      </c>
      <c r="N34" s="21">
        <v>5</v>
      </c>
      <c r="O34" s="21">
        <v>5</v>
      </c>
      <c r="P34" s="21">
        <v>12</v>
      </c>
      <c r="Q34" s="21">
        <v>12</v>
      </c>
      <c r="R34" s="20"/>
      <c r="S34" s="20"/>
    </row>
    <row r="35" spans="1:19" ht="15.75" customHeight="1" x14ac:dyDescent="0.45">
      <c r="A35" s="22" t="s">
        <v>57</v>
      </c>
      <c r="B35" s="24" t="s">
        <v>24</v>
      </c>
      <c r="C35" s="21" t="s">
        <v>23</v>
      </c>
      <c r="D35" s="24" t="s">
        <v>24</v>
      </c>
      <c r="E35" s="24" t="s">
        <v>23</v>
      </c>
      <c r="F35" s="24">
        <v>54</v>
      </c>
      <c r="G35" s="24">
        <v>14</v>
      </c>
      <c r="H35" s="24">
        <v>5</v>
      </c>
      <c r="I35" s="24">
        <v>8</v>
      </c>
      <c r="J35" s="25">
        <f t="shared" si="0"/>
        <v>13</v>
      </c>
      <c r="K35" s="24">
        <v>7</v>
      </c>
      <c r="L35" s="24">
        <v>0</v>
      </c>
      <c r="M35" s="24">
        <v>0</v>
      </c>
      <c r="N35" s="24">
        <v>0</v>
      </c>
      <c r="O35" s="24">
        <v>0</v>
      </c>
      <c r="P35" s="24">
        <v>0</v>
      </c>
      <c r="Q35" s="24">
        <v>0</v>
      </c>
      <c r="R35" s="23"/>
      <c r="S35" s="23"/>
    </row>
    <row r="36" spans="1:19" ht="15.75" customHeight="1" x14ac:dyDescent="0.45">
      <c r="A36" s="22" t="s">
        <v>58</v>
      </c>
      <c r="B36" s="24" t="s">
        <v>24</v>
      </c>
      <c r="C36" s="21" t="s">
        <v>23</v>
      </c>
      <c r="D36" s="24" t="s">
        <v>24</v>
      </c>
      <c r="E36" s="24" t="s">
        <v>23</v>
      </c>
      <c r="F36" s="24">
        <v>84</v>
      </c>
      <c r="G36" s="24">
        <v>17</v>
      </c>
      <c r="H36" s="24">
        <v>19</v>
      </c>
      <c r="I36" s="24">
        <v>6</v>
      </c>
      <c r="J36" s="25">
        <f t="shared" si="0"/>
        <v>25</v>
      </c>
      <c r="K36" s="24">
        <v>0</v>
      </c>
      <c r="L36" s="24">
        <v>0</v>
      </c>
      <c r="M36" s="24">
        <v>0</v>
      </c>
      <c r="N36" s="24">
        <v>29</v>
      </c>
      <c r="O36" s="24">
        <v>13</v>
      </c>
      <c r="P36" s="24">
        <v>0</v>
      </c>
      <c r="Q36" s="24">
        <v>6</v>
      </c>
      <c r="R36" s="23"/>
      <c r="S36" s="23"/>
    </row>
    <row r="37" spans="1:19" ht="15.75" customHeight="1" x14ac:dyDescent="0.45">
      <c r="A37" s="22" t="s">
        <v>59</v>
      </c>
      <c r="B37" s="24" t="s">
        <v>24</v>
      </c>
      <c r="C37" s="21" t="s">
        <v>23</v>
      </c>
      <c r="D37" s="24" t="s">
        <v>60</v>
      </c>
      <c r="E37" s="24" t="s">
        <v>23</v>
      </c>
      <c r="F37" s="24">
        <v>58</v>
      </c>
      <c r="G37" s="24">
        <v>13</v>
      </c>
      <c r="H37" s="24">
        <v>9</v>
      </c>
      <c r="I37" s="24">
        <v>6</v>
      </c>
      <c r="J37" s="25">
        <f t="shared" si="0"/>
        <v>15</v>
      </c>
      <c r="K37" s="24">
        <v>0</v>
      </c>
      <c r="L37" s="24">
        <v>0</v>
      </c>
      <c r="M37" s="24">
        <v>0</v>
      </c>
      <c r="N37" s="24">
        <v>9</v>
      </c>
      <c r="O37" s="24">
        <v>9</v>
      </c>
      <c r="P37" s="24">
        <v>6</v>
      </c>
      <c r="Q37" s="24">
        <v>6</v>
      </c>
      <c r="R37" s="23"/>
      <c r="S37" s="23"/>
    </row>
    <row r="38" spans="1:19" ht="15.75" customHeight="1" x14ac:dyDescent="0.45">
      <c r="A38" s="22" t="s">
        <v>61</v>
      </c>
      <c r="B38" s="24" t="s">
        <v>24</v>
      </c>
      <c r="C38" s="21" t="s">
        <v>23</v>
      </c>
      <c r="D38" s="24" t="s">
        <v>24</v>
      </c>
      <c r="E38" s="24" t="s">
        <v>23</v>
      </c>
      <c r="F38" s="24">
        <v>115</v>
      </c>
      <c r="G38" s="24">
        <v>17</v>
      </c>
      <c r="H38" s="24">
        <v>16</v>
      </c>
      <c r="I38" s="24">
        <v>12</v>
      </c>
      <c r="J38" s="25">
        <f t="shared" si="0"/>
        <v>28</v>
      </c>
      <c r="K38" s="24">
        <v>3</v>
      </c>
      <c r="L38" s="24">
        <v>0</v>
      </c>
      <c r="M38" s="24">
        <v>0</v>
      </c>
      <c r="N38" s="24">
        <v>18</v>
      </c>
      <c r="O38" s="24">
        <v>18</v>
      </c>
      <c r="P38" s="24">
        <v>19</v>
      </c>
      <c r="Q38" s="24">
        <v>12</v>
      </c>
      <c r="R38" s="23"/>
      <c r="S38" s="23"/>
    </row>
    <row r="39" spans="1:19" ht="15.75" customHeight="1" x14ac:dyDescent="0.45">
      <c r="A39" s="22" t="s">
        <v>62</v>
      </c>
      <c r="B39" s="24" t="s">
        <v>24</v>
      </c>
      <c r="C39" s="21" t="s">
        <v>23</v>
      </c>
      <c r="D39" s="24" t="s">
        <v>24</v>
      </c>
      <c r="E39" s="24" t="s">
        <v>23</v>
      </c>
      <c r="F39" s="24">
        <v>64</v>
      </c>
      <c r="G39" s="24">
        <v>18</v>
      </c>
      <c r="H39" s="24">
        <v>8</v>
      </c>
      <c r="I39" s="24">
        <v>8</v>
      </c>
      <c r="J39" s="25">
        <f t="shared" si="0"/>
        <v>16</v>
      </c>
      <c r="K39" s="24">
        <v>0</v>
      </c>
      <c r="L39" s="24">
        <v>0</v>
      </c>
      <c r="M39" s="24">
        <v>0</v>
      </c>
      <c r="N39" s="24">
        <v>9</v>
      </c>
      <c r="O39" s="24">
        <v>7</v>
      </c>
      <c r="P39" s="24">
        <v>7</v>
      </c>
      <c r="Q39" s="24">
        <v>8</v>
      </c>
      <c r="R39" s="23"/>
      <c r="S39" s="23"/>
    </row>
    <row r="40" spans="1:19" ht="15.75" customHeight="1" x14ac:dyDescent="0.45">
      <c r="A40" s="22" t="s">
        <v>63</v>
      </c>
      <c r="B40" s="24" t="s">
        <v>24</v>
      </c>
      <c r="C40" s="21" t="s">
        <v>23</v>
      </c>
      <c r="D40" s="24" t="s">
        <v>24</v>
      </c>
      <c r="E40" s="24" t="s">
        <v>23</v>
      </c>
      <c r="F40" s="24">
        <v>56</v>
      </c>
      <c r="G40" s="24">
        <v>14</v>
      </c>
      <c r="H40" s="24">
        <v>13</v>
      </c>
      <c r="I40" s="24">
        <v>7</v>
      </c>
      <c r="J40" s="25">
        <f t="shared" si="0"/>
        <v>20</v>
      </c>
      <c r="K40" s="24">
        <v>0</v>
      </c>
      <c r="L40" s="24">
        <v>0</v>
      </c>
      <c r="M40" s="24">
        <v>0</v>
      </c>
      <c r="N40" s="24">
        <v>13</v>
      </c>
      <c r="O40" s="24">
        <v>13</v>
      </c>
      <c r="P40" s="24">
        <v>9</v>
      </c>
      <c r="Q40" s="24">
        <v>7</v>
      </c>
      <c r="R40" s="23"/>
      <c r="S40" s="23"/>
    </row>
    <row r="41" spans="1:19" ht="15.75" customHeight="1" x14ac:dyDescent="0.45">
      <c r="A41" s="22" t="s">
        <v>64</v>
      </c>
      <c r="B41" s="24" t="s">
        <v>24</v>
      </c>
      <c r="C41" s="21" t="s">
        <v>23</v>
      </c>
      <c r="D41" s="24" t="s">
        <v>24</v>
      </c>
      <c r="E41" s="24" t="s">
        <v>23</v>
      </c>
      <c r="F41" s="24">
        <v>74</v>
      </c>
      <c r="G41" s="24">
        <v>11</v>
      </c>
      <c r="H41" s="24">
        <v>10</v>
      </c>
      <c r="I41" s="24">
        <v>9</v>
      </c>
      <c r="J41" s="25">
        <f t="shared" si="0"/>
        <v>19</v>
      </c>
      <c r="K41" s="24">
        <v>0</v>
      </c>
      <c r="L41" s="24">
        <v>0</v>
      </c>
      <c r="M41" s="24">
        <v>0</v>
      </c>
      <c r="N41" s="24">
        <v>14</v>
      </c>
      <c r="O41" s="24">
        <v>10</v>
      </c>
      <c r="P41" s="24">
        <v>11</v>
      </c>
      <c r="Q41" s="24">
        <v>9</v>
      </c>
      <c r="R41" s="23"/>
      <c r="S41" s="23"/>
    </row>
    <row r="42" spans="1:19" ht="15.75" customHeight="1" x14ac:dyDescent="0.45">
      <c r="A42" s="22" t="s">
        <v>65</v>
      </c>
      <c r="B42" s="24" t="s">
        <v>24</v>
      </c>
      <c r="C42" s="21" t="s">
        <v>23</v>
      </c>
      <c r="D42" s="24" t="s">
        <v>24</v>
      </c>
      <c r="E42" s="24" t="s">
        <v>23</v>
      </c>
      <c r="F42" s="24">
        <v>84</v>
      </c>
      <c r="G42" s="24">
        <v>17</v>
      </c>
      <c r="H42" s="24">
        <v>8</v>
      </c>
      <c r="I42" s="24">
        <v>12</v>
      </c>
      <c r="J42" s="25">
        <f t="shared" si="0"/>
        <v>20</v>
      </c>
      <c r="K42" s="24">
        <v>6</v>
      </c>
      <c r="L42" s="24">
        <v>0</v>
      </c>
      <c r="M42" s="24">
        <v>0</v>
      </c>
      <c r="N42" s="24">
        <v>9</v>
      </c>
      <c r="O42" s="24">
        <v>8</v>
      </c>
      <c r="P42" s="24">
        <v>12</v>
      </c>
      <c r="Q42" s="24">
        <v>12</v>
      </c>
      <c r="R42" s="23"/>
      <c r="S42" s="23"/>
    </row>
    <row r="43" spans="1:19" ht="15.75" customHeight="1" x14ac:dyDescent="0.45">
      <c r="A43" s="22" t="s">
        <v>66</v>
      </c>
      <c r="B43" s="24" t="s">
        <v>24</v>
      </c>
      <c r="C43" s="21" t="s">
        <v>23</v>
      </c>
      <c r="D43" s="24" t="s">
        <v>24</v>
      </c>
      <c r="E43" s="24" t="s">
        <v>23</v>
      </c>
      <c r="F43" s="24">
        <v>74</v>
      </c>
      <c r="G43" s="24">
        <v>8</v>
      </c>
      <c r="H43" s="24">
        <v>4</v>
      </c>
      <c r="I43" s="24">
        <v>16</v>
      </c>
      <c r="J43" s="25">
        <f t="shared" si="0"/>
        <v>20</v>
      </c>
      <c r="K43" s="24">
        <v>0</v>
      </c>
      <c r="L43" s="24">
        <v>0</v>
      </c>
      <c r="M43" s="24">
        <v>0</v>
      </c>
      <c r="N43" s="24">
        <v>8</v>
      </c>
      <c r="O43" s="24">
        <v>3</v>
      </c>
      <c r="P43" s="24">
        <v>20</v>
      </c>
      <c r="Q43" s="24">
        <v>16</v>
      </c>
      <c r="R43" s="23"/>
      <c r="S43" s="23"/>
    </row>
    <row r="44" spans="1:19" ht="15.75" customHeight="1" x14ac:dyDescent="0.45">
      <c r="A44" s="22" t="s">
        <v>67</v>
      </c>
      <c r="B44" s="24" t="s">
        <v>24</v>
      </c>
      <c r="C44" s="21" t="s">
        <v>23</v>
      </c>
      <c r="D44" s="24" t="s">
        <v>24</v>
      </c>
      <c r="E44" s="24" t="s">
        <v>23</v>
      </c>
      <c r="F44" s="24">
        <v>63</v>
      </c>
      <c r="G44" s="24">
        <v>11</v>
      </c>
      <c r="H44" s="24">
        <v>7</v>
      </c>
      <c r="I44" s="24">
        <v>10</v>
      </c>
      <c r="J44" s="25">
        <f t="shared" si="0"/>
        <v>17</v>
      </c>
      <c r="K44" s="24">
        <v>0</v>
      </c>
      <c r="L44" s="24">
        <v>0</v>
      </c>
      <c r="M44" s="24">
        <v>0</v>
      </c>
      <c r="N44" s="24">
        <v>9</v>
      </c>
      <c r="O44" s="24">
        <v>7</v>
      </c>
      <c r="P44" s="24">
        <v>10</v>
      </c>
      <c r="Q44" s="24">
        <v>10</v>
      </c>
      <c r="R44" s="23"/>
      <c r="S44" s="23"/>
    </row>
    <row r="45" spans="1:19" ht="15.75" customHeight="1" x14ac:dyDescent="0.45"/>
    <row r="46" spans="1:19" ht="15.75" customHeight="1" x14ac:dyDescent="0.45"/>
    <row r="47" spans="1:19" ht="15.75" customHeight="1" x14ac:dyDescent="0.45"/>
    <row r="48" spans="1:19" ht="15.75" customHeight="1" x14ac:dyDescent="0.45"/>
    <row r="49" spans="1:12" ht="15.75" customHeight="1" x14ac:dyDescent="0.45"/>
    <row r="50" spans="1:12" ht="55.5" customHeight="1" x14ac:dyDescent="0.45">
      <c r="A50" s="26"/>
      <c r="B50" s="27" t="s">
        <v>8</v>
      </c>
      <c r="C50" s="28" t="s">
        <v>9</v>
      </c>
      <c r="D50" s="28" t="s">
        <v>10</v>
      </c>
      <c r="E50" s="28" t="s">
        <v>11</v>
      </c>
      <c r="F50" s="28" t="s">
        <v>12</v>
      </c>
      <c r="G50" s="28" t="s">
        <v>13</v>
      </c>
      <c r="H50" s="28" t="s">
        <v>15</v>
      </c>
      <c r="I50" s="28" t="s">
        <v>16</v>
      </c>
      <c r="J50" s="28" t="s">
        <v>17</v>
      </c>
      <c r="K50" s="28" t="s">
        <v>18</v>
      </c>
      <c r="L50" s="3"/>
    </row>
    <row r="51" spans="1:12" ht="15.75" customHeight="1" x14ac:dyDescent="0.45">
      <c r="A51" s="7" t="s">
        <v>68</v>
      </c>
      <c r="B51" s="6">
        <f t="shared" ref="B51:F51" si="1">AVERAGE(G5:G14)</f>
        <v>19.399999999999999</v>
      </c>
      <c r="C51" s="29">
        <f t="shared" si="1"/>
        <v>10.7</v>
      </c>
      <c r="D51" s="29">
        <f t="shared" si="1"/>
        <v>8.8000000000000007</v>
      </c>
      <c r="E51" s="29">
        <f t="shared" si="1"/>
        <v>19.5</v>
      </c>
      <c r="F51" s="6">
        <f t="shared" si="1"/>
        <v>8.6</v>
      </c>
      <c r="G51" s="6">
        <f t="shared" ref="G51:K51" si="2">AVERAGE(M5:M14)</f>
        <v>1</v>
      </c>
      <c r="H51" s="29">
        <f t="shared" si="2"/>
        <v>7.6</v>
      </c>
      <c r="I51" s="29">
        <f t="shared" si="2"/>
        <v>7</v>
      </c>
      <c r="J51" s="29">
        <f t="shared" si="2"/>
        <v>7.6</v>
      </c>
      <c r="K51" s="29">
        <f t="shared" si="2"/>
        <v>7.3</v>
      </c>
      <c r="L51" s="30"/>
    </row>
    <row r="52" spans="1:12" ht="15.75" customHeight="1" x14ac:dyDescent="0.45">
      <c r="A52" s="12" t="s">
        <v>69</v>
      </c>
      <c r="B52" s="31">
        <f t="shared" ref="B52:F52" si="3">AVERAGE(G15:G24)</f>
        <v>34.799999999999997</v>
      </c>
      <c r="C52" s="31">
        <f t="shared" si="3"/>
        <v>18.3</v>
      </c>
      <c r="D52" s="29">
        <f t="shared" si="3"/>
        <v>8.5</v>
      </c>
      <c r="E52" s="31">
        <f t="shared" si="3"/>
        <v>26.8</v>
      </c>
      <c r="F52" s="31">
        <f t="shared" si="3"/>
        <v>12.2</v>
      </c>
      <c r="G52" s="29">
        <f t="shared" ref="G52:K52" si="4">AVERAGE(M15:M24)</f>
        <v>0</v>
      </c>
      <c r="H52" s="31">
        <f t="shared" si="4"/>
        <v>19.2</v>
      </c>
      <c r="I52" s="31">
        <f t="shared" si="4"/>
        <v>17.600000000000001</v>
      </c>
      <c r="J52" s="29">
        <f t="shared" si="4"/>
        <v>8</v>
      </c>
      <c r="K52" s="29">
        <f t="shared" si="4"/>
        <v>8.4</v>
      </c>
      <c r="L52" s="30"/>
    </row>
    <row r="53" spans="1:12" ht="15.75" customHeight="1" x14ac:dyDescent="0.45">
      <c r="A53" s="32" t="s">
        <v>70</v>
      </c>
      <c r="B53" s="29">
        <f t="shared" ref="B53:F53" si="5">AVERAGE(G25:G30)</f>
        <v>13</v>
      </c>
      <c r="C53" s="29">
        <f t="shared" si="5"/>
        <v>6.5</v>
      </c>
      <c r="D53" s="29">
        <f t="shared" si="5"/>
        <v>12</v>
      </c>
      <c r="E53" s="29">
        <f t="shared" si="5"/>
        <v>18.5</v>
      </c>
      <c r="F53" s="29">
        <f t="shared" si="5"/>
        <v>4.166666666666667</v>
      </c>
      <c r="G53" s="29">
        <f t="shared" ref="G53:K53" si="6">AVERAGE(M25:M30)</f>
        <v>0</v>
      </c>
      <c r="H53" s="29">
        <f t="shared" si="6"/>
        <v>7.333333333333333</v>
      </c>
      <c r="I53" s="29">
        <f t="shared" si="6"/>
        <v>6.166666666666667</v>
      </c>
      <c r="J53" s="31">
        <f t="shared" si="6"/>
        <v>12.5</v>
      </c>
      <c r="K53" s="31">
        <f t="shared" si="6"/>
        <v>12</v>
      </c>
      <c r="L53" s="30"/>
    </row>
    <row r="54" spans="1:12" ht="15.75" customHeight="1" x14ac:dyDescent="0.45">
      <c r="A54" s="33" t="s">
        <v>71</v>
      </c>
      <c r="B54" s="29">
        <f t="shared" ref="B54:F54" si="7">AVERAGE(G35:G44)</f>
        <v>14</v>
      </c>
      <c r="C54" s="29">
        <f t="shared" si="7"/>
        <v>9.9</v>
      </c>
      <c r="D54" s="31">
        <f t="shared" si="7"/>
        <v>9.4</v>
      </c>
      <c r="E54" s="29">
        <f t="shared" si="7"/>
        <v>19.3</v>
      </c>
      <c r="F54" s="29">
        <f t="shared" si="7"/>
        <v>1.6</v>
      </c>
      <c r="G54" s="29">
        <f t="shared" ref="G54:K54" si="8">AVERAGE(M35:M44)</f>
        <v>0</v>
      </c>
      <c r="H54" s="29">
        <f t="shared" si="8"/>
        <v>11.8</v>
      </c>
      <c r="I54" s="29">
        <f t="shared" si="8"/>
        <v>8.8000000000000007</v>
      </c>
      <c r="J54" s="29">
        <f t="shared" si="8"/>
        <v>9.4</v>
      </c>
      <c r="K54" s="29">
        <f t="shared" si="8"/>
        <v>8.6</v>
      </c>
      <c r="L54" s="30"/>
    </row>
    <row r="55" spans="1:12" ht="15.75" customHeight="1" x14ac:dyDescent="0.45"/>
    <row r="56" spans="1:12" ht="15.75" customHeight="1" x14ac:dyDescent="0.45"/>
    <row r="57" spans="1:12" ht="15.75" customHeight="1" x14ac:dyDescent="0.45"/>
    <row r="58" spans="1:12" ht="15.75" customHeight="1" x14ac:dyDescent="0.45"/>
    <row r="59" spans="1:12" ht="15.75" customHeight="1" x14ac:dyDescent="0.45"/>
    <row r="60" spans="1:12" ht="15.75" customHeight="1" x14ac:dyDescent="0.45"/>
    <row r="61" spans="1:12" ht="15.75" customHeight="1" x14ac:dyDescent="0.45"/>
    <row r="62" spans="1:12" ht="15.75" customHeight="1" x14ac:dyDescent="0.45"/>
    <row r="63" spans="1:12" ht="15.75" customHeight="1" x14ac:dyDescent="0.45"/>
    <row r="64" spans="1:12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mergeCells count="3">
    <mergeCell ref="A2:A3"/>
    <mergeCell ref="F2:S2"/>
    <mergeCell ref="B2:E2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13" workbookViewId="0">
      <selection activeCell="K36" sqref="K36:K45"/>
    </sheetView>
  </sheetViews>
  <sheetFormatPr defaultColWidth="14.3984375" defaultRowHeight="15" customHeight="1" x14ac:dyDescent="0.45"/>
  <cols>
    <col min="1" max="1" width="11.3984375" customWidth="1"/>
    <col min="2" max="2" width="41.265625" customWidth="1"/>
    <col min="3" max="3" width="24.86328125" customWidth="1"/>
    <col min="4" max="4" width="16.73046875" customWidth="1"/>
    <col min="5" max="5" width="14.1328125" customWidth="1"/>
    <col min="6" max="6" width="20" customWidth="1"/>
    <col min="7" max="9" width="13.265625" customWidth="1"/>
    <col min="10" max="10" width="20" customWidth="1"/>
    <col min="11" max="11" width="15.59765625" customWidth="1"/>
    <col min="12" max="12" width="20" customWidth="1"/>
    <col min="13" max="13" width="13.1328125" customWidth="1"/>
  </cols>
  <sheetData>
    <row r="1" spans="1:26" ht="15.75" x14ac:dyDescent="0.5">
      <c r="B1" s="165" t="s">
        <v>76</v>
      </c>
      <c r="C1" s="160"/>
      <c r="D1" s="160"/>
      <c r="E1" s="160"/>
      <c r="F1" s="160"/>
      <c r="G1" s="160"/>
      <c r="H1" s="160"/>
      <c r="I1" s="160"/>
      <c r="J1" s="160"/>
      <c r="K1" s="161"/>
    </row>
    <row r="2" spans="1:26" ht="14.25" x14ac:dyDescent="0.45">
      <c r="B2" s="47" t="s">
        <v>8</v>
      </c>
      <c r="C2" s="48" t="s">
        <v>77</v>
      </c>
      <c r="D2" s="49" t="s">
        <v>78</v>
      </c>
      <c r="E2" s="49" t="s">
        <v>79</v>
      </c>
      <c r="F2" s="49" t="s">
        <v>80</v>
      </c>
      <c r="G2" s="41" t="s">
        <v>81</v>
      </c>
      <c r="H2" s="41" t="s">
        <v>82</v>
      </c>
      <c r="I2" s="40" t="s">
        <v>83</v>
      </c>
      <c r="J2" s="49" t="s">
        <v>84</v>
      </c>
      <c r="K2" s="50" t="s">
        <v>85</v>
      </c>
    </row>
    <row r="3" spans="1:26" ht="14.25" x14ac:dyDescent="0.45">
      <c r="B3" s="7" t="s">
        <v>22</v>
      </c>
      <c r="C3" s="9">
        <f>General!G5</f>
        <v>15</v>
      </c>
      <c r="D3" s="51">
        <f>'Class Matches'!$B$27</f>
        <v>11</v>
      </c>
      <c r="E3" s="8">
        <f t="shared" ref="E3:E12" si="0">C3-D3</f>
        <v>4</v>
      </c>
      <c r="F3" s="8">
        <f t="shared" ref="F3:F12" si="1">80 - D3</f>
        <v>69</v>
      </c>
      <c r="G3" s="52">
        <f t="shared" ref="G3:G12" si="2">((D3)/(D3+E3))</f>
        <v>0.73333333333333328</v>
      </c>
      <c r="H3" s="52">
        <f t="shared" ref="H3:H12" si="3">((D3)/(D3+F3))</f>
        <v>0.13750000000000001</v>
      </c>
      <c r="I3" s="53">
        <f t="shared" ref="I3:I12" si="4">((2*(G3*H3))/(G3+H3))</f>
        <v>0.23157894736842105</v>
      </c>
      <c r="J3" s="8">
        <f>'CQs Metrics'!T3</f>
        <v>10</v>
      </c>
      <c r="K3" s="54">
        <f t="shared" ref="K3:K12" si="5">J3/18</f>
        <v>0.55555555555555558</v>
      </c>
    </row>
    <row r="4" spans="1:26" ht="14.25" x14ac:dyDescent="0.45">
      <c r="B4" s="7" t="s">
        <v>25</v>
      </c>
      <c r="C4" s="9">
        <f>General!G6</f>
        <v>16</v>
      </c>
      <c r="D4" s="51">
        <f>'Class Matches'!$D$27</f>
        <v>10</v>
      </c>
      <c r="E4" s="8">
        <f t="shared" si="0"/>
        <v>6</v>
      </c>
      <c r="F4" s="8">
        <f t="shared" si="1"/>
        <v>70</v>
      </c>
      <c r="G4" s="52">
        <f t="shared" si="2"/>
        <v>0.625</v>
      </c>
      <c r="H4" s="52">
        <f t="shared" si="3"/>
        <v>0.125</v>
      </c>
      <c r="I4" s="53">
        <f t="shared" si="4"/>
        <v>0.20833333333333334</v>
      </c>
      <c r="J4" s="55">
        <f>'CQs Metrics'!T4</f>
        <v>7</v>
      </c>
      <c r="K4" s="54">
        <f t="shared" si="5"/>
        <v>0.3888888888888889</v>
      </c>
    </row>
    <row r="5" spans="1:26" ht="14.25" x14ac:dyDescent="0.45">
      <c r="A5" s="56"/>
      <c r="B5" s="7" t="s">
        <v>26</v>
      </c>
      <c r="C5" s="9">
        <f>General!G7</f>
        <v>16</v>
      </c>
      <c r="D5" s="9">
        <f>'Class Matches'!$F$27</f>
        <v>11</v>
      </c>
      <c r="E5" s="9">
        <f t="shared" si="0"/>
        <v>5</v>
      </c>
      <c r="F5" s="9">
        <f t="shared" si="1"/>
        <v>69</v>
      </c>
      <c r="G5" s="52">
        <f t="shared" si="2"/>
        <v>0.6875</v>
      </c>
      <c r="H5" s="52">
        <f t="shared" si="3"/>
        <v>0.13750000000000001</v>
      </c>
      <c r="I5" s="52">
        <f t="shared" si="4"/>
        <v>0.22916666666666671</v>
      </c>
      <c r="J5" s="9">
        <f>'CQs Metrics'!T5</f>
        <v>4</v>
      </c>
      <c r="K5" s="52">
        <f t="shared" si="5"/>
        <v>0.22222222222222221</v>
      </c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spans="1:26" ht="14.25" x14ac:dyDescent="0.45">
      <c r="A6" s="56"/>
      <c r="B6" s="7" t="s">
        <v>27</v>
      </c>
      <c r="C6" s="8">
        <f>General!G8</f>
        <v>15</v>
      </c>
      <c r="D6" s="51">
        <f>'Class Matches'!$H$27</f>
        <v>10</v>
      </c>
      <c r="E6" s="8">
        <f t="shared" si="0"/>
        <v>5</v>
      </c>
      <c r="F6" s="8">
        <f t="shared" si="1"/>
        <v>70</v>
      </c>
      <c r="G6" s="42">
        <f t="shared" si="2"/>
        <v>0.66666666666666663</v>
      </c>
      <c r="H6" s="42">
        <f t="shared" si="3"/>
        <v>0.125</v>
      </c>
      <c r="I6" s="42">
        <f t="shared" si="4"/>
        <v>0.21052631578947367</v>
      </c>
      <c r="J6" s="8">
        <f>'CQs Metrics'!T6</f>
        <v>11</v>
      </c>
      <c r="K6" s="54">
        <f t="shared" si="5"/>
        <v>0.61111111111111116</v>
      </c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spans="1:26" ht="14.25" x14ac:dyDescent="0.45">
      <c r="B7" s="7" t="s">
        <v>29</v>
      </c>
      <c r="C7" s="9">
        <f>General!G9</f>
        <v>16</v>
      </c>
      <c r="D7" s="51">
        <f>'Class Matches'!$J$27</f>
        <v>11</v>
      </c>
      <c r="E7" s="8">
        <f t="shared" si="0"/>
        <v>5</v>
      </c>
      <c r="F7" s="8">
        <f t="shared" si="1"/>
        <v>69</v>
      </c>
      <c r="G7" s="52">
        <f t="shared" si="2"/>
        <v>0.6875</v>
      </c>
      <c r="H7" s="52">
        <f t="shared" si="3"/>
        <v>0.13750000000000001</v>
      </c>
      <c r="I7" s="53">
        <f t="shared" si="4"/>
        <v>0.22916666666666671</v>
      </c>
      <c r="J7" s="8">
        <f>'CQs Metrics'!T7</f>
        <v>14</v>
      </c>
      <c r="K7" s="54">
        <f t="shared" si="5"/>
        <v>0.77777777777777779</v>
      </c>
    </row>
    <row r="8" spans="1:26" ht="14.25" x14ac:dyDescent="0.45">
      <c r="B8" s="7" t="s">
        <v>30</v>
      </c>
      <c r="C8" s="9">
        <f>General!G10</f>
        <v>22</v>
      </c>
      <c r="D8" s="51">
        <f>'Class Matches'!$L$27</f>
        <v>16</v>
      </c>
      <c r="E8" s="8">
        <f t="shared" si="0"/>
        <v>6</v>
      </c>
      <c r="F8" s="8">
        <f t="shared" si="1"/>
        <v>64</v>
      </c>
      <c r="G8" s="52">
        <f t="shared" si="2"/>
        <v>0.72727272727272729</v>
      </c>
      <c r="H8" s="52">
        <f t="shared" si="3"/>
        <v>0.2</v>
      </c>
      <c r="I8" s="53">
        <f t="shared" si="4"/>
        <v>0.31372549019607848</v>
      </c>
      <c r="J8" s="8">
        <f>'CQs Metrics'!T8</f>
        <v>12</v>
      </c>
      <c r="K8" s="54">
        <f t="shared" si="5"/>
        <v>0.66666666666666663</v>
      </c>
    </row>
    <row r="9" spans="1:26" ht="14.25" x14ac:dyDescent="0.45">
      <c r="B9" s="7" t="s">
        <v>31</v>
      </c>
      <c r="C9" s="9">
        <f>General!G11</f>
        <v>23</v>
      </c>
      <c r="D9" s="51">
        <f>'Class Matches'!$N$27</f>
        <v>13</v>
      </c>
      <c r="E9" s="8">
        <f t="shared" si="0"/>
        <v>10</v>
      </c>
      <c r="F9" s="8">
        <f t="shared" si="1"/>
        <v>67</v>
      </c>
      <c r="G9" s="52">
        <f t="shared" si="2"/>
        <v>0.56521739130434778</v>
      </c>
      <c r="H9" s="52">
        <f t="shared" si="3"/>
        <v>0.16250000000000001</v>
      </c>
      <c r="I9" s="53">
        <f t="shared" si="4"/>
        <v>0.25242718446601942</v>
      </c>
      <c r="J9" s="8">
        <f>'CQs Metrics'!T9</f>
        <v>10</v>
      </c>
      <c r="K9" s="54">
        <f t="shared" si="5"/>
        <v>0.55555555555555558</v>
      </c>
    </row>
    <row r="10" spans="1:26" ht="14.25" x14ac:dyDescent="0.45">
      <c r="B10" s="7" t="s">
        <v>32</v>
      </c>
      <c r="C10" s="9">
        <f>General!G12</f>
        <v>13</v>
      </c>
      <c r="D10" s="51">
        <f>'Class Matches'!$P$27</f>
        <v>9</v>
      </c>
      <c r="E10" s="8">
        <f t="shared" si="0"/>
        <v>4</v>
      </c>
      <c r="F10" s="8">
        <f t="shared" si="1"/>
        <v>71</v>
      </c>
      <c r="G10" s="52">
        <f t="shared" si="2"/>
        <v>0.69230769230769229</v>
      </c>
      <c r="H10" s="52">
        <f t="shared" si="3"/>
        <v>0.1125</v>
      </c>
      <c r="I10" s="53">
        <f t="shared" si="4"/>
        <v>0.19354838709677419</v>
      </c>
      <c r="J10" s="8">
        <f>'CQs Metrics'!T10</f>
        <v>11</v>
      </c>
      <c r="K10" s="54">
        <f t="shared" si="5"/>
        <v>0.61111111111111116</v>
      </c>
    </row>
    <row r="11" spans="1:26" ht="14.25" x14ac:dyDescent="0.45">
      <c r="B11" s="7" t="s">
        <v>34</v>
      </c>
      <c r="C11" s="9">
        <f>General!G13</f>
        <v>19</v>
      </c>
      <c r="D11" s="51">
        <f>'Class Matches'!$R$27</f>
        <v>11</v>
      </c>
      <c r="E11" s="8">
        <f t="shared" si="0"/>
        <v>8</v>
      </c>
      <c r="F11" s="8">
        <f t="shared" si="1"/>
        <v>69</v>
      </c>
      <c r="G11" s="52">
        <f t="shared" si="2"/>
        <v>0.57894736842105265</v>
      </c>
      <c r="H11" s="52">
        <f t="shared" si="3"/>
        <v>0.13750000000000001</v>
      </c>
      <c r="I11" s="53">
        <f t="shared" si="4"/>
        <v>0.22222222222222227</v>
      </c>
      <c r="J11" s="8">
        <f>'CQs Metrics'!T11</f>
        <v>8</v>
      </c>
      <c r="K11" s="54">
        <f t="shared" si="5"/>
        <v>0.44444444444444442</v>
      </c>
    </row>
    <row r="12" spans="1:26" ht="14.25" x14ac:dyDescent="0.45">
      <c r="B12" s="7" t="s">
        <v>36</v>
      </c>
      <c r="C12" s="8">
        <f>General!G14</f>
        <v>39</v>
      </c>
      <c r="D12" s="51">
        <f>'Class Matches'!$T$27</f>
        <v>22</v>
      </c>
      <c r="E12" s="8">
        <f t="shared" si="0"/>
        <v>17</v>
      </c>
      <c r="F12" s="8">
        <f t="shared" si="1"/>
        <v>58</v>
      </c>
      <c r="G12" s="52">
        <f t="shared" si="2"/>
        <v>0.5641025641025641</v>
      </c>
      <c r="H12" s="52">
        <f t="shared" si="3"/>
        <v>0.27500000000000002</v>
      </c>
      <c r="I12" s="53">
        <f t="shared" si="4"/>
        <v>0.36974789915966388</v>
      </c>
      <c r="J12" s="8">
        <f>'CQs Metrics'!T12</f>
        <v>12</v>
      </c>
      <c r="K12" s="54">
        <f t="shared" si="5"/>
        <v>0.66666666666666663</v>
      </c>
    </row>
    <row r="13" spans="1:26" ht="15.75" x14ac:dyDescent="0.5">
      <c r="B13" s="35" t="s">
        <v>72</v>
      </c>
      <c r="C13" s="58">
        <f t="shared" ref="C13:K13" si="6">AVERAGE(C3:C12)</f>
        <v>19.399999999999999</v>
      </c>
      <c r="D13" s="58">
        <f t="shared" si="6"/>
        <v>12.4</v>
      </c>
      <c r="E13" s="58">
        <f t="shared" si="6"/>
        <v>7</v>
      </c>
      <c r="F13" s="58">
        <f t="shared" si="6"/>
        <v>67.599999999999994</v>
      </c>
      <c r="G13" s="59">
        <f t="shared" si="6"/>
        <v>0.65278477434083837</v>
      </c>
      <c r="H13" s="59">
        <f t="shared" si="6"/>
        <v>0.15500000000000003</v>
      </c>
      <c r="I13" s="59">
        <f t="shared" si="6"/>
        <v>0.24604431129653195</v>
      </c>
      <c r="J13" s="59">
        <f t="shared" si="6"/>
        <v>9.9</v>
      </c>
      <c r="K13" s="59">
        <f t="shared" si="6"/>
        <v>0.55000000000000004</v>
      </c>
    </row>
    <row r="14" spans="1:26" ht="14.25" x14ac:dyDescent="0.45">
      <c r="B14" s="12" t="s">
        <v>37</v>
      </c>
      <c r="C14" s="13">
        <f>General!G15</f>
        <v>14</v>
      </c>
      <c r="D14" s="60">
        <f>'Class Matches'!$B$60</f>
        <v>13</v>
      </c>
      <c r="E14" s="13">
        <f t="shared" ref="E14:E23" si="7">C14-D14</f>
        <v>1</v>
      </c>
      <c r="F14" s="13">
        <f t="shared" ref="F14:F23" si="8">80 - D14</f>
        <v>67</v>
      </c>
      <c r="G14" s="61">
        <f t="shared" ref="G14:G23" si="9">((D14)/(D14+E14))</f>
        <v>0.9285714285714286</v>
      </c>
      <c r="H14" s="61">
        <f t="shared" ref="H14:H23" si="10">((D14)/(D14+F14))</f>
        <v>0.16250000000000001</v>
      </c>
      <c r="I14" s="62">
        <f t="shared" ref="I14:I23" si="11">((2*(G14*H14))/(G14+H14))</f>
        <v>0.27659574468085107</v>
      </c>
      <c r="J14" s="13">
        <f>'CQs Metrics'!T13</f>
        <v>5</v>
      </c>
      <c r="K14" s="63">
        <f t="shared" ref="K14:K23" si="12">J14/18</f>
        <v>0.27777777777777779</v>
      </c>
    </row>
    <row r="15" spans="1:26" ht="14.25" x14ac:dyDescent="0.45">
      <c r="B15" s="12" t="s">
        <v>38</v>
      </c>
      <c r="C15" s="13">
        <f>General!G16</f>
        <v>65</v>
      </c>
      <c r="D15" s="60">
        <f>'Class Matches'!$D$60</f>
        <v>28</v>
      </c>
      <c r="E15" s="13">
        <f t="shared" si="7"/>
        <v>37</v>
      </c>
      <c r="F15" s="13">
        <f t="shared" si="8"/>
        <v>52</v>
      </c>
      <c r="G15" s="61">
        <f t="shared" si="9"/>
        <v>0.43076923076923079</v>
      </c>
      <c r="H15" s="61">
        <f t="shared" si="10"/>
        <v>0.35</v>
      </c>
      <c r="I15" s="62">
        <f t="shared" si="11"/>
        <v>0.38620689655172413</v>
      </c>
      <c r="J15" s="13">
        <f>'CQs Metrics'!T14</f>
        <v>5</v>
      </c>
      <c r="K15" s="63">
        <f t="shared" si="12"/>
        <v>0.27777777777777779</v>
      </c>
    </row>
    <row r="16" spans="1:26" ht="14.25" x14ac:dyDescent="0.45">
      <c r="B16" s="12" t="s">
        <v>39</v>
      </c>
      <c r="C16" s="13">
        <f>General!G17</f>
        <v>48</v>
      </c>
      <c r="D16" s="60">
        <f>'Class Matches'!$F$60</f>
        <v>22</v>
      </c>
      <c r="E16" s="13">
        <f t="shared" si="7"/>
        <v>26</v>
      </c>
      <c r="F16" s="13">
        <f t="shared" si="8"/>
        <v>58</v>
      </c>
      <c r="G16" s="61">
        <f t="shared" si="9"/>
        <v>0.45833333333333331</v>
      </c>
      <c r="H16" s="61">
        <f t="shared" si="10"/>
        <v>0.27500000000000002</v>
      </c>
      <c r="I16" s="62">
        <f t="shared" si="11"/>
        <v>0.34374999999999994</v>
      </c>
      <c r="J16" s="13">
        <f>'CQs Metrics'!T15</f>
        <v>5</v>
      </c>
      <c r="K16" s="63">
        <f t="shared" si="12"/>
        <v>0.27777777777777779</v>
      </c>
    </row>
    <row r="17" spans="2:11" ht="14.25" x14ac:dyDescent="0.45">
      <c r="B17" s="12" t="s">
        <v>40</v>
      </c>
      <c r="C17" s="13">
        <f>General!G18</f>
        <v>29</v>
      </c>
      <c r="D17" s="60">
        <f>'Class Matches'!$H$60</f>
        <v>15</v>
      </c>
      <c r="E17" s="13">
        <f t="shared" si="7"/>
        <v>14</v>
      </c>
      <c r="F17" s="13">
        <f t="shared" si="8"/>
        <v>65</v>
      </c>
      <c r="G17" s="61">
        <f t="shared" si="9"/>
        <v>0.51724137931034486</v>
      </c>
      <c r="H17" s="61">
        <f t="shared" si="10"/>
        <v>0.1875</v>
      </c>
      <c r="I17" s="62">
        <f t="shared" si="11"/>
        <v>0.27522935779816515</v>
      </c>
      <c r="J17" s="13">
        <f>'CQs Metrics'!T16</f>
        <v>11</v>
      </c>
      <c r="K17" s="63">
        <f t="shared" si="12"/>
        <v>0.61111111111111116</v>
      </c>
    </row>
    <row r="18" spans="2:11" ht="14.25" x14ac:dyDescent="0.45">
      <c r="B18" s="12" t="s">
        <v>41</v>
      </c>
      <c r="C18" s="64">
        <f>General!G19</f>
        <v>22</v>
      </c>
      <c r="D18" s="65">
        <f>'Class Matches'!$J$60</f>
        <v>17</v>
      </c>
      <c r="E18" s="66">
        <f t="shared" si="7"/>
        <v>5</v>
      </c>
      <c r="F18" s="66">
        <f t="shared" si="8"/>
        <v>63</v>
      </c>
      <c r="G18" s="67">
        <f t="shared" si="9"/>
        <v>0.77272727272727271</v>
      </c>
      <c r="H18" s="67">
        <f t="shared" si="10"/>
        <v>0.21249999999999999</v>
      </c>
      <c r="I18" s="68">
        <f t="shared" si="11"/>
        <v>0.33333333333333331</v>
      </c>
      <c r="J18" s="69">
        <f>'CQs Metrics'!T17</f>
        <v>2</v>
      </c>
      <c r="K18" s="70">
        <f t="shared" si="12"/>
        <v>0.1111111111111111</v>
      </c>
    </row>
    <row r="19" spans="2:11" ht="14.25" x14ac:dyDescent="0.45">
      <c r="B19" s="12" t="s">
        <v>42</v>
      </c>
      <c r="C19" s="14">
        <f>General!G20</f>
        <v>61</v>
      </c>
      <c r="D19" s="13">
        <f>'Class Matches'!$L$60</f>
        <v>25</v>
      </c>
      <c r="E19" s="66">
        <f t="shared" si="7"/>
        <v>36</v>
      </c>
      <c r="F19" s="66">
        <f t="shared" si="8"/>
        <v>55</v>
      </c>
      <c r="G19" s="67">
        <f t="shared" si="9"/>
        <v>0.4098360655737705</v>
      </c>
      <c r="H19" s="67">
        <f t="shared" si="10"/>
        <v>0.3125</v>
      </c>
      <c r="I19" s="68">
        <f t="shared" si="11"/>
        <v>0.35460992907801425</v>
      </c>
      <c r="J19" s="71">
        <f>'CQs Metrics'!T18</f>
        <v>8</v>
      </c>
      <c r="K19" s="70">
        <f t="shared" si="12"/>
        <v>0.44444444444444442</v>
      </c>
    </row>
    <row r="20" spans="2:11" ht="14.25" x14ac:dyDescent="0.45">
      <c r="B20" s="12" t="s">
        <v>43</v>
      </c>
      <c r="C20" s="14">
        <f>General!G21</f>
        <v>47</v>
      </c>
      <c r="D20" s="13">
        <f>'Class Matches'!$N$60</f>
        <v>20</v>
      </c>
      <c r="E20" s="66">
        <f t="shared" si="7"/>
        <v>27</v>
      </c>
      <c r="F20" s="66">
        <f t="shared" si="8"/>
        <v>60</v>
      </c>
      <c r="G20" s="67">
        <f t="shared" si="9"/>
        <v>0.42553191489361702</v>
      </c>
      <c r="H20" s="67">
        <f t="shared" si="10"/>
        <v>0.25</v>
      </c>
      <c r="I20" s="68">
        <f t="shared" si="11"/>
        <v>0.31496062992125989</v>
      </c>
      <c r="J20" s="71">
        <f>'CQs Metrics'!T19</f>
        <v>11</v>
      </c>
      <c r="K20" s="70">
        <f t="shared" si="12"/>
        <v>0.61111111111111116</v>
      </c>
    </row>
    <row r="21" spans="2:11" ht="15.75" customHeight="1" x14ac:dyDescent="0.45">
      <c r="B21" s="12" t="s">
        <v>44</v>
      </c>
      <c r="C21" s="14">
        <f>General!G22</f>
        <v>18</v>
      </c>
      <c r="D21" s="13">
        <f>'Class Matches'!$P$60</f>
        <v>13</v>
      </c>
      <c r="E21" s="66">
        <f t="shared" si="7"/>
        <v>5</v>
      </c>
      <c r="F21" s="66">
        <f t="shared" si="8"/>
        <v>67</v>
      </c>
      <c r="G21" s="67">
        <f t="shared" si="9"/>
        <v>0.72222222222222221</v>
      </c>
      <c r="H21" s="67">
        <f t="shared" si="10"/>
        <v>0.16250000000000001</v>
      </c>
      <c r="I21" s="68">
        <f t="shared" si="11"/>
        <v>0.26530612244897961</v>
      </c>
      <c r="J21" s="71">
        <f>'CQs Metrics'!T20</f>
        <v>7</v>
      </c>
      <c r="K21" s="70">
        <f t="shared" si="12"/>
        <v>0.3888888888888889</v>
      </c>
    </row>
    <row r="22" spans="2:11" ht="15.75" customHeight="1" x14ac:dyDescent="0.45">
      <c r="B22" s="12" t="s">
        <v>45</v>
      </c>
      <c r="C22" s="14">
        <f>General!G23</f>
        <v>14</v>
      </c>
      <c r="D22" s="13">
        <f>'Class Matches'!$R$60</f>
        <v>12</v>
      </c>
      <c r="E22" s="66">
        <f t="shared" si="7"/>
        <v>2</v>
      </c>
      <c r="F22" s="66">
        <f t="shared" si="8"/>
        <v>68</v>
      </c>
      <c r="G22" s="67">
        <f t="shared" si="9"/>
        <v>0.8571428571428571</v>
      </c>
      <c r="H22" s="67">
        <f t="shared" si="10"/>
        <v>0.15</v>
      </c>
      <c r="I22" s="68">
        <f t="shared" si="11"/>
        <v>0.25531914893617019</v>
      </c>
      <c r="J22" s="71">
        <f>'CQs Metrics'!T21</f>
        <v>11</v>
      </c>
      <c r="K22" s="70">
        <f t="shared" si="12"/>
        <v>0.61111111111111116</v>
      </c>
    </row>
    <row r="23" spans="2:11" ht="15.75" customHeight="1" x14ac:dyDescent="0.45">
      <c r="B23" s="12" t="s">
        <v>46</v>
      </c>
      <c r="C23" s="14">
        <f>General!G24</f>
        <v>30</v>
      </c>
      <c r="D23" s="13">
        <f>'Class Matches'!$T$60</f>
        <v>15</v>
      </c>
      <c r="E23" s="66">
        <f t="shared" si="7"/>
        <v>15</v>
      </c>
      <c r="F23" s="66">
        <f t="shared" si="8"/>
        <v>65</v>
      </c>
      <c r="G23" s="67">
        <f t="shared" si="9"/>
        <v>0.5</v>
      </c>
      <c r="H23" s="67">
        <f t="shared" si="10"/>
        <v>0.1875</v>
      </c>
      <c r="I23" s="68">
        <f t="shared" si="11"/>
        <v>0.27272727272727271</v>
      </c>
      <c r="J23" s="71">
        <f>'CQs Metrics'!T22</f>
        <v>13</v>
      </c>
      <c r="K23" s="70">
        <f t="shared" si="12"/>
        <v>0.72222222222222221</v>
      </c>
    </row>
    <row r="24" spans="2:11" ht="15.75" customHeight="1" x14ac:dyDescent="0.45">
      <c r="B24" s="36" t="s">
        <v>73</v>
      </c>
      <c r="C24" s="72">
        <f t="shared" ref="C24:K24" si="13">AVERAGE(C14:C23)</f>
        <v>34.799999999999997</v>
      </c>
      <c r="D24" s="72">
        <f t="shared" si="13"/>
        <v>18</v>
      </c>
      <c r="E24" s="72">
        <f t="shared" si="13"/>
        <v>16.8</v>
      </c>
      <c r="F24" s="72">
        <f t="shared" si="13"/>
        <v>62</v>
      </c>
      <c r="G24" s="73">
        <f t="shared" si="13"/>
        <v>0.60223757045440773</v>
      </c>
      <c r="H24" s="73">
        <f t="shared" si="13"/>
        <v>0.22500000000000001</v>
      </c>
      <c r="I24" s="73">
        <f t="shared" si="13"/>
        <v>0.30780384354757706</v>
      </c>
      <c r="J24" s="73">
        <f t="shared" si="13"/>
        <v>7.8</v>
      </c>
      <c r="K24" s="73">
        <f t="shared" si="13"/>
        <v>0.43333333333333329</v>
      </c>
    </row>
    <row r="25" spans="2:11" ht="15.75" customHeight="1" x14ac:dyDescent="0.45">
      <c r="B25" s="17" t="s">
        <v>47</v>
      </c>
      <c r="C25" s="18">
        <f>General!G25</f>
        <v>19</v>
      </c>
      <c r="D25" s="21">
        <f>'Class Matches'!$B$82</f>
        <v>13</v>
      </c>
      <c r="E25" s="66">
        <f t="shared" ref="E25:E34" si="14">C25-D25</f>
        <v>6</v>
      </c>
      <c r="F25" s="74">
        <f t="shared" ref="F25:F34" si="15">80 - D25</f>
        <v>67</v>
      </c>
      <c r="G25" s="75">
        <f t="shared" ref="G25:G34" si="16">((D25)/(D25+E25))</f>
        <v>0.68421052631578949</v>
      </c>
      <c r="H25" s="75">
        <f t="shared" ref="H25:H34" si="17">((D25)/(D25+F25))</f>
        <v>0.16250000000000001</v>
      </c>
      <c r="I25" s="76">
        <f t="shared" ref="I25:I34" si="18">((2*(G25*H25))/(G25+H25))</f>
        <v>0.26262626262626265</v>
      </c>
      <c r="J25" s="77">
        <f>'CQs Metrics'!T23</f>
        <v>11</v>
      </c>
      <c r="K25" s="78">
        <f t="shared" ref="K25:K34" si="19">J25/18</f>
        <v>0.61111111111111116</v>
      </c>
    </row>
    <row r="26" spans="2:11" ht="15.75" customHeight="1" x14ac:dyDescent="0.45">
      <c r="B26" s="17" t="s">
        <v>48</v>
      </c>
      <c r="C26" s="18">
        <f>General!G26</f>
        <v>8</v>
      </c>
      <c r="D26" s="21">
        <f>'Class Matches'!$D$82</f>
        <v>7</v>
      </c>
      <c r="E26" s="66">
        <f t="shared" si="14"/>
        <v>1</v>
      </c>
      <c r="F26" s="74">
        <f t="shared" si="15"/>
        <v>73</v>
      </c>
      <c r="G26" s="75">
        <f t="shared" si="16"/>
        <v>0.875</v>
      </c>
      <c r="H26" s="75">
        <f t="shared" si="17"/>
        <v>8.7499999999999994E-2</v>
      </c>
      <c r="I26" s="76">
        <f t="shared" si="18"/>
        <v>0.15909090909090906</v>
      </c>
      <c r="J26" s="77">
        <f>'CQs Metrics'!T24</f>
        <v>9</v>
      </c>
      <c r="K26" s="78">
        <f t="shared" si="19"/>
        <v>0.5</v>
      </c>
    </row>
    <row r="27" spans="2:11" ht="15.75" customHeight="1" x14ac:dyDescent="0.45">
      <c r="B27" s="17" t="s">
        <v>49</v>
      </c>
      <c r="C27" s="18">
        <f>General!G27</f>
        <v>14</v>
      </c>
      <c r="D27" s="21">
        <f>'Class Matches'!$F$82</f>
        <v>5</v>
      </c>
      <c r="E27" s="66">
        <f t="shared" si="14"/>
        <v>9</v>
      </c>
      <c r="F27" s="74">
        <f t="shared" si="15"/>
        <v>75</v>
      </c>
      <c r="G27" s="75">
        <f t="shared" si="16"/>
        <v>0.35714285714285715</v>
      </c>
      <c r="H27" s="75">
        <f t="shared" si="17"/>
        <v>6.25E-2</v>
      </c>
      <c r="I27" s="76">
        <f t="shared" si="18"/>
        <v>0.10638297872340426</v>
      </c>
      <c r="J27" s="77">
        <f>'CQs Metrics'!T25</f>
        <v>10</v>
      </c>
      <c r="K27" s="78">
        <f t="shared" si="19"/>
        <v>0.55555555555555558</v>
      </c>
    </row>
    <row r="28" spans="2:11" ht="15.75" customHeight="1" x14ac:dyDescent="0.45">
      <c r="B28" s="17" t="s">
        <v>50</v>
      </c>
      <c r="C28" s="18">
        <f>General!G28</f>
        <v>7</v>
      </c>
      <c r="D28" s="21">
        <f>'Class Matches'!$H$82</f>
        <v>5</v>
      </c>
      <c r="E28" s="66">
        <f t="shared" si="14"/>
        <v>2</v>
      </c>
      <c r="F28" s="74">
        <f t="shared" si="15"/>
        <v>75</v>
      </c>
      <c r="G28" s="75">
        <f t="shared" si="16"/>
        <v>0.7142857142857143</v>
      </c>
      <c r="H28" s="75">
        <f t="shared" si="17"/>
        <v>6.25E-2</v>
      </c>
      <c r="I28" s="76">
        <f t="shared" si="18"/>
        <v>0.11494252873563218</v>
      </c>
      <c r="J28" s="77">
        <f>'CQs Metrics'!T26</f>
        <v>9</v>
      </c>
      <c r="K28" s="78">
        <f t="shared" si="19"/>
        <v>0.5</v>
      </c>
    </row>
    <row r="29" spans="2:11" ht="15.75" customHeight="1" x14ac:dyDescent="0.45">
      <c r="B29" s="17" t="s">
        <v>51</v>
      </c>
      <c r="C29" s="18">
        <f>General!G29</f>
        <v>11</v>
      </c>
      <c r="D29" s="21">
        <f>'Class Matches'!$J$82</f>
        <v>7</v>
      </c>
      <c r="E29" s="66">
        <f t="shared" si="14"/>
        <v>4</v>
      </c>
      <c r="F29" s="74">
        <f t="shared" si="15"/>
        <v>73</v>
      </c>
      <c r="G29" s="75">
        <f t="shared" si="16"/>
        <v>0.63636363636363635</v>
      </c>
      <c r="H29" s="75">
        <f t="shared" si="17"/>
        <v>8.7499999999999994E-2</v>
      </c>
      <c r="I29" s="76">
        <f t="shared" si="18"/>
        <v>0.15384615384615383</v>
      </c>
      <c r="J29" s="77">
        <f>'CQs Metrics'!T27</f>
        <v>7</v>
      </c>
      <c r="K29" s="78">
        <f t="shared" si="19"/>
        <v>0.3888888888888889</v>
      </c>
    </row>
    <row r="30" spans="2:11" ht="15.75" customHeight="1" x14ac:dyDescent="0.45">
      <c r="B30" s="17" t="s">
        <v>52</v>
      </c>
      <c r="C30" s="18">
        <f>General!G30</f>
        <v>19</v>
      </c>
      <c r="D30" s="21">
        <f>'Class Matches'!$L$82</f>
        <v>13</v>
      </c>
      <c r="E30" s="66">
        <f t="shared" si="14"/>
        <v>6</v>
      </c>
      <c r="F30" s="74">
        <f t="shared" si="15"/>
        <v>67</v>
      </c>
      <c r="G30" s="75">
        <f t="shared" si="16"/>
        <v>0.68421052631578949</v>
      </c>
      <c r="H30" s="75">
        <f t="shared" si="17"/>
        <v>0.16250000000000001</v>
      </c>
      <c r="I30" s="76">
        <f t="shared" si="18"/>
        <v>0.26262626262626265</v>
      </c>
      <c r="J30" s="77">
        <f>'CQs Metrics'!T28</f>
        <v>9</v>
      </c>
      <c r="K30" s="78">
        <f t="shared" si="19"/>
        <v>0.5</v>
      </c>
    </row>
    <row r="31" spans="2:11" ht="15.75" customHeight="1" x14ac:dyDescent="0.45">
      <c r="B31" s="17" t="s">
        <v>53</v>
      </c>
      <c r="C31" s="18">
        <f>General!G31</f>
        <v>18</v>
      </c>
      <c r="D31" s="21">
        <f>'Class Matches'!$N$82</f>
        <v>14</v>
      </c>
      <c r="E31" s="66">
        <f t="shared" si="14"/>
        <v>4</v>
      </c>
      <c r="F31" s="74">
        <f t="shared" si="15"/>
        <v>66</v>
      </c>
      <c r="G31" s="75">
        <f t="shared" si="16"/>
        <v>0.77777777777777779</v>
      </c>
      <c r="H31" s="75">
        <f t="shared" si="17"/>
        <v>0.17499999999999999</v>
      </c>
      <c r="I31" s="76">
        <f t="shared" si="18"/>
        <v>0.2857142857142857</v>
      </c>
      <c r="J31" s="77">
        <f>'CQs Metrics'!T29</f>
        <v>12</v>
      </c>
      <c r="K31" s="78">
        <f t="shared" si="19"/>
        <v>0.66666666666666663</v>
      </c>
    </row>
    <row r="32" spans="2:11" ht="15.75" customHeight="1" x14ac:dyDescent="0.45">
      <c r="B32" s="17" t="s">
        <v>54</v>
      </c>
      <c r="C32" s="18">
        <f>General!G32</f>
        <v>24</v>
      </c>
      <c r="D32" s="21">
        <f>'Class Matches'!$P$82</f>
        <v>17</v>
      </c>
      <c r="E32" s="66">
        <f t="shared" si="14"/>
        <v>7</v>
      </c>
      <c r="F32" s="74">
        <f t="shared" si="15"/>
        <v>63</v>
      </c>
      <c r="G32" s="75">
        <f t="shared" si="16"/>
        <v>0.70833333333333337</v>
      </c>
      <c r="H32" s="75">
        <f t="shared" si="17"/>
        <v>0.21249999999999999</v>
      </c>
      <c r="I32" s="76">
        <f t="shared" si="18"/>
        <v>0.32692307692307687</v>
      </c>
      <c r="J32" s="77">
        <f>'CQs Metrics'!T30</f>
        <v>7</v>
      </c>
      <c r="K32" s="78">
        <f t="shared" si="19"/>
        <v>0.3888888888888889</v>
      </c>
    </row>
    <row r="33" spans="2:11" ht="15.75" customHeight="1" x14ac:dyDescent="0.45">
      <c r="B33" s="17" t="s">
        <v>55</v>
      </c>
      <c r="C33" s="18">
        <f>General!G33</f>
        <v>25</v>
      </c>
      <c r="D33" s="21">
        <f>'Class Matches'!$R$82</f>
        <v>13</v>
      </c>
      <c r="E33" s="66">
        <f t="shared" si="14"/>
        <v>12</v>
      </c>
      <c r="F33" s="74">
        <f t="shared" si="15"/>
        <v>67</v>
      </c>
      <c r="G33" s="75">
        <f t="shared" si="16"/>
        <v>0.52</v>
      </c>
      <c r="H33" s="75">
        <f t="shared" si="17"/>
        <v>0.16250000000000001</v>
      </c>
      <c r="I33" s="76">
        <f t="shared" si="18"/>
        <v>0.24761904761904763</v>
      </c>
      <c r="J33" s="77">
        <f>'CQs Metrics'!T31</f>
        <v>11</v>
      </c>
      <c r="K33" s="78">
        <f t="shared" si="19"/>
        <v>0.61111111111111116</v>
      </c>
    </row>
    <row r="34" spans="2:11" ht="15.75" customHeight="1" x14ac:dyDescent="0.45">
      <c r="B34" s="17" t="s">
        <v>56</v>
      </c>
      <c r="C34" s="18">
        <f>General!G34</f>
        <v>15</v>
      </c>
      <c r="D34" s="21">
        <f>'Class Matches'!$T$82</f>
        <v>10</v>
      </c>
      <c r="E34" s="66">
        <f t="shared" si="14"/>
        <v>5</v>
      </c>
      <c r="F34" s="74">
        <f t="shared" si="15"/>
        <v>70</v>
      </c>
      <c r="G34" s="75">
        <f t="shared" si="16"/>
        <v>0.66666666666666663</v>
      </c>
      <c r="H34" s="75">
        <f t="shared" si="17"/>
        <v>0.125</v>
      </c>
      <c r="I34" s="76">
        <f t="shared" si="18"/>
        <v>0.21052631578947367</v>
      </c>
      <c r="J34" s="77">
        <f>'CQs Metrics'!T32</f>
        <v>5</v>
      </c>
      <c r="K34" s="78">
        <f t="shared" si="19"/>
        <v>0.27777777777777779</v>
      </c>
    </row>
    <row r="35" spans="2:11" ht="15.75" customHeight="1" x14ac:dyDescent="0.45">
      <c r="B35" s="37" t="s">
        <v>74</v>
      </c>
      <c r="C35" s="79">
        <f t="shared" ref="C35:K35" si="20">AVERAGE(C25:C34)</f>
        <v>16</v>
      </c>
      <c r="D35" s="79">
        <f t="shared" si="20"/>
        <v>10.4</v>
      </c>
      <c r="E35" s="79">
        <f t="shared" si="20"/>
        <v>5.6</v>
      </c>
      <c r="F35" s="79">
        <f t="shared" si="20"/>
        <v>69.599999999999994</v>
      </c>
      <c r="G35" s="80">
        <f t="shared" si="20"/>
        <v>0.66239910382015643</v>
      </c>
      <c r="H35" s="80">
        <f t="shared" si="20"/>
        <v>0.13</v>
      </c>
      <c r="I35" s="80">
        <f t="shared" si="20"/>
        <v>0.21302978216945084</v>
      </c>
      <c r="J35" s="80">
        <f t="shared" si="20"/>
        <v>9</v>
      </c>
      <c r="K35" s="80">
        <f t="shared" si="20"/>
        <v>0.50000000000000011</v>
      </c>
    </row>
    <row r="36" spans="2:11" ht="15.75" customHeight="1" x14ac:dyDescent="0.45">
      <c r="B36" s="22" t="s">
        <v>57</v>
      </c>
      <c r="C36" s="25">
        <f>General!G35</f>
        <v>14</v>
      </c>
      <c r="D36" s="24">
        <f>'Class Matches'!$B$102</f>
        <v>10</v>
      </c>
      <c r="E36" s="66">
        <f t="shared" ref="E36:E45" si="21">C36-D36</f>
        <v>4</v>
      </c>
      <c r="F36" s="81">
        <f t="shared" ref="F36:F45" si="22">80 - D36</f>
        <v>70</v>
      </c>
      <c r="G36" s="82">
        <f t="shared" ref="G36:G45" si="23">((D36)/(D36+E36))</f>
        <v>0.7142857142857143</v>
      </c>
      <c r="H36" s="82">
        <f t="shared" ref="H36:H45" si="24">((D36)/(D36+F36))</f>
        <v>0.125</v>
      </c>
      <c r="I36" s="83">
        <f t="shared" ref="I36:I45" si="25">((2*(G36*H36))/(G36+H36))</f>
        <v>0.21276595744680851</v>
      </c>
      <c r="J36" s="84">
        <f>'CQs Metrics'!T33</f>
        <v>0</v>
      </c>
      <c r="K36" s="85">
        <f t="shared" ref="K36:K45" si="26">J36/18</f>
        <v>0</v>
      </c>
    </row>
    <row r="37" spans="2:11" ht="15.75" customHeight="1" x14ac:dyDescent="0.45">
      <c r="B37" s="22" t="s">
        <v>58</v>
      </c>
      <c r="C37" s="25">
        <f>General!G36</f>
        <v>17</v>
      </c>
      <c r="D37" s="24">
        <f>'Class Matches'!$D$102</f>
        <v>12</v>
      </c>
      <c r="E37" s="66">
        <f t="shared" si="21"/>
        <v>5</v>
      </c>
      <c r="F37" s="81">
        <f t="shared" si="22"/>
        <v>68</v>
      </c>
      <c r="G37" s="82">
        <f t="shared" si="23"/>
        <v>0.70588235294117652</v>
      </c>
      <c r="H37" s="82">
        <f t="shared" si="24"/>
        <v>0.15</v>
      </c>
      <c r="I37" s="83">
        <f t="shared" si="25"/>
        <v>0.24742268041237112</v>
      </c>
      <c r="J37" s="84">
        <f>'CQs Metrics'!T34</f>
        <v>5</v>
      </c>
      <c r="K37" s="85">
        <f t="shared" si="26"/>
        <v>0.27777777777777779</v>
      </c>
    </row>
    <row r="38" spans="2:11" ht="15.75" customHeight="1" x14ac:dyDescent="0.45">
      <c r="B38" s="22" t="s">
        <v>59</v>
      </c>
      <c r="C38" s="25">
        <f>General!G37</f>
        <v>13</v>
      </c>
      <c r="D38" s="24">
        <f>'Class Matches'!$F$102</f>
        <v>11</v>
      </c>
      <c r="E38" s="66">
        <f t="shared" si="21"/>
        <v>2</v>
      </c>
      <c r="F38" s="81">
        <f t="shared" si="22"/>
        <v>69</v>
      </c>
      <c r="G38" s="82">
        <f t="shared" si="23"/>
        <v>0.84615384615384615</v>
      </c>
      <c r="H38" s="82">
        <f t="shared" si="24"/>
        <v>0.13750000000000001</v>
      </c>
      <c r="I38" s="83">
        <f t="shared" si="25"/>
        <v>0.23655913978494622</v>
      </c>
      <c r="J38" s="84">
        <f>'CQs Metrics'!T35</f>
        <v>4</v>
      </c>
      <c r="K38" s="85">
        <f t="shared" si="26"/>
        <v>0.22222222222222221</v>
      </c>
    </row>
    <row r="39" spans="2:11" ht="15.75" customHeight="1" x14ac:dyDescent="0.45">
      <c r="B39" s="22" t="s">
        <v>61</v>
      </c>
      <c r="C39" s="25">
        <f>General!G38</f>
        <v>17</v>
      </c>
      <c r="D39" s="24">
        <f>'Class Matches'!$H$102</f>
        <v>13</v>
      </c>
      <c r="E39" s="66">
        <f t="shared" si="21"/>
        <v>4</v>
      </c>
      <c r="F39" s="81">
        <f t="shared" si="22"/>
        <v>67</v>
      </c>
      <c r="G39" s="82">
        <f t="shared" si="23"/>
        <v>0.76470588235294112</v>
      </c>
      <c r="H39" s="82">
        <f t="shared" si="24"/>
        <v>0.16250000000000001</v>
      </c>
      <c r="I39" s="83">
        <f t="shared" si="25"/>
        <v>0.26804123711340211</v>
      </c>
      <c r="J39" s="84">
        <f>'CQs Metrics'!T36</f>
        <v>12</v>
      </c>
      <c r="K39" s="85">
        <f t="shared" si="26"/>
        <v>0.66666666666666663</v>
      </c>
    </row>
    <row r="40" spans="2:11" ht="15.75" customHeight="1" x14ac:dyDescent="0.45">
      <c r="B40" s="22" t="s">
        <v>62</v>
      </c>
      <c r="C40" s="25">
        <f>General!G39</f>
        <v>18</v>
      </c>
      <c r="D40" s="24">
        <f>'Class Matches'!$J$102</f>
        <v>13</v>
      </c>
      <c r="E40" s="66">
        <f t="shared" si="21"/>
        <v>5</v>
      </c>
      <c r="F40" s="81">
        <f t="shared" si="22"/>
        <v>67</v>
      </c>
      <c r="G40" s="82">
        <f t="shared" si="23"/>
        <v>0.72222222222222221</v>
      </c>
      <c r="H40" s="82">
        <f t="shared" si="24"/>
        <v>0.16250000000000001</v>
      </c>
      <c r="I40" s="83">
        <f t="shared" si="25"/>
        <v>0.26530612244897961</v>
      </c>
      <c r="J40" s="84">
        <f>'CQs Metrics'!T37</f>
        <v>6</v>
      </c>
      <c r="K40" s="85">
        <f t="shared" si="26"/>
        <v>0.33333333333333331</v>
      </c>
    </row>
    <row r="41" spans="2:11" ht="15.75" customHeight="1" x14ac:dyDescent="0.45">
      <c r="B41" s="22" t="s">
        <v>63</v>
      </c>
      <c r="C41" s="25">
        <f>General!G40</f>
        <v>14</v>
      </c>
      <c r="D41" s="24">
        <f>'Class Matches'!$L$102</f>
        <v>10</v>
      </c>
      <c r="E41" s="66">
        <f t="shared" si="21"/>
        <v>4</v>
      </c>
      <c r="F41" s="81">
        <f t="shared" si="22"/>
        <v>70</v>
      </c>
      <c r="G41" s="82">
        <f t="shared" si="23"/>
        <v>0.7142857142857143</v>
      </c>
      <c r="H41" s="82">
        <f t="shared" si="24"/>
        <v>0.125</v>
      </c>
      <c r="I41" s="83">
        <f t="shared" si="25"/>
        <v>0.21276595744680851</v>
      </c>
      <c r="J41" s="84">
        <f>'CQs Metrics'!T38</f>
        <v>11</v>
      </c>
      <c r="K41" s="85">
        <f t="shared" si="26"/>
        <v>0.61111111111111116</v>
      </c>
    </row>
    <row r="42" spans="2:11" ht="15.75" customHeight="1" x14ac:dyDescent="0.45">
      <c r="B42" s="22" t="s">
        <v>64</v>
      </c>
      <c r="C42" s="25">
        <f>General!G41</f>
        <v>11</v>
      </c>
      <c r="D42" s="24">
        <f>'Class Matches'!$N$102</f>
        <v>9</v>
      </c>
      <c r="E42" s="66">
        <f t="shared" si="21"/>
        <v>2</v>
      </c>
      <c r="F42" s="81">
        <f t="shared" si="22"/>
        <v>71</v>
      </c>
      <c r="G42" s="82">
        <f t="shared" si="23"/>
        <v>0.81818181818181823</v>
      </c>
      <c r="H42" s="82">
        <f t="shared" si="24"/>
        <v>0.1125</v>
      </c>
      <c r="I42" s="83">
        <f t="shared" si="25"/>
        <v>0.19780219780219779</v>
      </c>
      <c r="J42" s="84">
        <f>'CQs Metrics'!T39</f>
        <v>7</v>
      </c>
      <c r="K42" s="85">
        <f t="shared" si="26"/>
        <v>0.3888888888888889</v>
      </c>
    </row>
    <row r="43" spans="2:11" ht="15.75" customHeight="1" x14ac:dyDescent="0.45">
      <c r="B43" s="22" t="s">
        <v>65</v>
      </c>
      <c r="C43" s="25">
        <f>General!G42</f>
        <v>17</v>
      </c>
      <c r="D43" s="24">
        <f>'Class Matches'!$P$102</f>
        <v>12</v>
      </c>
      <c r="E43" s="66">
        <f t="shared" si="21"/>
        <v>5</v>
      </c>
      <c r="F43" s="81">
        <f t="shared" si="22"/>
        <v>68</v>
      </c>
      <c r="G43" s="82">
        <f t="shared" si="23"/>
        <v>0.70588235294117652</v>
      </c>
      <c r="H43" s="82">
        <f t="shared" si="24"/>
        <v>0.15</v>
      </c>
      <c r="I43" s="83">
        <f t="shared" si="25"/>
        <v>0.24742268041237112</v>
      </c>
      <c r="J43" s="84">
        <f>'CQs Metrics'!T40</f>
        <v>11</v>
      </c>
      <c r="K43" s="85">
        <f t="shared" si="26"/>
        <v>0.61111111111111116</v>
      </c>
    </row>
    <row r="44" spans="2:11" ht="15.75" customHeight="1" x14ac:dyDescent="0.45">
      <c r="B44" s="22" t="s">
        <v>66</v>
      </c>
      <c r="C44" s="81">
        <f>General!G43</f>
        <v>8</v>
      </c>
      <c r="D44" s="81">
        <f>'Class Matches'!$R$102</f>
        <v>6</v>
      </c>
      <c r="E44" s="66">
        <f t="shared" si="21"/>
        <v>2</v>
      </c>
      <c r="F44" s="81">
        <f t="shared" si="22"/>
        <v>74</v>
      </c>
      <c r="G44" s="82">
        <f t="shared" si="23"/>
        <v>0.75</v>
      </c>
      <c r="H44" s="82">
        <f t="shared" si="24"/>
        <v>7.4999999999999997E-2</v>
      </c>
      <c r="I44" s="83">
        <f t="shared" si="25"/>
        <v>0.13636363636363635</v>
      </c>
      <c r="J44" s="81">
        <f>'CQs Metrics'!T41</f>
        <v>5</v>
      </c>
      <c r="K44" s="85">
        <f t="shared" si="26"/>
        <v>0.27777777777777779</v>
      </c>
    </row>
    <row r="45" spans="2:11" ht="15" customHeight="1" x14ac:dyDescent="0.45">
      <c r="B45" s="38" t="s">
        <v>67</v>
      </c>
      <c r="C45" s="81">
        <f>General!G44</f>
        <v>11</v>
      </c>
      <c r="D45" s="81">
        <f>'Class Matches'!$T$102</f>
        <v>8</v>
      </c>
      <c r="E45" s="66">
        <f t="shared" si="21"/>
        <v>3</v>
      </c>
      <c r="F45" s="81">
        <f t="shared" si="22"/>
        <v>72</v>
      </c>
      <c r="G45" s="82">
        <f t="shared" si="23"/>
        <v>0.72727272727272729</v>
      </c>
      <c r="H45" s="82">
        <f t="shared" si="24"/>
        <v>0.1</v>
      </c>
      <c r="I45" s="82">
        <f t="shared" si="25"/>
        <v>0.17582417582417584</v>
      </c>
      <c r="J45" s="24">
        <f>'CQs Metrics'!T42</f>
        <v>9</v>
      </c>
      <c r="K45" s="46">
        <f t="shared" si="26"/>
        <v>0.5</v>
      </c>
    </row>
    <row r="46" spans="2:11" ht="15" customHeight="1" x14ac:dyDescent="0.5">
      <c r="B46" s="39" t="s">
        <v>75</v>
      </c>
      <c r="C46" s="86">
        <f t="shared" ref="C46:K46" si="27">AVERAGE(C36:C45)</f>
        <v>14</v>
      </c>
      <c r="D46" s="86">
        <f t="shared" si="27"/>
        <v>10.4</v>
      </c>
      <c r="E46" s="86">
        <f t="shared" si="27"/>
        <v>3.6</v>
      </c>
      <c r="F46" s="86">
        <f t="shared" si="27"/>
        <v>69.599999999999994</v>
      </c>
      <c r="G46" s="87">
        <f t="shared" si="27"/>
        <v>0.74688726306373376</v>
      </c>
      <c r="H46" s="87">
        <f t="shared" si="27"/>
        <v>0.13</v>
      </c>
      <c r="I46" s="87">
        <f t="shared" si="27"/>
        <v>0.22002737850556969</v>
      </c>
      <c r="J46" s="87">
        <f t="shared" si="27"/>
        <v>7</v>
      </c>
      <c r="K46" s="87">
        <f t="shared" si="27"/>
        <v>0.38888888888888884</v>
      </c>
    </row>
    <row r="47" spans="2:11" ht="15" customHeight="1" x14ac:dyDescent="0.45">
      <c r="B47" s="88"/>
      <c r="C47" s="30"/>
      <c r="D47" s="30"/>
      <c r="E47" s="30"/>
      <c r="F47" s="30"/>
      <c r="G47" s="30"/>
      <c r="H47" s="30"/>
      <c r="I47" s="30"/>
      <c r="J47" s="30"/>
      <c r="K47" s="30"/>
    </row>
    <row r="48" spans="2:11" ht="15.75" customHeight="1" x14ac:dyDescent="0.5">
      <c r="B48" s="166" t="s">
        <v>86</v>
      </c>
      <c r="C48" s="167"/>
      <c r="D48" s="167"/>
      <c r="E48" s="167"/>
      <c r="F48" s="167"/>
      <c r="G48" s="167"/>
      <c r="H48" s="167"/>
      <c r="I48" s="167"/>
      <c r="J48" s="167"/>
      <c r="K48" s="168"/>
    </row>
    <row r="49" spans="1:26" ht="15.75" customHeight="1" x14ac:dyDescent="0.45">
      <c r="B49" s="34"/>
      <c r="C49" s="34" t="s">
        <v>87</v>
      </c>
      <c r="D49" s="47" t="s">
        <v>88</v>
      </c>
      <c r="E49" s="34" t="s">
        <v>79</v>
      </c>
      <c r="F49" s="34" t="s">
        <v>89</v>
      </c>
      <c r="G49" s="47" t="s">
        <v>81</v>
      </c>
      <c r="H49" s="47" t="s">
        <v>82</v>
      </c>
      <c r="I49" s="47" t="s">
        <v>83</v>
      </c>
      <c r="J49" s="34" t="s">
        <v>84</v>
      </c>
      <c r="K49" s="89" t="s">
        <v>85</v>
      </c>
    </row>
    <row r="50" spans="1:26" ht="15.75" customHeight="1" x14ac:dyDescent="0.45">
      <c r="B50" s="7" t="s">
        <v>22</v>
      </c>
      <c r="C50" s="90">
        <f>General!H5</f>
        <v>7</v>
      </c>
      <c r="D50" s="90">
        <f>'Object Prop Matches'!$B$14</f>
        <v>4</v>
      </c>
      <c r="E50" s="90">
        <f t="shared" ref="E50:E59" si="28">C50-D50</f>
        <v>3</v>
      </c>
      <c r="F50" s="90">
        <f t="shared" ref="F50:F59" si="29">60-D50</f>
        <v>56</v>
      </c>
      <c r="G50" s="91">
        <f t="shared" ref="G50:G59" si="30">((D50)/(D50+E50))</f>
        <v>0.5714285714285714</v>
      </c>
      <c r="H50" s="91">
        <f t="shared" ref="H50:H59" si="31">((D50)/(D50+F50))</f>
        <v>6.6666666666666666E-2</v>
      </c>
      <c r="I50" s="91">
        <f t="shared" ref="I50:I59" si="32">((2*(G50*H50))/(G50+H50))</f>
        <v>0.11940298507462686</v>
      </c>
      <c r="J50" s="29">
        <f t="shared" ref="J50:J59" si="33">J3</f>
        <v>10</v>
      </c>
      <c r="K50" s="92">
        <f t="shared" ref="K50:K59" si="34">J50/18</f>
        <v>0.55555555555555558</v>
      </c>
    </row>
    <row r="51" spans="1:26" ht="15.75" customHeight="1" x14ac:dyDescent="0.45">
      <c r="B51" s="7" t="s">
        <v>25</v>
      </c>
      <c r="C51" s="90">
        <f>General!H6</f>
        <v>5</v>
      </c>
      <c r="D51" s="90">
        <f>'Object Prop Matches'!$D$14</f>
        <v>2</v>
      </c>
      <c r="E51" s="90">
        <f t="shared" si="28"/>
        <v>3</v>
      </c>
      <c r="F51" s="90">
        <f t="shared" si="29"/>
        <v>58</v>
      </c>
      <c r="G51" s="91">
        <f t="shared" si="30"/>
        <v>0.4</v>
      </c>
      <c r="H51" s="91">
        <f t="shared" si="31"/>
        <v>3.3333333333333333E-2</v>
      </c>
      <c r="I51" s="91">
        <f t="shared" si="32"/>
        <v>6.1538461538461542E-2</v>
      </c>
      <c r="J51" s="93">
        <f t="shared" si="33"/>
        <v>7</v>
      </c>
      <c r="K51" s="92">
        <f t="shared" si="34"/>
        <v>0.3888888888888889</v>
      </c>
    </row>
    <row r="52" spans="1:26" ht="15.75" customHeight="1" x14ac:dyDescent="0.45">
      <c r="A52" s="94"/>
      <c r="B52" s="7" t="s">
        <v>26</v>
      </c>
      <c r="C52" s="29">
        <f>General!H7</f>
        <v>5</v>
      </c>
      <c r="D52" s="95">
        <f>'Object Prop Matches'!$F$14</f>
        <v>2</v>
      </c>
      <c r="E52" s="90">
        <f t="shared" si="28"/>
        <v>3</v>
      </c>
      <c r="F52" s="90">
        <f t="shared" si="29"/>
        <v>58</v>
      </c>
      <c r="G52" s="96">
        <f t="shared" si="30"/>
        <v>0.4</v>
      </c>
      <c r="H52" s="96">
        <f t="shared" si="31"/>
        <v>3.3333333333333333E-2</v>
      </c>
      <c r="I52" s="96">
        <f t="shared" si="32"/>
        <v>6.1538461538461542E-2</v>
      </c>
      <c r="J52" s="97">
        <f t="shared" si="33"/>
        <v>4</v>
      </c>
      <c r="K52" s="92">
        <f t="shared" si="34"/>
        <v>0.22222222222222221</v>
      </c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</row>
    <row r="53" spans="1:26" ht="15.75" customHeight="1" x14ac:dyDescent="0.45">
      <c r="B53" s="7" t="s">
        <v>27</v>
      </c>
      <c r="C53" s="29">
        <f>General!H8</f>
        <v>9</v>
      </c>
      <c r="D53" s="29">
        <f>'Object Prop Matches'!$H$14</f>
        <v>4</v>
      </c>
      <c r="E53" s="90">
        <f t="shared" si="28"/>
        <v>5</v>
      </c>
      <c r="F53" s="90">
        <f t="shared" si="29"/>
        <v>56</v>
      </c>
      <c r="G53" s="91">
        <f t="shared" si="30"/>
        <v>0.44444444444444442</v>
      </c>
      <c r="H53" s="91">
        <f t="shared" si="31"/>
        <v>6.6666666666666666E-2</v>
      </c>
      <c r="I53" s="91">
        <f t="shared" si="32"/>
        <v>0.11594202898550725</v>
      </c>
      <c r="J53" s="29">
        <f t="shared" si="33"/>
        <v>11</v>
      </c>
      <c r="K53" s="92">
        <f t="shared" si="34"/>
        <v>0.61111111111111116</v>
      </c>
    </row>
    <row r="54" spans="1:26" ht="15.75" customHeight="1" x14ac:dyDescent="0.45">
      <c r="B54" s="7" t="s">
        <v>29</v>
      </c>
      <c r="C54" s="90">
        <f>General!H9</f>
        <v>8</v>
      </c>
      <c r="D54" s="29">
        <f>'Object Prop Matches'!$J$14</f>
        <v>4</v>
      </c>
      <c r="E54" s="90">
        <f t="shared" si="28"/>
        <v>4</v>
      </c>
      <c r="F54" s="90">
        <f t="shared" si="29"/>
        <v>56</v>
      </c>
      <c r="G54" s="91">
        <f t="shared" si="30"/>
        <v>0.5</v>
      </c>
      <c r="H54" s="91">
        <f t="shared" si="31"/>
        <v>6.6666666666666666E-2</v>
      </c>
      <c r="I54" s="91">
        <f t="shared" si="32"/>
        <v>0.11764705882352941</v>
      </c>
      <c r="J54" s="29">
        <f t="shared" si="33"/>
        <v>14</v>
      </c>
      <c r="K54" s="92">
        <f t="shared" si="34"/>
        <v>0.77777777777777779</v>
      </c>
    </row>
    <row r="55" spans="1:26" ht="15.75" customHeight="1" x14ac:dyDescent="0.45">
      <c r="B55" s="7" t="s">
        <v>30</v>
      </c>
      <c r="C55" s="90">
        <f>General!H10</f>
        <v>10</v>
      </c>
      <c r="D55" s="29">
        <f>'Object Prop Matches'!$L$14</f>
        <v>4</v>
      </c>
      <c r="E55" s="90">
        <f t="shared" si="28"/>
        <v>6</v>
      </c>
      <c r="F55" s="90">
        <f t="shared" si="29"/>
        <v>56</v>
      </c>
      <c r="G55" s="91">
        <f t="shared" si="30"/>
        <v>0.4</v>
      </c>
      <c r="H55" s="91">
        <f t="shared" si="31"/>
        <v>6.6666666666666666E-2</v>
      </c>
      <c r="I55" s="91">
        <f t="shared" si="32"/>
        <v>0.1142857142857143</v>
      </c>
      <c r="J55" s="29">
        <f t="shared" si="33"/>
        <v>12</v>
      </c>
      <c r="K55" s="92">
        <f t="shared" si="34"/>
        <v>0.66666666666666663</v>
      </c>
    </row>
    <row r="56" spans="1:26" ht="15.75" customHeight="1" x14ac:dyDescent="0.45">
      <c r="B56" s="7" t="s">
        <v>31</v>
      </c>
      <c r="C56" s="90">
        <f>General!H11</f>
        <v>10</v>
      </c>
      <c r="D56" s="29">
        <f>'Object Prop Matches'!$N$14</f>
        <v>5</v>
      </c>
      <c r="E56" s="90">
        <f t="shared" si="28"/>
        <v>5</v>
      </c>
      <c r="F56" s="90">
        <f t="shared" si="29"/>
        <v>55</v>
      </c>
      <c r="G56" s="91">
        <f t="shared" si="30"/>
        <v>0.5</v>
      </c>
      <c r="H56" s="91">
        <f t="shared" si="31"/>
        <v>8.3333333333333329E-2</v>
      </c>
      <c r="I56" s="91">
        <f t="shared" si="32"/>
        <v>0.14285714285714285</v>
      </c>
      <c r="J56" s="29">
        <f t="shared" si="33"/>
        <v>10</v>
      </c>
      <c r="K56" s="92">
        <f t="shared" si="34"/>
        <v>0.55555555555555558</v>
      </c>
    </row>
    <row r="57" spans="1:26" ht="15.75" customHeight="1" x14ac:dyDescent="0.45">
      <c r="B57" s="7" t="s">
        <v>32</v>
      </c>
      <c r="C57" s="90">
        <f>General!H12</f>
        <v>22</v>
      </c>
      <c r="D57" s="29">
        <f>'Object Prop Matches'!$P$14</f>
        <v>4</v>
      </c>
      <c r="E57" s="90">
        <f t="shared" si="28"/>
        <v>18</v>
      </c>
      <c r="F57" s="90">
        <f t="shared" si="29"/>
        <v>56</v>
      </c>
      <c r="G57" s="91">
        <f t="shared" si="30"/>
        <v>0.18181818181818182</v>
      </c>
      <c r="H57" s="91">
        <f t="shared" si="31"/>
        <v>6.6666666666666666E-2</v>
      </c>
      <c r="I57" s="91">
        <f t="shared" si="32"/>
        <v>9.7560975609756101E-2</v>
      </c>
      <c r="J57" s="29">
        <f t="shared" si="33"/>
        <v>11</v>
      </c>
      <c r="K57" s="92">
        <f t="shared" si="34"/>
        <v>0.61111111111111116</v>
      </c>
    </row>
    <row r="58" spans="1:26" ht="15.75" customHeight="1" x14ac:dyDescent="0.45">
      <c r="B58" s="7" t="s">
        <v>34</v>
      </c>
      <c r="C58" s="90">
        <f>General!H13</f>
        <v>13</v>
      </c>
      <c r="D58" s="29">
        <f>'Object Prop Matches'!$R$14</f>
        <v>1</v>
      </c>
      <c r="E58" s="90">
        <f t="shared" si="28"/>
        <v>12</v>
      </c>
      <c r="F58" s="90">
        <f t="shared" si="29"/>
        <v>59</v>
      </c>
      <c r="G58" s="91">
        <f t="shared" si="30"/>
        <v>7.6923076923076927E-2</v>
      </c>
      <c r="H58" s="91">
        <f t="shared" si="31"/>
        <v>1.6666666666666666E-2</v>
      </c>
      <c r="I58" s="91">
        <f t="shared" si="32"/>
        <v>2.7397260273972601E-2</v>
      </c>
      <c r="J58" s="29">
        <f t="shared" si="33"/>
        <v>8</v>
      </c>
      <c r="K58" s="92">
        <f t="shared" si="34"/>
        <v>0.44444444444444442</v>
      </c>
    </row>
    <row r="59" spans="1:26" ht="15.75" customHeight="1" x14ac:dyDescent="0.45">
      <c r="B59" s="7" t="s">
        <v>36</v>
      </c>
      <c r="C59" s="29">
        <f>General!H14</f>
        <v>18</v>
      </c>
      <c r="D59" s="29">
        <f>'Object Prop Matches'!$T$14</f>
        <v>11</v>
      </c>
      <c r="E59" s="90">
        <f t="shared" si="28"/>
        <v>7</v>
      </c>
      <c r="F59" s="90">
        <f t="shared" si="29"/>
        <v>49</v>
      </c>
      <c r="G59" s="91">
        <f t="shared" si="30"/>
        <v>0.61111111111111116</v>
      </c>
      <c r="H59" s="91">
        <f t="shared" si="31"/>
        <v>0.18333333333333332</v>
      </c>
      <c r="I59" s="91">
        <f t="shared" si="32"/>
        <v>0.28205128205128199</v>
      </c>
      <c r="J59" s="29">
        <f t="shared" si="33"/>
        <v>12</v>
      </c>
      <c r="K59" s="92">
        <f t="shared" si="34"/>
        <v>0.66666666666666663</v>
      </c>
    </row>
    <row r="60" spans="1:26" ht="15.75" customHeight="1" x14ac:dyDescent="0.5">
      <c r="B60" s="35" t="s">
        <v>72</v>
      </c>
      <c r="C60" s="98">
        <v>10.7</v>
      </c>
      <c r="D60" s="98">
        <f t="shared" ref="D60:K60" si="35">AVERAGE(D50:D59)</f>
        <v>4.0999999999999996</v>
      </c>
      <c r="E60" s="98">
        <f t="shared" si="35"/>
        <v>6.6</v>
      </c>
      <c r="F60" s="98">
        <f t="shared" si="35"/>
        <v>55.9</v>
      </c>
      <c r="G60" s="99">
        <f t="shared" si="35"/>
        <v>0.40857253857253861</v>
      </c>
      <c r="H60" s="99">
        <f t="shared" si="35"/>
        <v>6.8333333333333329E-2</v>
      </c>
      <c r="I60" s="99">
        <f t="shared" si="35"/>
        <v>0.11402213710384543</v>
      </c>
      <c r="J60" s="98">
        <f t="shared" si="35"/>
        <v>9.9</v>
      </c>
      <c r="K60" s="99">
        <f t="shared" si="35"/>
        <v>0.55000000000000004</v>
      </c>
    </row>
    <row r="61" spans="1:26" ht="15.75" customHeight="1" x14ac:dyDescent="0.45">
      <c r="B61" s="12" t="s">
        <v>37</v>
      </c>
      <c r="C61" s="29">
        <f>General!H15</f>
        <v>13</v>
      </c>
      <c r="D61" s="29">
        <f>'Object Prop Matches'!$B$30</f>
        <v>7</v>
      </c>
      <c r="E61" s="90">
        <f t="shared" ref="E61:E70" si="36">C61-D61</f>
        <v>6</v>
      </c>
      <c r="F61" s="90">
        <f t="shared" ref="F61:F70" si="37">60-D61</f>
        <v>53</v>
      </c>
      <c r="G61" s="91">
        <f t="shared" ref="G61:G70" si="38">((D61)/(D61+E61))</f>
        <v>0.53846153846153844</v>
      </c>
      <c r="H61" s="91">
        <f t="shared" ref="H61:H70" si="39">((D61)/(D61+F61))</f>
        <v>0.11666666666666667</v>
      </c>
      <c r="I61" s="91">
        <f t="shared" ref="I61:I70" si="40">((2*(G61*H61))/(G61+H61))</f>
        <v>0.19178082191780821</v>
      </c>
      <c r="J61" s="29">
        <f t="shared" ref="J61:J70" si="41">J14</f>
        <v>5</v>
      </c>
      <c r="K61" s="92">
        <f t="shared" ref="K61:K70" si="42">J61/18</f>
        <v>0.27777777777777779</v>
      </c>
    </row>
    <row r="62" spans="1:26" ht="15.75" customHeight="1" x14ac:dyDescent="0.45">
      <c r="B62" s="12" t="s">
        <v>38</v>
      </c>
      <c r="C62" s="29">
        <f>General!H16</f>
        <v>12</v>
      </c>
      <c r="D62" s="29">
        <f>'Object Prop Matches'!$D$30</f>
        <v>7</v>
      </c>
      <c r="E62" s="90">
        <f t="shared" si="36"/>
        <v>5</v>
      </c>
      <c r="F62" s="90">
        <f t="shared" si="37"/>
        <v>53</v>
      </c>
      <c r="G62" s="91">
        <f t="shared" si="38"/>
        <v>0.58333333333333337</v>
      </c>
      <c r="H62" s="91">
        <f t="shared" si="39"/>
        <v>0.11666666666666667</v>
      </c>
      <c r="I62" s="91">
        <f t="shared" si="40"/>
        <v>0.19444444444444445</v>
      </c>
      <c r="J62" s="29">
        <f t="shared" si="41"/>
        <v>5</v>
      </c>
      <c r="K62" s="92">
        <f t="shared" si="42"/>
        <v>0.27777777777777779</v>
      </c>
    </row>
    <row r="63" spans="1:26" ht="15.75" customHeight="1" x14ac:dyDescent="0.45">
      <c r="B63" s="12" t="s">
        <v>39</v>
      </c>
      <c r="C63" s="29">
        <f>General!H17</f>
        <v>36</v>
      </c>
      <c r="D63" s="29">
        <f>'Object Prop Matches'!$F$30</f>
        <v>8</v>
      </c>
      <c r="E63" s="90">
        <f t="shared" si="36"/>
        <v>28</v>
      </c>
      <c r="F63" s="90">
        <f t="shared" si="37"/>
        <v>52</v>
      </c>
      <c r="G63" s="91">
        <f t="shared" si="38"/>
        <v>0.22222222222222221</v>
      </c>
      <c r="H63" s="91">
        <f t="shared" si="39"/>
        <v>0.13333333333333333</v>
      </c>
      <c r="I63" s="91">
        <f t="shared" si="40"/>
        <v>0.16666666666666669</v>
      </c>
      <c r="J63" s="29">
        <f t="shared" si="41"/>
        <v>5</v>
      </c>
      <c r="K63" s="92">
        <f t="shared" si="42"/>
        <v>0.27777777777777779</v>
      </c>
    </row>
    <row r="64" spans="1:26" ht="15.75" customHeight="1" x14ac:dyDescent="0.45">
      <c r="B64" s="12" t="s">
        <v>40</v>
      </c>
      <c r="C64" s="29">
        <f>General!H18</f>
        <v>15</v>
      </c>
      <c r="D64" s="29">
        <f>'Object Prop Matches'!$H$30</f>
        <v>6</v>
      </c>
      <c r="E64" s="90">
        <f t="shared" si="36"/>
        <v>9</v>
      </c>
      <c r="F64" s="90">
        <f t="shared" si="37"/>
        <v>54</v>
      </c>
      <c r="G64" s="91">
        <f t="shared" si="38"/>
        <v>0.4</v>
      </c>
      <c r="H64" s="91">
        <f t="shared" si="39"/>
        <v>0.1</v>
      </c>
      <c r="I64" s="91">
        <f t="shared" si="40"/>
        <v>0.16000000000000003</v>
      </c>
      <c r="J64" s="93">
        <f t="shared" si="41"/>
        <v>11</v>
      </c>
      <c r="K64" s="92">
        <f t="shared" si="42"/>
        <v>0.61111111111111116</v>
      </c>
    </row>
    <row r="65" spans="2:11" ht="15.75" customHeight="1" x14ac:dyDescent="0.45">
      <c r="B65" s="12" t="s">
        <v>41</v>
      </c>
      <c r="C65" s="90">
        <f>General!H19</f>
        <v>14</v>
      </c>
      <c r="D65" s="29">
        <f>'Object Prop Matches'!$J$30</f>
        <v>1</v>
      </c>
      <c r="E65" s="90">
        <f t="shared" si="36"/>
        <v>13</v>
      </c>
      <c r="F65" s="90">
        <f t="shared" si="37"/>
        <v>59</v>
      </c>
      <c r="G65" s="91">
        <f t="shared" si="38"/>
        <v>7.1428571428571425E-2</v>
      </c>
      <c r="H65" s="91">
        <f t="shared" si="39"/>
        <v>1.6666666666666666E-2</v>
      </c>
      <c r="I65" s="91">
        <f t="shared" si="40"/>
        <v>2.7027027027027029E-2</v>
      </c>
      <c r="J65" s="100">
        <f t="shared" si="41"/>
        <v>2</v>
      </c>
      <c r="K65" s="92">
        <f t="shared" si="42"/>
        <v>0.1111111111111111</v>
      </c>
    </row>
    <row r="66" spans="2:11" ht="15.75" customHeight="1" x14ac:dyDescent="0.45">
      <c r="B66" s="12" t="s">
        <v>42</v>
      </c>
      <c r="C66" s="90">
        <f>General!H20</f>
        <v>6</v>
      </c>
      <c r="D66" s="29">
        <f>'Object Prop Matches'!$L$30</f>
        <v>4</v>
      </c>
      <c r="E66" s="90">
        <f t="shared" si="36"/>
        <v>2</v>
      </c>
      <c r="F66" s="90">
        <f t="shared" si="37"/>
        <v>56</v>
      </c>
      <c r="G66" s="91">
        <f t="shared" si="38"/>
        <v>0.66666666666666663</v>
      </c>
      <c r="H66" s="91">
        <f t="shared" si="39"/>
        <v>6.6666666666666666E-2</v>
      </c>
      <c r="I66" s="91">
        <f t="shared" si="40"/>
        <v>0.1212121212121212</v>
      </c>
      <c r="J66" s="100">
        <f t="shared" si="41"/>
        <v>8</v>
      </c>
      <c r="K66" s="92">
        <f t="shared" si="42"/>
        <v>0.44444444444444442</v>
      </c>
    </row>
    <row r="67" spans="2:11" ht="15.75" customHeight="1" x14ac:dyDescent="0.45">
      <c r="B67" s="12" t="s">
        <v>43</v>
      </c>
      <c r="C67" s="90">
        <f>General!H21</f>
        <v>42</v>
      </c>
      <c r="D67" s="29">
        <f>'Object Prop Matches'!$N$30</f>
        <v>11</v>
      </c>
      <c r="E67" s="90">
        <f t="shared" si="36"/>
        <v>31</v>
      </c>
      <c r="F67" s="90">
        <f t="shared" si="37"/>
        <v>49</v>
      </c>
      <c r="G67" s="91">
        <f t="shared" si="38"/>
        <v>0.26190476190476192</v>
      </c>
      <c r="H67" s="91">
        <f t="shared" si="39"/>
        <v>0.18333333333333332</v>
      </c>
      <c r="I67" s="91">
        <f t="shared" si="40"/>
        <v>0.2156862745098039</v>
      </c>
      <c r="J67" s="100">
        <f t="shared" si="41"/>
        <v>11</v>
      </c>
      <c r="K67" s="92">
        <f t="shared" si="42"/>
        <v>0.61111111111111116</v>
      </c>
    </row>
    <row r="68" spans="2:11" ht="15.75" customHeight="1" x14ac:dyDescent="0.45">
      <c r="B68" s="12" t="s">
        <v>44</v>
      </c>
      <c r="C68" s="90">
        <f>General!H22</f>
        <v>18</v>
      </c>
      <c r="D68" s="29">
        <f>'Object Prop Matches'!$P$30</f>
        <v>6</v>
      </c>
      <c r="E68" s="90">
        <f t="shared" si="36"/>
        <v>12</v>
      </c>
      <c r="F68" s="90">
        <f t="shared" si="37"/>
        <v>54</v>
      </c>
      <c r="G68" s="91">
        <f t="shared" si="38"/>
        <v>0.33333333333333331</v>
      </c>
      <c r="H68" s="91">
        <f t="shared" si="39"/>
        <v>0.1</v>
      </c>
      <c r="I68" s="91">
        <f t="shared" si="40"/>
        <v>0.15384615384615383</v>
      </c>
      <c r="J68" s="100">
        <f t="shared" si="41"/>
        <v>7</v>
      </c>
      <c r="K68" s="92">
        <f t="shared" si="42"/>
        <v>0.3888888888888889</v>
      </c>
    </row>
    <row r="69" spans="2:11" ht="15.75" customHeight="1" x14ac:dyDescent="0.45">
      <c r="B69" s="12" t="s">
        <v>45</v>
      </c>
      <c r="C69" s="90">
        <f>General!H23</f>
        <v>14</v>
      </c>
      <c r="D69" s="29">
        <f>'Object Prop Matches'!$R$30</f>
        <v>11</v>
      </c>
      <c r="E69" s="90">
        <f t="shared" si="36"/>
        <v>3</v>
      </c>
      <c r="F69" s="90">
        <f t="shared" si="37"/>
        <v>49</v>
      </c>
      <c r="G69" s="91">
        <f t="shared" si="38"/>
        <v>0.7857142857142857</v>
      </c>
      <c r="H69" s="91">
        <f t="shared" si="39"/>
        <v>0.18333333333333332</v>
      </c>
      <c r="I69" s="91">
        <f t="shared" si="40"/>
        <v>0.29729729729729726</v>
      </c>
      <c r="J69" s="100">
        <f t="shared" si="41"/>
        <v>11</v>
      </c>
      <c r="K69" s="92">
        <f t="shared" si="42"/>
        <v>0.61111111111111116</v>
      </c>
    </row>
    <row r="70" spans="2:11" ht="15.75" customHeight="1" x14ac:dyDescent="0.45">
      <c r="B70" s="12" t="s">
        <v>46</v>
      </c>
      <c r="C70" s="90">
        <f>General!H24</f>
        <v>13</v>
      </c>
      <c r="D70" s="29">
        <f>'Object Prop Matches'!$T$30</f>
        <v>4</v>
      </c>
      <c r="E70" s="90">
        <f t="shared" si="36"/>
        <v>9</v>
      </c>
      <c r="F70" s="90">
        <f t="shared" si="37"/>
        <v>56</v>
      </c>
      <c r="G70" s="91">
        <f t="shared" si="38"/>
        <v>0.30769230769230771</v>
      </c>
      <c r="H70" s="91">
        <f t="shared" si="39"/>
        <v>6.6666666666666666E-2</v>
      </c>
      <c r="I70" s="91">
        <f t="shared" si="40"/>
        <v>0.1095890410958904</v>
      </c>
      <c r="J70" s="100">
        <f t="shared" si="41"/>
        <v>13</v>
      </c>
      <c r="K70" s="92">
        <f t="shared" si="42"/>
        <v>0.72222222222222221</v>
      </c>
    </row>
    <row r="71" spans="2:11" ht="15.75" customHeight="1" x14ac:dyDescent="0.45">
      <c r="B71" s="36" t="s">
        <v>73</v>
      </c>
      <c r="C71" s="101">
        <f t="shared" ref="C71:K71" si="43">AVERAGE(C61:C70)</f>
        <v>18.3</v>
      </c>
      <c r="D71" s="101">
        <f t="shared" si="43"/>
        <v>6.5</v>
      </c>
      <c r="E71" s="101">
        <f t="shared" si="43"/>
        <v>11.8</v>
      </c>
      <c r="F71" s="101">
        <f t="shared" si="43"/>
        <v>53.5</v>
      </c>
      <c r="G71" s="102">
        <f t="shared" si="43"/>
        <v>0.4170757020757021</v>
      </c>
      <c r="H71" s="102">
        <f t="shared" si="43"/>
        <v>0.10833333333333332</v>
      </c>
      <c r="I71" s="102">
        <f t="shared" si="43"/>
        <v>0.16375498480172129</v>
      </c>
      <c r="J71" s="102">
        <f t="shared" si="43"/>
        <v>7.8</v>
      </c>
      <c r="K71" s="102">
        <f t="shared" si="43"/>
        <v>0.43333333333333329</v>
      </c>
    </row>
    <row r="72" spans="2:11" ht="15.75" customHeight="1" x14ac:dyDescent="0.45">
      <c r="B72" s="17" t="s">
        <v>47</v>
      </c>
      <c r="C72" s="18">
        <f>General!H25</f>
        <v>11</v>
      </c>
      <c r="D72" s="21">
        <f>'Object Prop Matches'!$B$48</f>
        <v>7</v>
      </c>
      <c r="E72" s="18">
        <f t="shared" ref="E72:E81" si="44">C72-D72</f>
        <v>4</v>
      </c>
      <c r="F72" s="18">
        <f t="shared" ref="F72:F81" si="45">60-D72</f>
        <v>53</v>
      </c>
      <c r="G72" s="103">
        <f t="shared" ref="G72:G81" si="46">((D72)/(D72+E72))</f>
        <v>0.63636363636363635</v>
      </c>
      <c r="H72" s="103">
        <f t="shared" ref="H72:H81" si="47">((D72)/(D72+F72))</f>
        <v>0.11666666666666667</v>
      </c>
      <c r="I72" s="103">
        <f t="shared" ref="I72:I75" si="48">((2*(G72*H72))/(G72+H72))</f>
        <v>0.19718309859154931</v>
      </c>
      <c r="J72" s="104">
        <f t="shared" ref="J72:J81" si="49">J25</f>
        <v>11</v>
      </c>
      <c r="K72" s="45">
        <f t="shared" ref="K72:K81" si="50">J72/18</f>
        <v>0.61111111111111116</v>
      </c>
    </row>
    <row r="73" spans="2:11" ht="15.75" customHeight="1" x14ac:dyDescent="0.45">
      <c r="B73" s="17" t="s">
        <v>48</v>
      </c>
      <c r="C73" s="18">
        <f>General!H26</f>
        <v>5</v>
      </c>
      <c r="D73" s="21">
        <f>'Object Prop Matches'!$D$48</f>
        <v>2</v>
      </c>
      <c r="E73" s="18">
        <f t="shared" si="44"/>
        <v>3</v>
      </c>
      <c r="F73" s="18">
        <f t="shared" si="45"/>
        <v>58</v>
      </c>
      <c r="G73" s="103">
        <f t="shared" si="46"/>
        <v>0.4</v>
      </c>
      <c r="H73" s="103">
        <f t="shared" si="47"/>
        <v>3.3333333333333333E-2</v>
      </c>
      <c r="I73" s="103">
        <f t="shared" si="48"/>
        <v>6.1538461538461542E-2</v>
      </c>
      <c r="J73" s="104">
        <f t="shared" si="49"/>
        <v>9</v>
      </c>
      <c r="K73" s="45">
        <f t="shared" si="50"/>
        <v>0.5</v>
      </c>
    </row>
    <row r="74" spans="2:11" ht="15.75" customHeight="1" x14ac:dyDescent="0.45">
      <c r="B74" s="17" t="s">
        <v>49</v>
      </c>
      <c r="C74" s="18">
        <f>General!H27</f>
        <v>12</v>
      </c>
      <c r="D74" s="21">
        <f>'Object Prop Matches'!$F$48</f>
        <v>3</v>
      </c>
      <c r="E74" s="18">
        <f t="shared" si="44"/>
        <v>9</v>
      </c>
      <c r="F74" s="18">
        <f t="shared" si="45"/>
        <v>57</v>
      </c>
      <c r="G74" s="103">
        <f t="shared" si="46"/>
        <v>0.25</v>
      </c>
      <c r="H74" s="103">
        <f t="shared" si="47"/>
        <v>0.05</v>
      </c>
      <c r="I74" s="103">
        <f t="shared" si="48"/>
        <v>8.3333333333333343E-2</v>
      </c>
      <c r="J74" s="104">
        <f t="shared" si="49"/>
        <v>10</v>
      </c>
      <c r="K74" s="45">
        <f t="shared" si="50"/>
        <v>0.55555555555555558</v>
      </c>
    </row>
    <row r="75" spans="2:11" ht="15.75" customHeight="1" x14ac:dyDescent="0.45">
      <c r="B75" s="17" t="s">
        <v>50</v>
      </c>
      <c r="C75" s="18">
        <f>General!H28</f>
        <v>3</v>
      </c>
      <c r="D75" s="21">
        <f>'Object Prop Matches'!$H$48</f>
        <v>1</v>
      </c>
      <c r="E75" s="18">
        <f t="shared" si="44"/>
        <v>2</v>
      </c>
      <c r="F75" s="18">
        <f t="shared" si="45"/>
        <v>59</v>
      </c>
      <c r="G75" s="103">
        <f t="shared" si="46"/>
        <v>0.33333333333333331</v>
      </c>
      <c r="H75" s="103">
        <f t="shared" si="47"/>
        <v>1.6666666666666666E-2</v>
      </c>
      <c r="I75" s="103">
        <f t="shared" si="48"/>
        <v>3.1746031746031744E-2</v>
      </c>
      <c r="J75" s="104">
        <f t="shared" si="49"/>
        <v>9</v>
      </c>
      <c r="K75" s="45">
        <f t="shared" si="50"/>
        <v>0.5</v>
      </c>
    </row>
    <row r="76" spans="2:11" ht="15.75" customHeight="1" x14ac:dyDescent="0.45">
      <c r="B76" s="17" t="s">
        <v>51</v>
      </c>
      <c r="C76" s="18">
        <f>General!H29</f>
        <v>1</v>
      </c>
      <c r="D76" s="21">
        <f>'Object Prop Matches'!$J$48</f>
        <v>0</v>
      </c>
      <c r="E76" s="18">
        <f t="shared" si="44"/>
        <v>1</v>
      </c>
      <c r="F76" s="18">
        <f t="shared" si="45"/>
        <v>60</v>
      </c>
      <c r="G76" s="103">
        <f t="shared" si="46"/>
        <v>0</v>
      </c>
      <c r="H76" s="103">
        <f t="shared" si="47"/>
        <v>0</v>
      </c>
      <c r="I76" s="103">
        <v>0</v>
      </c>
      <c r="J76" s="104">
        <f t="shared" si="49"/>
        <v>7</v>
      </c>
      <c r="K76" s="45">
        <f t="shared" si="50"/>
        <v>0.3888888888888889</v>
      </c>
    </row>
    <row r="77" spans="2:11" ht="15.75" customHeight="1" x14ac:dyDescent="0.45">
      <c r="B77" s="17" t="s">
        <v>52</v>
      </c>
      <c r="C77" s="18">
        <f>General!H30</f>
        <v>7</v>
      </c>
      <c r="D77" s="21">
        <f>'Object Prop Matches'!$L$48</f>
        <v>5</v>
      </c>
      <c r="E77" s="18">
        <f t="shared" si="44"/>
        <v>2</v>
      </c>
      <c r="F77" s="18">
        <f t="shared" si="45"/>
        <v>55</v>
      </c>
      <c r="G77" s="103">
        <f t="shared" si="46"/>
        <v>0.7142857142857143</v>
      </c>
      <c r="H77" s="103">
        <f t="shared" si="47"/>
        <v>8.3333333333333329E-2</v>
      </c>
      <c r="I77" s="103">
        <f t="shared" ref="I77:I81" si="51">((2*(G77*H77))/(G77+H77))</f>
        <v>0.14925373134328357</v>
      </c>
      <c r="J77" s="104">
        <f t="shared" si="49"/>
        <v>9</v>
      </c>
      <c r="K77" s="45">
        <f t="shared" si="50"/>
        <v>0.5</v>
      </c>
    </row>
    <row r="78" spans="2:11" ht="15.75" customHeight="1" x14ac:dyDescent="0.45">
      <c r="B78" s="17" t="s">
        <v>53</v>
      </c>
      <c r="C78" s="18">
        <f>General!H31</f>
        <v>20</v>
      </c>
      <c r="D78" s="21">
        <f>'Object Prop Matches'!$N$48</f>
        <v>13</v>
      </c>
      <c r="E78" s="18">
        <f t="shared" si="44"/>
        <v>7</v>
      </c>
      <c r="F78" s="18">
        <f t="shared" si="45"/>
        <v>47</v>
      </c>
      <c r="G78" s="103">
        <f t="shared" si="46"/>
        <v>0.65</v>
      </c>
      <c r="H78" s="103">
        <f t="shared" si="47"/>
        <v>0.21666666666666667</v>
      </c>
      <c r="I78" s="103">
        <f t="shared" si="51"/>
        <v>0.32500000000000001</v>
      </c>
      <c r="J78" s="104">
        <f t="shared" si="49"/>
        <v>12</v>
      </c>
      <c r="K78" s="45">
        <f t="shared" si="50"/>
        <v>0.66666666666666663</v>
      </c>
    </row>
    <row r="79" spans="2:11" ht="15.75" customHeight="1" x14ac:dyDescent="0.45">
      <c r="B79" s="17" t="s">
        <v>54</v>
      </c>
      <c r="C79" s="18">
        <f>General!H32</f>
        <v>6</v>
      </c>
      <c r="D79" s="21">
        <f>'Object Prop Matches'!$P$48</f>
        <v>2</v>
      </c>
      <c r="E79" s="18">
        <f t="shared" si="44"/>
        <v>4</v>
      </c>
      <c r="F79" s="18">
        <f t="shared" si="45"/>
        <v>58</v>
      </c>
      <c r="G79" s="103">
        <f t="shared" si="46"/>
        <v>0.33333333333333331</v>
      </c>
      <c r="H79" s="103">
        <f t="shared" si="47"/>
        <v>3.3333333333333333E-2</v>
      </c>
      <c r="I79" s="103">
        <f t="shared" si="51"/>
        <v>6.0606060606060601E-2</v>
      </c>
      <c r="J79" s="104">
        <f t="shared" si="49"/>
        <v>7</v>
      </c>
      <c r="K79" s="45">
        <f t="shared" si="50"/>
        <v>0.3888888888888889</v>
      </c>
    </row>
    <row r="80" spans="2:11" ht="15.75" customHeight="1" x14ac:dyDescent="0.45">
      <c r="B80" s="17" t="s">
        <v>55</v>
      </c>
      <c r="C80" s="18">
        <f>General!H33</f>
        <v>13</v>
      </c>
      <c r="D80" s="21">
        <f>'Object Prop Matches'!$R$48</f>
        <v>4</v>
      </c>
      <c r="E80" s="18">
        <f t="shared" si="44"/>
        <v>9</v>
      </c>
      <c r="F80" s="18">
        <f t="shared" si="45"/>
        <v>56</v>
      </c>
      <c r="G80" s="103">
        <f t="shared" si="46"/>
        <v>0.30769230769230771</v>
      </c>
      <c r="H80" s="103">
        <f t="shared" si="47"/>
        <v>6.6666666666666666E-2</v>
      </c>
      <c r="I80" s="103">
        <f t="shared" si="51"/>
        <v>0.1095890410958904</v>
      </c>
      <c r="J80" s="104">
        <f t="shared" si="49"/>
        <v>11</v>
      </c>
      <c r="K80" s="45">
        <f t="shared" si="50"/>
        <v>0.61111111111111116</v>
      </c>
    </row>
    <row r="81" spans="2:11" ht="15.75" customHeight="1" x14ac:dyDescent="0.45">
      <c r="B81" s="17" t="s">
        <v>56</v>
      </c>
      <c r="C81" s="18">
        <f>General!H34</f>
        <v>5</v>
      </c>
      <c r="D81" s="21">
        <f>'Object Prop Matches'!$T$48</f>
        <v>2</v>
      </c>
      <c r="E81" s="18">
        <f t="shared" si="44"/>
        <v>3</v>
      </c>
      <c r="F81" s="18">
        <f t="shared" si="45"/>
        <v>58</v>
      </c>
      <c r="G81" s="103">
        <f t="shared" si="46"/>
        <v>0.4</v>
      </c>
      <c r="H81" s="103">
        <f t="shared" si="47"/>
        <v>3.3333333333333333E-2</v>
      </c>
      <c r="I81" s="103">
        <f t="shared" si="51"/>
        <v>6.1538461538461542E-2</v>
      </c>
      <c r="J81" s="104">
        <f t="shared" si="49"/>
        <v>5</v>
      </c>
      <c r="K81" s="45">
        <f t="shared" si="50"/>
        <v>0.27777777777777779</v>
      </c>
    </row>
    <row r="82" spans="2:11" ht="15.75" customHeight="1" x14ac:dyDescent="0.45">
      <c r="B82" s="37" t="s">
        <v>74</v>
      </c>
      <c r="C82" s="79">
        <f t="shared" ref="C82:K82" si="52">AVERAGE(C72:C81)</f>
        <v>8.3000000000000007</v>
      </c>
      <c r="D82" s="79">
        <f t="shared" si="52"/>
        <v>3.9</v>
      </c>
      <c r="E82" s="79">
        <f t="shared" si="52"/>
        <v>4.4000000000000004</v>
      </c>
      <c r="F82" s="79">
        <f t="shared" si="52"/>
        <v>56.1</v>
      </c>
      <c r="G82" s="80">
        <f t="shared" si="52"/>
        <v>0.40250083250083257</v>
      </c>
      <c r="H82" s="80">
        <f t="shared" si="52"/>
        <v>6.4999999999999988E-2</v>
      </c>
      <c r="I82" s="80">
        <f t="shared" si="52"/>
        <v>0.10797882197930719</v>
      </c>
      <c r="J82" s="80">
        <f t="shared" si="52"/>
        <v>9</v>
      </c>
      <c r="K82" s="80">
        <f t="shared" si="52"/>
        <v>0.50000000000000011</v>
      </c>
    </row>
    <row r="83" spans="2:11" ht="15.75" customHeight="1" x14ac:dyDescent="0.45">
      <c r="B83" s="22" t="s">
        <v>57</v>
      </c>
      <c r="C83" s="25">
        <f>General!H35</f>
        <v>5</v>
      </c>
      <c r="D83" s="24">
        <f>'Object Prop Matches'!$B$63</f>
        <v>0</v>
      </c>
      <c r="E83" s="25">
        <f t="shared" ref="E83:E92" si="53">C83-D83</f>
        <v>5</v>
      </c>
      <c r="F83" s="25">
        <f t="shared" ref="F83:F92" si="54">60-D83</f>
        <v>60</v>
      </c>
      <c r="G83" s="105">
        <f t="shared" ref="G83:G92" si="55">((D83)/(D83+E83))</f>
        <v>0</v>
      </c>
      <c r="H83" s="105">
        <f t="shared" ref="H83:H92" si="56">((D83)/(D83+F83))</f>
        <v>0</v>
      </c>
      <c r="I83" s="105">
        <v>0</v>
      </c>
      <c r="J83" s="106">
        <f t="shared" ref="J83:J92" si="57">J36</f>
        <v>0</v>
      </c>
      <c r="K83" s="46">
        <f t="shared" ref="K83:K92" si="58">J83/18</f>
        <v>0</v>
      </c>
    </row>
    <row r="84" spans="2:11" ht="15.75" customHeight="1" x14ac:dyDescent="0.45">
      <c r="B84" s="22" t="s">
        <v>58</v>
      </c>
      <c r="C84" s="25">
        <f>General!H36</f>
        <v>19</v>
      </c>
      <c r="D84" s="24">
        <f>'Object Prop Matches'!$D$63</f>
        <v>6</v>
      </c>
      <c r="E84" s="25">
        <f t="shared" si="53"/>
        <v>13</v>
      </c>
      <c r="F84" s="25">
        <f t="shared" si="54"/>
        <v>54</v>
      </c>
      <c r="G84" s="105">
        <f t="shared" si="55"/>
        <v>0.31578947368421051</v>
      </c>
      <c r="H84" s="105">
        <f t="shared" si="56"/>
        <v>0.1</v>
      </c>
      <c r="I84" s="105">
        <f t="shared" ref="I84:I92" si="59">((2*(G84*H84))/(G84+H84))</f>
        <v>0.15189873417721522</v>
      </c>
      <c r="J84" s="106">
        <f t="shared" si="57"/>
        <v>5</v>
      </c>
      <c r="K84" s="46">
        <f t="shared" si="58"/>
        <v>0.27777777777777779</v>
      </c>
    </row>
    <row r="85" spans="2:11" ht="15.75" customHeight="1" x14ac:dyDescent="0.45">
      <c r="B85" s="22" t="s">
        <v>59</v>
      </c>
      <c r="C85" s="25">
        <f>General!H37</f>
        <v>9</v>
      </c>
      <c r="D85" s="24">
        <f>'Object Prop Matches'!$F$63</f>
        <v>6</v>
      </c>
      <c r="E85" s="25">
        <f t="shared" si="53"/>
        <v>3</v>
      </c>
      <c r="F85" s="25">
        <f t="shared" si="54"/>
        <v>54</v>
      </c>
      <c r="G85" s="105">
        <f t="shared" si="55"/>
        <v>0.66666666666666663</v>
      </c>
      <c r="H85" s="105">
        <f t="shared" si="56"/>
        <v>0.1</v>
      </c>
      <c r="I85" s="105">
        <f t="shared" si="59"/>
        <v>0.17391304347826089</v>
      </c>
      <c r="J85" s="106">
        <f t="shared" si="57"/>
        <v>4</v>
      </c>
      <c r="K85" s="46">
        <f t="shared" si="58"/>
        <v>0.22222222222222221</v>
      </c>
    </row>
    <row r="86" spans="2:11" ht="15.75" customHeight="1" x14ac:dyDescent="0.45">
      <c r="B86" s="22" t="s">
        <v>61</v>
      </c>
      <c r="C86" s="25">
        <f>General!H38</f>
        <v>16</v>
      </c>
      <c r="D86" s="24">
        <f>'Object Prop Matches'!$H$63</f>
        <v>7</v>
      </c>
      <c r="E86" s="25">
        <f t="shared" si="53"/>
        <v>9</v>
      </c>
      <c r="F86" s="25">
        <f t="shared" si="54"/>
        <v>53</v>
      </c>
      <c r="G86" s="105">
        <f t="shared" si="55"/>
        <v>0.4375</v>
      </c>
      <c r="H86" s="105">
        <f t="shared" si="56"/>
        <v>0.11666666666666667</v>
      </c>
      <c r="I86" s="105">
        <f t="shared" si="59"/>
        <v>0.18421052631578946</v>
      </c>
      <c r="J86" s="106">
        <f t="shared" si="57"/>
        <v>12</v>
      </c>
      <c r="K86" s="46">
        <f t="shared" si="58"/>
        <v>0.66666666666666663</v>
      </c>
    </row>
    <row r="87" spans="2:11" ht="15.75" customHeight="1" x14ac:dyDescent="0.45">
      <c r="B87" s="22" t="s">
        <v>62</v>
      </c>
      <c r="C87" s="25">
        <f>General!H39</f>
        <v>8</v>
      </c>
      <c r="D87" s="24">
        <f>'Object Prop Matches'!$J$63</f>
        <v>4</v>
      </c>
      <c r="E87" s="25">
        <f t="shared" si="53"/>
        <v>4</v>
      </c>
      <c r="F87" s="25">
        <f t="shared" si="54"/>
        <v>56</v>
      </c>
      <c r="G87" s="105">
        <f t="shared" si="55"/>
        <v>0.5</v>
      </c>
      <c r="H87" s="105">
        <f t="shared" si="56"/>
        <v>6.6666666666666666E-2</v>
      </c>
      <c r="I87" s="105">
        <f t="shared" si="59"/>
        <v>0.11764705882352941</v>
      </c>
      <c r="J87" s="106">
        <f t="shared" si="57"/>
        <v>6</v>
      </c>
      <c r="K87" s="46">
        <f t="shared" si="58"/>
        <v>0.33333333333333331</v>
      </c>
    </row>
    <row r="88" spans="2:11" ht="15.75" customHeight="1" x14ac:dyDescent="0.45">
      <c r="B88" s="22" t="s">
        <v>63</v>
      </c>
      <c r="C88" s="25">
        <f>General!H40</f>
        <v>13</v>
      </c>
      <c r="D88" s="24">
        <f>'Object Prop Matches'!$L$63</f>
        <v>10</v>
      </c>
      <c r="E88" s="25">
        <f t="shared" si="53"/>
        <v>3</v>
      </c>
      <c r="F88" s="25">
        <f t="shared" si="54"/>
        <v>50</v>
      </c>
      <c r="G88" s="105">
        <f t="shared" si="55"/>
        <v>0.76923076923076927</v>
      </c>
      <c r="H88" s="105">
        <f t="shared" si="56"/>
        <v>0.16666666666666666</v>
      </c>
      <c r="I88" s="105">
        <f t="shared" si="59"/>
        <v>0.27397260273972601</v>
      </c>
      <c r="J88" s="106">
        <f t="shared" si="57"/>
        <v>11</v>
      </c>
      <c r="K88" s="46">
        <f t="shared" si="58"/>
        <v>0.61111111111111116</v>
      </c>
    </row>
    <row r="89" spans="2:11" ht="15.75" customHeight="1" x14ac:dyDescent="0.45">
      <c r="B89" s="22" t="s">
        <v>64</v>
      </c>
      <c r="C89" s="25">
        <f>General!H41</f>
        <v>10</v>
      </c>
      <c r="D89" s="24">
        <f>'Object Prop Matches'!$N$63</f>
        <v>4</v>
      </c>
      <c r="E89" s="25">
        <f t="shared" si="53"/>
        <v>6</v>
      </c>
      <c r="F89" s="25">
        <f t="shared" si="54"/>
        <v>56</v>
      </c>
      <c r="G89" s="105">
        <f t="shared" si="55"/>
        <v>0.4</v>
      </c>
      <c r="H89" s="105">
        <f t="shared" si="56"/>
        <v>6.6666666666666666E-2</v>
      </c>
      <c r="I89" s="105">
        <f t="shared" si="59"/>
        <v>0.1142857142857143</v>
      </c>
      <c r="J89" s="106">
        <f t="shared" si="57"/>
        <v>7</v>
      </c>
      <c r="K89" s="46">
        <f t="shared" si="58"/>
        <v>0.3888888888888889</v>
      </c>
    </row>
    <row r="90" spans="2:11" ht="15.75" customHeight="1" x14ac:dyDescent="0.45">
      <c r="B90" s="22" t="s">
        <v>65</v>
      </c>
      <c r="C90" s="25">
        <f>General!H42</f>
        <v>8</v>
      </c>
      <c r="D90" s="24">
        <f>'Object Prop Matches'!$P$63</f>
        <v>1</v>
      </c>
      <c r="E90" s="25">
        <f t="shared" si="53"/>
        <v>7</v>
      </c>
      <c r="F90" s="25">
        <f t="shared" si="54"/>
        <v>59</v>
      </c>
      <c r="G90" s="105">
        <f t="shared" si="55"/>
        <v>0.125</v>
      </c>
      <c r="H90" s="105">
        <f t="shared" si="56"/>
        <v>1.6666666666666666E-2</v>
      </c>
      <c r="I90" s="105">
        <f t="shared" si="59"/>
        <v>2.9411764705882353E-2</v>
      </c>
      <c r="J90" s="106">
        <f t="shared" si="57"/>
        <v>11</v>
      </c>
      <c r="K90" s="46">
        <f t="shared" si="58"/>
        <v>0.61111111111111116</v>
      </c>
    </row>
    <row r="91" spans="2:11" ht="15.75" customHeight="1" x14ac:dyDescent="0.45">
      <c r="B91" s="22" t="s">
        <v>66</v>
      </c>
      <c r="C91" s="24">
        <f>General!H43</f>
        <v>4</v>
      </c>
      <c r="D91" s="24">
        <f>'Object Prop Matches'!$R$63</f>
        <v>1</v>
      </c>
      <c r="E91" s="25">
        <f t="shared" si="53"/>
        <v>3</v>
      </c>
      <c r="F91" s="25">
        <f t="shared" si="54"/>
        <v>59</v>
      </c>
      <c r="G91" s="105">
        <f t="shared" si="55"/>
        <v>0.25</v>
      </c>
      <c r="H91" s="105">
        <f t="shared" si="56"/>
        <v>1.6666666666666666E-2</v>
      </c>
      <c r="I91" s="105">
        <f t="shared" si="59"/>
        <v>3.125E-2</v>
      </c>
      <c r="J91" s="106">
        <f t="shared" si="57"/>
        <v>5</v>
      </c>
      <c r="K91" s="46">
        <f t="shared" si="58"/>
        <v>0.27777777777777779</v>
      </c>
    </row>
    <row r="92" spans="2:11" ht="15.75" customHeight="1" x14ac:dyDescent="0.45">
      <c r="B92" s="22" t="s">
        <v>67</v>
      </c>
      <c r="C92" s="24">
        <f>General!H44</f>
        <v>7</v>
      </c>
      <c r="D92" s="24">
        <f>'Object Prop Matches'!$T$63</f>
        <v>5</v>
      </c>
      <c r="E92" s="25">
        <f t="shared" si="53"/>
        <v>2</v>
      </c>
      <c r="F92" s="25">
        <f t="shared" si="54"/>
        <v>55</v>
      </c>
      <c r="G92" s="105">
        <f t="shared" si="55"/>
        <v>0.7142857142857143</v>
      </c>
      <c r="H92" s="105">
        <f t="shared" si="56"/>
        <v>8.3333333333333329E-2</v>
      </c>
      <c r="I92" s="105">
        <f t="shared" si="59"/>
        <v>0.14925373134328357</v>
      </c>
      <c r="J92" s="106">
        <f t="shared" si="57"/>
        <v>9</v>
      </c>
      <c r="K92" s="46">
        <f t="shared" si="58"/>
        <v>0.5</v>
      </c>
    </row>
    <row r="93" spans="2:11" ht="15.75" customHeight="1" x14ac:dyDescent="0.5">
      <c r="B93" s="39" t="s">
        <v>75</v>
      </c>
      <c r="C93" s="86">
        <f t="shared" ref="C93:K93" si="60">AVERAGE(C83:C92)</f>
        <v>9.9</v>
      </c>
      <c r="D93" s="86">
        <f t="shared" si="60"/>
        <v>4.4000000000000004</v>
      </c>
      <c r="E93" s="86">
        <f t="shared" si="60"/>
        <v>5.5</v>
      </c>
      <c r="F93" s="86">
        <f t="shared" si="60"/>
        <v>55.6</v>
      </c>
      <c r="G93" s="87">
        <f t="shared" si="60"/>
        <v>0.41784726238673608</v>
      </c>
      <c r="H93" s="87">
        <f t="shared" si="60"/>
        <v>7.3333333333333334E-2</v>
      </c>
      <c r="I93" s="87">
        <f t="shared" si="60"/>
        <v>0.12258431758694011</v>
      </c>
      <c r="J93" s="87">
        <f t="shared" si="60"/>
        <v>7</v>
      </c>
      <c r="K93" s="87">
        <f t="shared" si="60"/>
        <v>0.38888888888888884</v>
      </c>
    </row>
    <row r="94" spans="2:11" ht="15.75" customHeight="1" x14ac:dyDescent="0.45">
      <c r="B94" s="88"/>
      <c r="C94" s="6"/>
      <c r="D94" s="6"/>
      <c r="E94" s="4"/>
      <c r="F94" s="4"/>
      <c r="G94" s="107"/>
      <c r="H94" s="107"/>
      <c r="I94" s="107"/>
      <c r="J94" s="30"/>
      <c r="K94" s="30"/>
    </row>
    <row r="95" spans="2:11" ht="15.75" customHeight="1" x14ac:dyDescent="0.45"/>
    <row r="96" spans="2:11" ht="15.75" customHeight="1" x14ac:dyDescent="0.5">
      <c r="B96" s="165" t="s">
        <v>90</v>
      </c>
      <c r="C96" s="160"/>
      <c r="D96" s="160"/>
      <c r="E96" s="160"/>
      <c r="F96" s="160"/>
      <c r="G96" s="160"/>
      <c r="H96" s="160"/>
      <c r="I96" s="160"/>
      <c r="J96" s="160"/>
      <c r="K96" s="161"/>
    </row>
    <row r="97" spans="1:26" ht="15.75" customHeight="1" x14ac:dyDescent="0.45">
      <c r="B97" s="108"/>
      <c r="C97" s="47" t="s">
        <v>91</v>
      </c>
      <c r="D97" s="47" t="s">
        <v>88</v>
      </c>
      <c r="E97" s="34" t="s">
        <v>79</v>
      </c>
      <c r="F97" s="34" t="s">
        <v>89</v>
      </c>
      <c r="G97" s="47" t="s">
        <v>81</v>
      </c>
      <c r="H97" s="47" t="s">
        <v>82</v>
      </c>
      <c r="I97" s="47" t="s">
        <v>83</v>
      </c>
      <c r="J97" s="49" t="s">
        <v>84</v>
      </c>
      <c r="K97" s="50" t="s">
        <v>85</v>
      </c>
    </row>
    <row r="98" spans="1:26" ht="15.75" customHeight="1" x14ac:dyDescent="0.45">
      <c r="B98" s="7" t="s">
        <v>22</v>
      </c>
      <c r="C98" s="8">
        <f>General!J5</f>
        <v>15</v>
      </c>
      <c r="D98" s="8">
        <f>'Properites Matches'!$B$21</f>
        <v>12</v>
      </c>
      <c r="E98" s="8">
        <f t="shared" ref="E98:E107" si="61">C98-D98</f>
        <v>3</v>
      </c>
      <c r="F98" s="8">
        <f t="shared" ref="F98:F107" si="62">102-D98</f>
        <v>90</v>
      </c>
      <c r="G98" s="52">
        <f>((D98)/(D98+E98))</f>
        <v>0.8</v>
      </c>
      <c r="H98" s="52">
        <f t="shared" ref="H98:H107" si="63">((D98)/(D98+F98))</f>
        <v>0.11764705882352941</v>
      </c>
      <c r="I98" s="52">
        <f t="shared" ref="I98:I107" si="64">((2*(G98*H98))/(G98+H98))</f>
        <v>0.20512820512820512</v>
      </c>
      <c r="J98" s="8">
        <f t="shared" ref="J98:J107" si="65">J50</f>
        <v>10</v>
      </c>
      <c r="K98" s="54">
        <f t="shared" ref="K98:K107" si="66">J98/18</f>
        <v>0.55555555555555558</v>
      </c>
    </row>
    <row r="99" spans="1:26" ht="15.75" customHeight="1" x14ac:dyDescent="0.45">
      <c r="B99" s="7" t="s">
        <v>25</v>
      </c>
      <c r="C99" s="8">
        <f>General!J6</f>
        <v>19</v>
      </c>
      <c r="D99" s="8">
        <f>'Properites Matches'!$D$21</f>
        <v>11</v>
      </c>
      <c r="E99" s="8">
        <f t="shared" si="61"/>
        <v>8</v>
      </c>
      <c r="F99" s="8">
        <f t="shared" si="62"/>
        <v>91</v>
      </c>
      <c r="G99" s="52">
        <f t="shared" ref="G99:G107" si="67">((D99)/(D99+E99))</f>
        <v>0.57894736842105265</v>
      </c>
      <c r="H99" s="52">
        <f t="shared" si="63"/>
        <v>0.10784313725490197</v>
      </c>
      <c r="I99" s="52">
        <f t="shared" si="64"/>
        <v>0.1818181818181818</v>
      </c>
      <c r="J99" s="55">
        <f t="shared" si="65"/>
        <v>7</v>
      </c>
      <c r="K99" s="54">
        <f t="shared" si="66"/>
        <v>0.3888888888888889</v>
      </c>
    </row>
    <row r="100" spans="1:26" ht="15.75" customHeight="1" x14ac:dyDescent="0.45">
      <c r="A100" s="94"/>
      <c r="B100" s="7" t="s">
        <v>26</v>
      </c>
      <c r="C100" s="109">
        <f>General!J7</f>
        <v>11</v>
      </c>
      <c r="D100" s="109">
        <f>'Properites Matches'!$F$21</f>
        <v>9</v>
      </c>
      <c r="E100" s="8">
        <f t="shared" si="61"/>
        <v>2</v>
      </c>
      <c r="F100" s="8">
        <f t="shared" si="62"/>
        <v>93</v>
      </c>
      <c r="G100" s="110">
        <f t="shared" si="67"/>
        <v>0.81818181818181823</v>
      </c>
      <c r="H100" s="110">
        <f t="shared" si="63"/>
        <v>8.8235294117647065E-2</v>
      </c>
      <c r="I100" s="110">
        <f t="shared" si="64"/>
        <v>0.15929203539823011</v>
      </c>
      <c r="J100" s="55">
        <f t="shared" si="65"/>
        <v>4</v>
      </c>
      <c r="K100" s="54">
        <f t="shared" si="66"/>
        <v>0.22222222222222221</v>
      </c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</row>
    <row r="101" spans="1:26" ht="15.75" customHeight="1" x14ac:dyDescent="0.45">
      <c r="B101" s="7" t="s">
        <v>27</v>
      </c>
      <c r="C101" s="8">
        <f>General!J8</f>
        <v>19</v>
      </c>
      <c r="D101" s="8">
        <f>'Properites Matches'!$H$21</f>
        <v>12</v>
      </c>
      <c r="E101" s="8">
        <f t="shared" si="61"/>
        <v>7</v>
      </c>
      <c r="F101" s="8">
        <f t="shared" si="62"/>
        <v>90</v>
      </c>
      <c r="G101" s="110">
        <f t="shared" si="67"/>
        <v>0.63157894736842102</v>
      </c>
      <c r="H101" s="110">
        <f t="shared" si="63"/>
        <v>0.11764705882352941</v>
      </c>
      <c r="I101" s="110">
        <f t="shared" si="64"/>
        <v>0.19834710743801653</v>
      </c>
      <c r="J101" s="8">
        <f t="shared" si="65"/>
        <v>11</v>
      </c>
      <c r="K101" s="54">
        <f t="shared" si="66"/>
        <v>0.61111111111111116</v>
      </c>
    </row>
    <row r="102" spans="1:26" ht="15.75" customHeight="1" x14ac:dyDescent="0.45">
      <c r="B102" s="7" t="s">
        <v>29</v>
      </c>
      <c r="C102" s="8">
        <f>General!J9</f>
        <v>23</v>
      </c>
      <c r="D102" s="8">
        <f>'Properites Matches'!$J$21</f>
        <v>12</v>
      </c>
      <c r="E102" s="8">
        <f t="shared" si="61"/>
        <v>11</v>
      </c>
      <c r="F102" s="8">
        <f t="shared" si="62"/>
        <v>90</v>
      </c>
      <c r="G102" s="110">
        <f t="shared" si="67"/>
        <v>0.52173913043478259</v>
      </c>
      <c r="H102" s="110">
        <f t="shared" si="63"/>
        <v>0.11764705882352941</v>
      </c>
      <c r="I102" s="110">
        <f t="shared" si="64"/>
        <v>0.19199999999999998</v>
      </c>
      <c r="J102" s="8">
        <f t="shared" si="65"/>
        <v>14</v>
      </c>
      <c r="K102" s="54">
        <f t="shared" si="66"/>
        <v>0.77777777777777779</v>
      </c>
    </row>
    <row r="103" spans="1:26" ht="15.75" customHeight="1" x14ac:dyDescent="0.45">
      <c r="B103" s="7" t="s">
        <v>30</v>
      </c>
      <c r="C103" s="8">
        <f>General!J10</f>
        <v>18</v>
      </c>
      <c r="D103" s="8">
        <f>'Properites Matches'!$L$21</f>
        <v>9</v>
      </c>
      <c r="E103" s="8">
        <f t="shared" si="61"/>
        <v>9</v>
      </c>
      <c r="F103" s="8">
        <f t="shared" si="62"/>
        <v>93</v>
      </c>
      <c r="G103" s="110">
        <f t="shared" si="67"/>
        <v>0.5</v>
      </c>
      <c r="H103" s="110">
        <f t="shared" si="63"/>
        <v>8.8235294117647065E-2</v>
      </c>
      <c r="I103" s="110">
        <f t="shared" si="64"/>
        <v>0.15</v>
      </c>
      <c r="J103" s="8">
        <f t="shared" si="65"/>
        <v>12</v>
      </c>
      <c r="K103" s="54">
        <f t="shared" si="66"/>
        <v>0.66666666666666663</v>
      </c>
    </row>
    <row r="104" spans="1:26" ht="15.75" customHeight="1" x14ac:dyDescent="0.45">
      <c r="B104" s="7" t="s">
        <v>31</v>
      </c>
      <c r="C104" s="8">
        <f>General!J11</f>
        <v>15</v>
      </c>
      <c r="D104" s="8">
        <f>'Properites Matches'!$N$21</f>
        <v>8</v>
      </c>
      <c r="E104" s="8">
        <f t="shared" si="61"/>
        <v>7</v>
      </c>
      <c r="F104" s="8">
        <f t="shared" si="62"/>
        <v>94</v>
      </c>
      <c r="G104" s="110">
        <f t="shared" si="67"/>
        <v>0.53333333333333333</v>
      </c>
      <c r="H104" s="110">
        <f t="shared" si="63"/>
        <v>7.8431372549019607E-2</v>
      </c>
      <c r="I104" s="110">
        <f t="shared" si="64"/>
        <v>0.13675213675213674</v>
      </c>
      <c r="J104" s="8">
        <f t="shared" si="65"/>
        <v>10</v>
      </c>
      <c r="K104" s="54">
        <f t="shared" si="66"/>
        <v>0.55555555555555558</v>
      </c>
    </row>
    <row r="105" spans="1:26" ht="15.75" customHeight="1" x14ac:dyDescent="0.45">
      <c r="B105" s="7" t="s">
        <v>32</v>
      </c>
      <c r="C105" s="8">
        <f>General!J12</f>
        <v>31</v>
      </c>
      <c r="D105" s="8">
        <f>'Properites Matches'!$P$21</f>
        <v>12</v>
      </c>
      <c r="E105" s="8">
        <f t="shared" si="61"/>
        <v>19</v>
      </c>
      <c r="F105" s="8">
        <f t="shared" si="62"/>
        <v>90</v>
      </c>
      <c r="G105" s="110">
        <f t="shared" si="67"/>
        <v>0.38709677419354838</v>
      </c>
      <c r="H105" s="110">
        <f t="shared" si="63"/>
        <v>0.11764705882352941</v>
      </c>
      <c r="I105" s="110">
        <f t="shared" si="64"/>
        <v>0.18045112781954886</v>
      </c>
      <c r="J105" s="8">
        <f t="shared" si="65"/>
        <v>11</v>
      </c>
      <c r="K105" s="54">
        <f t="shared" si="66"/>
        <v>0.61111111111111116</v>
      </c>
    </row>
    <row r="106" spans="1:26" ht="15.75" customHeight="1" x14ac:dyDescent="0.45">
      <c r="B106" s="7" t="s">
        <v>34</v>
      </c>
      <c r="C106" s="8">
        <f>General!J13</f>
        <v>20</v>
      </c>
      <c r="D106" s="8">
        <f>'Properites Matches'!$R$21</f>
        <v>5</v>
      </c>
      <c r="E106" s="8">
        <f t="shared" si="61"/>
        <v>15</v>
      </c>
      <c r="F106" s="8">
        <f t="shared" si="62"/>
        <v>97</v>
      </c>
      <c r="G106" s="110">
        <f t="shared" si="67"/>
        <v>0.25</v>
      </c>
      <c r="H106" s="110">
        <f t="shared" si="63"/>
        <v>4.9019607843137254E-2</v>
      </c>
      <c r="I106" s="110">
        <f t="shared" si="64"/>
        <v>8.1967213114754106E-2</v>
      </c>
      <c r="J106" s="8">
        <f t="shared" si="65"/>
        <v>8</v>
      </c>
      <c r="K106" s="54">
        <f t="shared" si="66"/>
        <v>0.44444444444444442</v>
      </c>
    </row>
    <row r="107" spans="1:26" ht="15.75" customHeight="1" x14ac:dyDescent="0.45">
      <c r="B107" s="7" t="s">
        <v>36</v>
      </c>
      <c r="C107" s="8">
        <f>General!J14</f>
        <v>24</v>
      </c>
      <c r="D107" s="8">
        <f>'Properites Matches'!$T$21</f>
        <v>14</v>
      </c>
      <c r="E107" s="8">
        <f t="shared" si="61"/>
        <v>10</v>
      </c>
      <c r="F107" s="8">
        <f t="shared" si="62"/>
        <v>88</v>
      </c>
      <c r="G107" s="110">
        <f t="shared" si="67"/>
        <v>0.58333333333333337</v>
      </c>
      <c r="H107" s="110">
        <f t="shared" si="63"/>
        <v>0.13725490196078433</v>
      </c>
      <c r="I107" s="110">
        <f t="shared" si="64"/>
        <v>0.22222222222222221</v>
      </c>
      <c r="J107" s="8">
        <f t="shared" si="65"/>
        <v>12</v>
      </c>
      <c r="K107" s="54">
        <f t="shared" si="66"/>
        <v>0.66666666666666663</v>
      </c>
    </row>
    <row r="108" spans="1:26" ht="15.75" customHeight="1" x14ac:dyDescent="0.5">
      <c r="B108" s="35" t="s">
        <v>72</v>
      </c>
      <c r="C108" s="58">
        <f t="shared" ref="C108:K108" si="68">AVERAGE(C98:C107)</f>
        <v>19.5</v>
      </c>
      <c r="D108" s="58">
        <f t="shared" si="68"/>
        <v>10.4</v>
      </c>
      <c r="E108" s="58">
        <f t="shared" si="68"/>
        <v>9.1</v>
      </c>
      <c r="F108" s="58">
        <f t="shared" si="68"/>
        <v>91.6</v>
      </c>
      <c r="G108" s="59">
        <f t="shared" si="68"/>
        <v>0.56042107052662893</v>
      </c>
      <c r="H108" s="59">
        <f t="shared" si="68"/>
        <v>0.1019607843137255</v>
      </c>
      <c r="I108" s="59">
        <f t="shared" si="68"/>
        <v>0.17079782296912954</v>
      </c>
      <c r="J108" s="58">
        <f t="shared" si="68"/>
        <v>9.9</v>
      </c>
      <c r="K108" s="59">
        <f t="shared" si="68"/>
        <v>0.55000000000000004</v>
      </c>
    </row>
    <row r="109" spans="1:26" ht="15.75" customHeight="1" x14ac:dyDescent="0.45">
      <c r="B109" s="12" t="s">
        <v>37</v>
      </c>
      <c r="C109" s="13">
        <f>General!J15</f>
        <v>16</v>
      </c>
      <c r="D109" s="13">
        <f>'Properites Matches'!$B$44</f>
        <v>8</v>
      </c>
      <c r="E109" s="13">
        <f t="shared" ref="E109:E118" si="69">C109-D109</f>
        <v>8</v>
      </c>
      <c r="F109" s="13">
        <f t="shared" ref="F109:F118" si="70">102-D109</f>
        <v>94</v>
      </c>
      <c r="G109" s="61">
        <f t="shared" ref="G109:G118" si="71">((D109)/(D109+E109))</f>
        <v>0.5</v>
      </c>
      <c r="H109" s="61">
        <f t="shared" ref="H109:H118" si="72">((D109)/(D109+F109))</f>
        <v>7.8431372549019607E-2</v>
      </c>
      <c r="I109" s="61">
        <f t="shared" ref="I109:I118" si="73">((2*(G109*H109))/(G109+H109))</f>
        <v>0.13559322033898305</v>
      </c>
      <c r="J109" s="13">
        <f t="shared" ref="J109:J118" si="74">J14</f>
        <v>5</v>
      </c>
      <c r="K109" s="63">
        <f t="shared" ref="K109:K118" si="75">J109/18</f>
        <v>0.27777777777777779</v>
      </c>
    </row>
    <row r="110" spans="1:26" ht="15.75" customHeight="1" x14ac:dyDescent="0.45">
      <c r="B110" s="12" t="s">
        <v>38</v>
      </c>
      <c r="C110" s="111">
        <f>General!J16</f>
        <v>15</v>
      </c>
      <c r="D110" s="111">
        <f>'Properites Matches'!$D$44</f>
        <v>10</v>
      </c>
      <c r="E110" s="13">
        <f t="shared" si="69"/>
        <v>5</v>
      </c>
      <c r="F110" s="13">
        <f t="shared" si="70"/>
        <v>92</v>
      </c>
      <c r="G110" s="67">
        <f t="shared" si="71"/>
        <v>0.66666666666666663</v>
      </c>
      <c r="H110" s="67">
        <f t="shared" si="72"/>
        <v>9.8039215686274508E-2</v>
      </c>
      <c r="I110" s="67">
        <f t="shared" si="73"/>
        <v>0.17094017094017092</v>
      </c>
      <c r="J110" s="69">
        <f t="shared" si="74"/>
        <v>5</v>
      </c>
      <c r="K110" s="63">
        <f t="shared" si="75"/>
        <v>0.27777777777777779</v>
      </c>
    </row>
    <row r="111" spans="1:26" ht="15.75" customHeight="1" x14ac:dyDescent="0.45">
      <c r="B111" s="12" t="s">
        <v>39</v>
      </c>
      <c r="C111" s="13">
        <f>General!J17</f>
        <v>37</v>
      </c>
      <c r="D111" s="13">
        <f>'Properites Matches'!$F$44</f>
        <v>9</v>
      </c>
      <c r="E111" s="13">
        <f t="shared" si="69"/>
        <v>28</v>
      </c>
      <c r="F111" s="13">
        <f t="shared" si="70"/>
        <v>93</v>
      </c>
      <c r="G111" s="67">
        <f t="shared" si="71"/>
        <v>0.24324324324324326</v>
      </c>
      <c r="H111" s="67">
        <f t="shared" si="72"/>
        <v>8.8235294117647065E-2</v>
      </c>
      <c r="I111" s="67">
        <f t="shared" si="73"/>
        <v>0.12949640287769784</v>
      </c>
      <c r="J111" s="13">
        <f t="shared" si="74"/>
        <v>5</v>
      </c>
      <c r="K111" s="63">
        <f t="shared" si="75"/>
        <v>0.27777777777777779</v>
      </c>
    </row>
    <row r="112" spans="1:26" ht="15.75" customHeight="1" x14ac:dyDescent="0.45">
      <c r="B112" s="12" t="s">
        <v>40</v>
      </c>
      <c r="C112" s="13">
        <f>General!J18</f>
        <v>28</v>
      </c>
      <c r="D112" s="112">
        <f>'Properites Matches'!$H$44</f>
        <v>14</v>
      </c>
      <c r="E112" s="13">
        <f t="shared" si="69"/>
        <v>14</v>
      </c>
      <c r="F112" s="13">
        <f t="shared" si="70"/>
        <v>88</v>
      </c>
      <c r="G112" s="67">
        <f t="shared" si="71"/>
        <v>0.5</v>
      </c>
      <c r="H112" s="67">
        <f t="shared" si="72"/>
        <v>0.13725490196078433</v>
      </c>
      <c r="I112" s="67">
        <f t="shared" si="73"/>
        <v>0.21538461538461542</v>
      </c>
      <c r="J112" s="13">
        <f t="shared" si="74"/>
        <v>11</v>
      </c>
      <c r="K112" s="63">
        <f t="shared" si="75"/>
        <v>0.61111111111111116</v>
      </c>
    </row>
    <row r="113" spans="2:11" ht="15.75" customHeight="1" x14ac:dyDescent="0.45">
      <c r="B113" s="12" t="s">
        <v>41</v>
      </c>
      <c r="C113" s="66">
        <f>General!J19</f>
        <v>21</v>
      </c>
      <c r="D113" s="66">
        <f>'Properites Matches'!$J$44</f>
        <v>2</v>
      </c>
      <c r="E113" s="66">
        <f t="shared" si="69"/>
        <v>19</v>
      </c>
      <c r="F113" s="66">
        <f t="shared" si="70"/>
        <v>100</v>
      </c>
      <c r="G113" s="67">
        <f t="shared" si="71"/>
        <v>9.5238095238095233E-2</v>
      </c>
      <c r="H113" s="67">
        <f t="shared" si="72"/>
        <v>1.9607843137254902E-2</v>
      </c>
      <c r="I113" s="67">
        <f t="shared" si="73"/>
        <v>3.2520325203252029E-2</v>
      </c>
      <c r="J113" s="113">
        <f t="shared" si="74"/>
        <v>2</v>
      </c>
      <c r="K113" s="70">
        <f t="shared" si="75"/>
        <v>0.1111111111111111</v>
      </c>
    </row>
    <row r="114" spans="2:11" ht="15.75" customHeight="1" x14ac:dyDescent="0.45">
      <c r="B114" s="12" t="s">
        <v>42</v>
      </c>
      <c r="C114" s="14">
        <f>General!J20</f>
        <v>17</v>
      </c>
      <c r="D114" s="66">
        <f>'Properites Matches'!$L$44</f>
        <v>10</v>
      </c>
      <c r="E114" s="66">
        <f t="shared" si="69"/>
        <v>7</v>
      </c>
      <c r="F114" s="66">
        <f t="shared" si="70"/>
        <v>92</v>
      </c>
      <c r="G114" s="67">
        <f t="shared" si="71"/>
        <v>0.58823529411764708</v>
      </c>
      <c r="H114" s="67">
        <f t="shared" si="72"/>
        <v>9.8039215686274508E-2</v>
      </c>
      <c r="I114" s="67">
        <f t="shared" si="73"/>
        <v>0.16806722689075629</v>
      </c>
      <c r="J114" s="114">
        <f t="shared" si="74"/>
        <v>8</v>
      </c>
      <c r="K114" s="70">
        <f t="shared" si="75"/>
        <v>0.44444444444444442</v>
      </c>
    </row>
    <row r="115" spans="2:11" ht="15.75" customHeight="1" x14ac:dyDescent="0.45">
      <c r="B115" s="12" t="s">
        <v>43</v>
      </c>
      <c r="C115" s="14">
        <f>General!J21</f>
        <v>46</v>
      </c>
      <c r="D115" s="66">
        <f>'Properites Matches'!$N$44</f>
        <v>15</v>
      </c>
      <c r="E115" s="66">
        <f t="shared" si="69"/>
        <v>31</v>
      </c>
      <c r="F115" s="66">
        <f t="shared" si="70"/>
        <v>87</v>
      </c>
      <c r="G115" s="67">
        <f t="shared" si="71"/>
        <v>0.32608695652173914</v>
      </c>
      <c r="H115" s="67">
        <f t="shared" si="72"/>
        <v>0.14705882352941177</v>
      </c>
      <c r="I115" s="67">
        <f t="shared" si="73"/>
        <v>0.20270270270270269</v>
      </c>
      <c r="J115" s="114">
        <f t="shared" si="74"/>
        <v>11</v>
      </c>
      <c r="K115" s="70">
        <f t="shared" si="75"/>
        <v>0.61111111111111116</v>
      </c>
    </row>
    <row r="116" spans="2:11" ht="15.75" customHeight="1" x14ac:dyDescent="0.45">
      <c r="B116" s="12" t="s">
        <v>44</v>
      </c>
      <c r="C116" s="13">
        <f>General!J22</f>
        <v>29</v>
      </c>
      <c r="D116" s="66">
        <f>'Properites Matches'!$P$44</f>
        <v>13</v>
      </c>
      <c r="E116" s="66">
        <f t="shared" si="69"/>
        <v>16</v>
      </c>
      <c r="F116" s="66">
        <f t="shared" si="70"/>
        <v>89</v>
      </c>
      <c r="G116" s="67">
        <f t="shared" si="71"/>
        <v>0.44827586206896552</v>
      </c>
      <c r="H116" s="67">
        <f t="shared" si="72"/>
        <v>0.12745098039215685</v>
      </c>
      <c r="I116" s="67">
        <f t="shared" si="73"/>
        <v>0.19847328244274809</v>
      </c>
      <c r="J116" s="114">
        <f t="shared" si="74"/>
        <v>7</v>
      </c>
      <c r="K116" s="70">
        <f t="shared" si="75"/>
        <v>0.3888888888888889</v>
      </c>
    </row>
    <row r="117" spans="2:11" ht="15.75" customHeight="1" x14ac:dyDescent="0.45">
      <c r="B117" s="12" t="s">
        <v>45</v>
      </c>
      <c r="C117" s="13">
        <f>General!J23</f>
        <v>24</v>
      </c>
      <c r="D117" s="66">
        <f>'Properites Matches'!$R$44</f>
        <v>15</v>
      </c>
      <c r="E117" s="66">
        <f t="shared" si="69"/>
        <v>9</v>
      </c>
      <c r="F117" s="66">
        <f t="shared" si="70"/>
        <v>87</v>
      </c>
      <c r="G117" s="67">
        <f t="shared" si="71"/>
        <v>0.625</v>
      </c>
      <c r="H117" s="67">
        <f t="shared" si="72"/>
        <v>0.14705882352941177</v>
      </c>
      <c r="I117" s="67">
        <f t="shared" si="73"/>
        <v>0.23809523809523811</v>
      </c>
      <c r="J117" s="114">
        <f t="shared" si="74"/>
        <v>11</v>
      </c>
      <c r="K117" s="70">
        <f t="shared" si="75"/>
        <v>0.61111111111111116</v>
      </c>
    </row>
    <row r="118" spans="2:11" ht="15.75" customHeight="1" x14ac:dyDescent="0.45">
      <c r="B118" s="12" t="s">
        <v>46</v>
      </c>
      <c r="C118" s="13">
        <f>General!J24</f>
        <v>35</v>
      </c>
      <c r="D118" s="66">
        <f>'Properites Matches'!$T$44</f>
        <v>10</v>
      </c>
      <c r="E118" s="66">
        <f t="shared" si="69"/>
        <v>25</v>
      </c>
      <c r="F118" s="66">
        <f t="shared" si="70"/>
        <v>92</v>
      </c>
      <c r="G118" s="67">
        <f t="shared" si="71"/>
        <v>0.2857142857142857</v>
      </c>
      <c r="H118" s="67">
        <f t="shared" si="72"/>
        <v>9.8039215686274508E-2</v>
      </c>
      <c r="I118" s="67">
        <f t="shared" si="73"/>
        <v>0.145985401459854</v>
      </c>
      <c r="J118" s="114">
        <f t="shared" si="74"/>
        <v>13</v>
      </c>
      <c r="K118" s="70">
        <f t="shared" si="75"/>
        <v>0.72222222222222221</v>
      </c>
    </row>
    <row r="119" spans="2:11" ht="15.75" customHeight="1" x14ac:dyDescent="0.5">
      <c r="B119" s="36" t="s">
        <v>73</v>
      </c>
      <c r="C119" s="115">
        <f t="shared" ref="C119:K119" si="76">AVERAGE(C109:C118)</f>
        <v>26.8</v>
      </c>
      <c r="D119" s="115">
        <f t="shared" si="76"/>
        <v>10.6</v>
      </c>
      <c r="E119" s="115">
        <f t="shared" si="76"/>
        <v>16.2</v>
      </c>
      <c r="F119" s="115">
        <f t="shared" si="76"/>
        <v>91.4</v>
      </c>
      <c r="G119" s="116">
        <f t="shared" si="76"/>
        <v>0.42784604035706425</v>
      </c>
      <c r="H119" s="116">
        <f t="shared" si="76"/>
        <v>0.10392156862745099</v>
      </c>
      <c r="I119" s="116">
        <f t="shared" si="76"/>
        <v>0.16372585863360184</v>
      </c>
      <c r="J119" s="116">
        <f t="shared" si="76"/>
        <v>7.8</v>
      </c>
      <c r="K119" s="116">
        <f t="shared" si="76"/>
        <v>0.43333333333333329</v>
      </c>
    </row>
    <row r="120" spans="2:11" ht="15.75" customHeight="1" x14ac:dyDescent="0.45">
      <c r="B120" s="17" t="s">
        <v>47</v>
      </c>
      <c r="C120" s="21">
        <f>General!J25</f>
        <v>24</v>
      </c>
      <c r="D120" s="74">
        <f>'Properites Matches'!$B$67</f>
        <v>12</v>
      </c>
      <c r="E120" s="74">
        <f t="shared" ref="E120:E129" si="77">C120-D120</f>
        <v>12</v>
      </c>
      <c r="F120" s="74">
        <f t="shared" ref="F120:F129" si="78">102-D120</f>
        <v>90</v>
      </c>
      <c r="G120" s="75">
        <f t="shared" ref="G120:G129" si="79">((D120)/(D120+E120))</f>
        <v>0.5</v>
      </c>
      <c r="H120" s="75">
        <f t="shared" ref="H120:H129" si="80">((D120)/(D120+F120))</f>
        <v>0.11764705882352941</v>
      </c>
      <c r="I120" s="75">
        <f t="shared" ref="I120:I129" si="81">((2*(G120*H120))/(G120+H120))</f>
        <v>0.19047619047619047</v>
      </c>
      <c r="J120" s="104">
        <f t="shared" ref="J120:J129" si="82">J72</f>
        <v>11</v>
      </c>
      <c r="K120" s="103">
        <f t="shared" ref="K120:K129" si="83">J120/18</f>
        <v>0.61111111111111116</v>
      </c>
    </row>
    <row r="121" spans="2:11" ht="15.75" customHeight="1" x14ac:dyDescent="0.45">
      <c r="B121" s="17" t="s">
        <v>48</v>
      </c>
      <c r="C121" s="21">
        <f>General!J26</f>
        <v>15</v>
      </c>
      <c r="D121" s="74">
        <f>'Properites Matches'!$D$67</f>
        <v>9</v>
      </c>
      <c r="E121" s="74">
        <f t="shared" si="77"/>
        <v>6</v>
      </c>
      <c r="F121" s="74">
        <f t="shared" si="78"/>
        <v>93</v>
      </c>
      <c r="G121" s="75">
        <f t="shared" si="79"/>
        <v>0.6</v>
      </c>
      <c r="H121" s="75">
        <f t="shared" si="80"/>
        <v>8.8235294117647065E-2</v>
      </c>
      <c r="I121" s="75">
        <f t="shared" si="81"/>
        <v>0.15384615384615385</v>
      </c>
      <c r="J121" s="104">
        <f t="shared" si="82"/>
        <v>9</v>
      </c>
      <c r="K121" s="103">
        <f t="shared" si="83"/>
        <v>0.5</v>
      </c>
    </row>
    <row r="122" spans="2:11" ht="15.75" customHeight="1" x14ac:dyDescent="0.45">
      <c r="B122" s="17" t="s">
        <v>49</v>
      </c>
      <c r="C122" s="21">
        <f>General!J27</f>
        <v>18</v>
      </c>
      <c r="D122" s="74">
        <f>'Properites Matches'!$F$67</f>
        <v>10</v>
      </c>
      <c r="E122" s="74">
        <f t="shared" si="77"/>
        <v>8</v>
      </c>
      <c r="F122" s="74">
        <f t="shared" si="78"/>
        <v>92</v>
      </c>
      <c r="G122" s="75">
        <f t="shared" si="79"/>
        <v>0.55555555555555558</v>
      </c>
      <c r="H122" s="75">
        <f t="shared" si="80"/>
        <v>9.8039215686274508E-2</v>
      </c>
      <c r="I122" s="75">
        <f t="shared" si="81"/>
        <v>0.16666666666666669</v>
      </c>
      <c r="J122" s="104">
        <f t="shared" si="82"/>
        <v>10</v>
      </c>
      <c r="K122" s="103">
        <f t="shared" si="83"/>
        <v>0.55555555555555558</v>
      </c>
    </row>
    <row r="123" spans="2:11" ht="15.75" customHeight="1" x14ac:dyDescent="0.45">
      <c r="B123" s="17" t="s">
        <v>50</v>
      </c>
      <c r="C123" s="18">
        <f>General!J28</f>
        <v>15</v>
      </c>
      <c r="D123" s="74">
        <f>'Properites Matches'!$H$67</f>
        <v>10</v>
      </c>
      <c r="E123" s="74">
        <f t="shared" si="77"/>
        <v>5</v>
      </c>
      <c r="F123" s="74">
        <f t="shared" si="78"/>
        <v>92</v>
      </c>
      <c r="G123" s="75">
        <f t="shared" si="79"/>
        <v>0.66666666666666663</v>
      </c>
      <c r="H123" s="75">
        <f t="shared" si="80"/>
        <v>9.8039215686274508E-2</v>
      </c>
      <c r="I123" s="75">
        <f t="shared" si="81"/>
        <v>0.17094017094017092</v>
      </c>
      <c r="J123" s="104">
        <f t="shared" si="82"/>
        <v>9</v>
      </c>
      <c r="K123" s="103">
        <f t="shared" si="83"/>
        <v>0.5</v>
      </c>
    </row>
    <row r="124" spans="2:11" ht="15.75" customHeight="1" x14ac:dyDescent="0.45">
      <c r="B124" s="17" t="s">
        <v>51</v>
      </c>
      <c r="C124" s="18">
        <f>General!J29</f>
        <v>20</v>
      </c>
      <c r="D124" s="74">
        <f>'Properites Matches'!$J$67</f>
        <v>12</v>
      </c>
      <c r="E124" s="74">
        <f t="shared" si="77"/>
        <v>8</v>
      </c>
      <c r="F124" s="74">
        <f t="shared" si="78"/>
        <v>90</v>
      </c>
      <c r="G124" s="75">
        <f t="shared" si="79"/>
        <v>0.6</v>
      </c>
      <c r="H124" s="75">
        <f t="shared" si="80"/>
        <v>0.11764705882352941</v>
      </c>
      <c r="I124" s="75">
        <f t="shared" si="81"/>
        <v>0.19672131147540983</v>
      </c>
      <c r="J124" s="104">
        <f t="shared" si="82"/>
        <v>7</v>
      </c>
      <c r="K124" s="103">
        <f t="shared" si="83"/>
        <v>0.3888888888888889</v>
      </c>
    </row>
    <row r="125" spans="2:11" ht="15.75" customHeight="1" x14ac:dyDescent="0.45">
      <c r="B125" s="17" t="s">
        <v>52</v>
      </c>
      <c r="C125" s="18">
        <f>General!J30</f>
        <v>19</v>
      </c>
      <c r="D125" s="74">
        <f>'Properites Matches'!$L$67</f>
        <v>13</v>
      </c>
      <c r="E125" s="74">
        <f t="shared" si="77"/>
        <v>6</v>
      </c>
      <c r="F125" s="74">
        <f t="shared" si="78"/>
        <v>89</v>
      </c>
      <c r="G125" s="75">
        <f t="shared" si="79"/>
        <v>0.68421052631578949</v>
      </c>
      <c r="H125" s="75">
        <f t="shared" si="80"/>
        <v>0.12745098039215685</v>
      </c>
      <c r="I125" s="75">
        <f t="shared" si="81"/>
        <v>0.21487603305785125</v>
      </c>
      <c r="J125" s="104">
        <f t="shared" si="82"/>
        <v>9</v>
      </c>
      <c r="K125" s="103">
        <f t="shared" si="83"/>
        <v>0.5</v>
      </c>
    </row>
    <row r="126" spans="2:11" ht="15.75" customHeight="1" x14ac:dyDescent="0.45">
      <c r="B126" s="17" t="s">
        <v>53</v>
      </c>
      <c r="C126" s="18">
        <f>General!J31</f>
        <v>30</v>
      </c>
      <c r="D126" s="74">
        <f>'Properites Matches'!$N$67</f>
        <v>18</v>
      </c>
      <c r="E126" s="74">
        <f t="shared" si="77"/>
        <v>12</v>
      </c>
      <c r="F126" s="74">
        <f t="shared" si="78"/>
        <v>84</v>
      </c>
      <c r="G126" s="75">
        <f t="shared" si="79"/>
        <v>0.6</v>
      </c>
      <c r="H126" s="75">
        <f t="shared" si="80"/>
        <v>0.17647058823529413</v>
      </c>
      <c r="I126" s="75">
        <f t="shared" si="81"/>
        <v>0.27272727272727271</v>
      </c>
      <c r="J126" s="104">
        <f t="shared" si="82"/>
        <v>12</v>
      </c>
      <c r="K126" s="103">
        <f t="shared" si="83"/>
        <v>0.66666666666666663</v>
      </c>
    </row>
    <row r="127" spans="2:11" ht="15.75" customHeight="1" x14ac:dyDescent="0.45">
      <c r="B127" s="17" t="s">
        <v>54</v>
      </c>
      <c r="C127" s="18">
        <f>General!J32</f>
        <v>20</v>
      </c>
      <c r="D127" s="74">
        <f>'Properites Matches'!$P$67</f>
        <v>11</v>
      </c>
      <c r="E127" s="74">
        <f t="shared" si="77"/>
        <v>9</v>
      </c>
      <c r="F127" s="74">
        <f t="shared" si="78"/>
        <v>91</v>
      </c>
      <c r="G127" s="75">
        <f t="shared" si="79"/>
        <v>0.55000000000000004</v>
      </c>
      <c r="H127" s="75">
        <f t="shared" si="80"/>
        <v>0.10784313725490197</v>
      </c>
      <c r="I127" s="75">
        <f t="shared" si="81"/>
        <v>0.18032786885245899</v>
      </c>
      <c r="J127" s="104">
        <f t="shared" si="82"/>
        <v>7</v>
      </c>
      <c r="K127" s="103">
        <f t="shared" si="83"/>
        <v>0.3888888888888889</v>
      </c>
    </row>
    <row r="128" spans="2:11" ht="15.75" customHeight="1" x14ac:dyDescent="0.45">
      <c r="B128" s="17" t="s">
        <v>55</v>
      </c>
      <c r="C128" s="18">
        <f>General!J33</f>
        <v>16</v>
      </c>
      <c r="D128" s="74">
        <f>'Properites Matches'!$R$67</f>
        <v>8</v>
      </c>
      <c r="E128" s="74">
        <f t="shared" si="77"/>
        <v>8</v>
      </c>
      <c r="F128" s="74">
        <f t="shared" si="78"/>
        <v>94</v>
      </c>
      <c r="G128" s="75">
        <f t="shared" si="79"/>
        <v>0.5</v>
      </c>
      <c r="H128" s="75">
        <f t="shared" si="80"/>
        <v>7.8431372549019607E-2</v>
      </c>
      <c r="I128" s="75">
        <f t="shared" si="81"/>
        <v>0.13559322033898305</v>
      </c>
      <c r="J128" s="104">
        <f t="shared" si="82"/>
        <v>11</v>
      </c>
      <c r="K128" s="103">
        <f t="shared" si="83"/>
        <v>0.61111111111111116</v>
      </c>
    </row>
    <row r="129" spans="2:13" ht="15.75" customHeight="1" x14ac:dyDescent="0.45">
      <c r="B129" s="17" t="s">
        <v>56</v>
      </c>
      <c r="C129" s="18">
        <f>General!J34</f>
        <v>17</v>
      </c>
      <c r="D129" s="74">
        <f>'Properites Matches'!$T$67</f>
        <v>9</v>
      </c>
      <c r="E129" s="74">
        <f t="shared" si="77"/>
        <v>8</v>
      </c>
      <c r="F129" s="74">
        <f t="shared" si="78"/>
        <v>93</v>
      </c>
      <c r="G129" s="75">
        <f t="shared" si="79"/>
        <v>0.52941176470588236</v>
      </c>
      <c r="H129" s="75">
        <f t="shared" si="80"/>
        <v>8.8235294117647065E-2</v>
      </c>
      <c r="I129" s="75">
        <f t="shared" si="81"/>
        <v>0.15126050420168066</v>
      </c>
      <c r="J129" s="104">
        <f t="shared" si="82"/>
        <v>5</v>
      </c>
      <c r="K129" s="103">
        <f t="shared" si="83"/>
        <v>0.27777777777777779</v>
      </c>
    </row>
    <row r="130" spans="2:13" ht="15.75" customHeight="1" x14ac:dyDescent="0.45">
      <c r="B130" s="37" t="s">
        <v>74</v>
      </c>
      <c r="C130" s="79">
        <f t="shared" ref="C130:K130" si="84">AVERAGE(C120:C129)</f>
        <v>19.399999999999999</v>
      </c>
      <c r="D130" s="79">
        <f t="shared" si="84"/>
        <v>11.2</v>
      </c>
      <c r="E130" s="79">
        <f t="shared" si="84"/>
        <v>8.1999999999999993</v>
      </c>
      <c r="F130" s="79">
        <f t="shared" si="84"/>
        <v>90.8</v>
      </c>
      <c r="G130" s="80">
        <f t="shared" si="84"/>
        <v>0.5785844513243894</v>
      </c>
      <c r="H130" s="80">
        <f t="shared" si="84"/>
        <v>0.10980392156862744</v>
      </c>
      <c r="I130" s="80">
        <f>AVERAGE(I120:I129)</f>
        <v>0.18334353925828384</v>
      </c>
      <c r="J130" s="80">
        <f t="shared" si="84"/>
        <v>9</v>
      </c>
      <c r="K130" s="80">
        <f t="shared" si="84"/>
        <v>0.50000000000000011</v>
      </c>
    </row>
    <row r="131" spans="2:13" ht="15.75" customHeight="1" x14ac:dyDescent="0.45">
      <c r="B131" s="22" t="s">
        <v>57</v>
      </c>
      <c r="C131" s="25">
        <f>General!J35</f>
        <v>13</v>
      </c>
      <c r="D131" s="81">
        <f>'Properites Matches'!$B$89</f>
        <v>0</v>
      </c>
      <c r="E131" s="81">
        <f t="shared" ref="E131:E140" si="85">C131-D131</f>
        <v>13</v>
      </c>
      <c r="F131" s="81">
        <f t="shared" ref="F131:F140" si="86">102-D131</f>
        <v>102</v>
      </c>
      <c r="G131" s="82">
        <f t="shared" ref="G131:G140" si="87">((D131)/(D131+E131))</f>
        <v>0</v>
      </c>
      <c r="H131" s="82">
        <f t="shared" ref="H131:H140" si="88">((D131)/(D131+F131))</f>
        <v>0</v>
      </c>
      <c r="I131" s="82">
        <v>0</v>
      </c>
      <c r="J131" s="106">
        <f t="shared" ref="J131:J140" si="89">J36</f>
        <v>0</v>
      </c>
      <c r="K131" s="46">
        <f t="shared" ref="K131:K140" si="90">J131/18</f>
        <v>0</v>
      </c>
    </row>
    <row r="132" spans="2:13" ht="15.75" customHeight="1" x14ac:dyDescent="0.45">
      <c r="B132" s="22" t="s">
        <v>58</v>
      </c>
      <c r="C132" s="25">
        <f>General!J36</f>
        <v>25</v>
      </c>
      <c r="D132" s="81">
        <f>'Properites Matches'!$D$89</f>
        <v>8</v>
      </c>
      <c r="E132" s="81">
        <f t="shared" si="85"/>
        <v>17</v>
      </c>
      <c r="F132" s="81">
        <f t="shared" si="86"/>
        <v>94</v>
      </c>
      <c r="G132" s="82">
        <f t="shared" si="87"/>
        <v>0.32</v>
      </c>
      <c r="H132" s="82">
        <f t="shared" si="88"/>
        <v>7.8431372549019607E-2</v>
      </c>
      <c r="I132" s="82">
        <f t="shared" ref="I132:I140" si="91">((2*(G132*H132))/(G132+H132))</f>
        <v>0.12598425196850394</v>
      </c>
      <c r="J132" s="106">
        <f t="shared" si="89"/>
        <v>5</v>
      </c>
      <c r="K132" s="46">
        <f t="shared" si="90"/>
        <v>0.27777777777777779</v>
      </c>
    </row>
    <row r="133" spans="2:13" ht="15.75" customHeight="1" x14ac:dyDescent="0.45">
      <c r="B133" s="22" t="s">
        <v>59</v>
      </c>
      <c r="C133" s="25">
        <f>General!J37</f>
        <v>15</v>
      </c>
      <c r="D133" s="81">
        <f>'Properites Matches'!$F$89</f>
        <v>9</v>
      </c>
      <c r="E133" s="81">
        <f t="shared" si="85"/>
        <v>6</v>
      </c>
      <c r="F133" s="81">
        <f t="shared" si="86"/>
        <v>93</v>
      </c>
      <c r="G133" s="82">
        <f t="shared" si="87"/>
        <v>0.6</v>
      </c>
      <c r="H133" s="82">
        <f t="shared" si="88"/>
        <v>8.8235294117647065E-2</v>
      </c>
      <c r="I133" s="82">
        <f t="shared" si="91"/>
        <v>0.15384615384615385</v>
      </c>
      <c r="J133" s="106">
        <f t="shared" si="89"/>
        <v>4</v>
      </c>
      <c r="K133" s="46">
        <f t="shared" si="90"/>
        <v>0.22222222222222221</v>
      </c>
    </row>
    <row r="134" spans="2:13" ht="15.75" customHeight="1" x14ac:dyDescent="0.45">
      <c r="B134" s="22" t="s">
        <v>61</v>
      </c>
      <c r="C134" s="25">
        <f>General!J38</f>
        <v>28</v>
      </c>
      <c r="D134" s="81">
        <f>'Properites Matches'!$H$89</f>
        <v>11</v>
      </c>
      <c r="E134" s="81">
        <f t="shared" si="85"/>
        <v>17</v>
      </c>
      <c r="F134" s="81">
        <f t="shared" si="86"/>
        <v>91</v>
      </c>
      <c r="G134" s="82">
        <f t="shared" si="87"/>
        <v>0.39285714285714285</v>
      </c>
      <c r="H134" s="82">
        <f t="shared" si="88"/>
        <v>0.10784313725490197</v>
      </c>
      <c r="I134" s="82">
        <f t="shared" si="91"/>
        <v>0.16923076923076924</v>
      </c>
      <c r="J134" s="106">
        <f t="shared" si="89"/>
        <v>12</v>
      </c>
      <c r="K134" s="46">
        <f t="shared" si="90"/>
        <v>0.66666666666666663</v>
      </c>
    </row>
    <row r="135" spans="2:13" ht="15.75" customHeight="1" x14ac:dyDescent="0.45">
      <c r="B135" s="22" t="s">
        <v>62</v>
      </c>
      <c r="C135" s="25">
        <f>General!J39</f>
        <v>16</v>
      </c>
      <c r="D135" s="81">
        <f>'Properites Matches'!$J$89</f>
        <v>11</v>
      </c>
      <c r="E135" s="81">
        <f t="shared" si="85"/>
        <v>5</v>
      </c>
      <c r="F135" s="81">
        <f t="shared" si="86"/>
        <v>91</v>
      </c>
      <c r="G135" s="82">
        <f t="shared" si="87"/>
        <v>0.6875</v>
      </c>
      <c r="H135" s="82">
        <f t="shared" si="88"/>
        <v>0.10784313725490197</v>
      </c>
      <c r="I135" s="82">
        <f t="shared" si="91"/>
        <v>0.18644067796610167</v>
      </c>
      <c r="J135" s="106">
        <f t="shared" si="89"/>
        <v>6</v>
      </c>
      <c r="K135" s="46">
        <f t="shared" si="90"/>
        <v>0.33333333333333331</v>
      </c>
    </row>
    <row r="136" spans="2:13" ht="15.75" customHeight="1" x14ac:dyDescent="0.45">
      <c r="B136" s="22" t="s">
        <v>63</v>
      </c>
      <c r="C136" s="25">
        <f>General!J40</f>
        <v>20</v>
      </c>
      <c r="D136" s="81">
        <f>'Properites Matches'!$L$89</f>
        <v>16</v>
      </c>
      <c r="E136" s="81">
        <f t="shared" si="85"/>
        <v>4</v>
      </c>
      <c r="F136" s="81">
        <f t="shared" si="86"/>
        <v>86</v>
      </c>
      <c r="G136" s="82">
        <f t="shared" si="87"/>
        <v>0.8</v>
      </c>
      <c r="H136" s="82">
        <f t="shared" si="88"/>
        <v>0.15686274509803921</v>
      </c>
      <c r="I136" s="82">
        <f t="shared" si="91"/>
        <v>0.26229508196721307</v>
      </c>
      <c r="J136" s="106">
        <f t="shared" si="89"/>
        <v>11</v>
      </c>
      <c r="K136" s="46">
        <f t="shared" si="90"/>
        <v>0.61111111111111116</v>
      </c>
    </row>
    <row r="137" spans="2:13" ht="15.75" customHeight="1" x14ac:dyDescent="0.45">
      <c r="B137" s="22" t="s">
        <v>64</v>
      </c>
      <c r="C137" s="25">
        <f>General!J41</f>
        <v>19</v>
      </c>
      <c r="D137" s="81">
        <f>'Properites Matches'!$N$89</f>
        <v>10</v>
      </c>
      <c r="E137" s="81">
        <f t="shared" si="85"/>
        <v>9</v>
      </c>
      <c r="F137" s="81">
        <f t="shared" si="86"/>
        <v>92</v>
      </c>
      <c r="G137" s="82">
        <f t="shared" si="87"/>
        <v>0.52631578947368418</v>
      </c>
      <c r="H137" s="82">
        <f t="shared" si="88"/>
        <v>9.8039215686274508E-2</v>
      </c>
      <c r="I137" s="82">
        <f t="shared" si="91"/>
        <v>0.16528925619834711</v>
      </c>
      <c r="J137" s="106">
        <f t="shared" si="89"/>
        <v>7</v>
      </c>
      <c r="K137" s="46">
        <f t="shared" si="90"/>
        <v>0.3888888888888889</v>
      </c>
    </row>
    <row r="138" spans="2:13" ht="15.75" customHeight="1" x14ac:dyDescent="0.45">
      <c r="B138" s="22" t="s">
        <v>65</v>
      </c>
      <c r="C138" s="25">
        <f>General!J42</f>
        <v>20</v>
      </c>
      <c r="D138" s="81">
        <f>'Properites Matches'!$P$89</f>
        <v>8</v>
      </c>
      <c r="E138" s="81">
        <f t="shared" si="85"/>
        <v>12</v>
      </c>
      <c r="F138" s="81">
        <f t="shared" si="86"/>
        <v>94</v>
      </c>
      <c r="G138" s="82">
        <f t="shared" si="87"/>
        <v>0.4</v>
      </c>
      <c r="H138" s="82">
        <f t="shared" si="88"/>
        <v>7.8431372549019607E-2</v>
      </c>
      <c r="I138" s="82">
        <f t="shared" si="91"/>
        <v>0.13114754098360654</v>
      </c>
      <c r="J138" s="106">
        <f t="shared" si="89"/>
        <v>11</v>
      </c>
      <c r="K138" s="46">
        <f t="shared" si="90"/>
        <v>0.61111111111111116</v>
      </c>
    </row>
    <row r="139" spans="2:13" ht="15.75" customHeight="1" x14ac:dyDescent="0.45">
      <c r="B139" s="22" t="s">
        <v>66</v>
      </c>
      <c r="C139" s="25">
        <f>General!J43</f>
        <v>20</v>
      </c>
      <c r="D139" s="81">
        <f>'Properites Matches'!$R$89</f>
        <v>11</v>
      </c>
      <c r="E139" s="81">
        <f t="shared" si="85"/>
        <v>9</v>
      </c>
      <c r="F139" s="81">
        <f t="shared" si="86"/>
        <v>91</v>
      </c>
      <c r="G139" s="82">
        <f t="shared" si="87"/>
        <v>0.55000000000000004</v>
      </c>
      <c r="H139" s="82">
        <f t="shared" si="88"/>
        <v>0.10784313725490197</v>
      </c>
      <c r="I139" s="82">
        <f t="shared" si="91"/>
        <v>0.18032786885245899</v>
      </c>
      <c r="J139" s="106">
        <f t="shared" si="89"/>
        <v>5</v>
      </c>
      <c r="K139" s="46">
        <f t="shared" si="90"/>
        <v>0.27777777777777779</v>
      </c>
    </row>
    <row r="140" spans="2:13" ht="15.75" customHeight="1" x14ac:dyDescent="0.45">
      <c r="B140" s="22" t="s">
        <v>67</v>
      </c>
      <c r="C140" s="25">
        <f>General!J44</f>
        <v>17</v>
      </c>
      <c r="D140" s="24">
        <f>'Properites Matches'!$T$89</f>
        <v>13</v>
      </c>
      <c r="E140" s="24">
        <f t="shared" si="85"/>
        <v>4</v>
      </c>
      <c r="F140" s="24">
        <f t="shared" si="86"/>
        <v>89</v>
      </c>
      <c r="G140" s="105">
        <f t="shared" si="87"/>
        <v>0.76470588235294112</v>
      </c>
      <c r="H140" s="105">
        <f t="shared" si="88"/>
        <v>0.12745098039215685</v>
      </c>
      <c r="I140" s="105">
        <f t="shared" si="91"/>
        <v>0.21848739495798317</v>
      </c>
      <c r="J140" s="106">
        <f t="shared" si="89"/>
        <v>9</v>
      </c>
      <c r="K140" s="46">
        <f t="shared" si="90"/>
        <v>0.5</v>
      </c>
    </row>
    <row r="141" spans="2:13" ht="15.75" customHeight="1" x14ac:dyDescent="0.5">
      <c r="B141" s="39" t="s">
        <v>75</v>
      </c>
      <c r="C141" s="86">
        <f t="shared" ref="C141:K141" si="92">AVERAGE(C131:C140)</f>
        <v>19.3</v>
      </c>
      <c r="D141" s="86">
        <f t="shared" si="92"/>
        <v>9.6999999999999993</v>
      </c>
      <c r="E141" s="86">
        <f t="shared" si="92"/>
        <v>9.6</v>
      </c>
      <c r="F141" s="86">
        <f t="shared" si="92"/>
        <v>92.3</v>
      </c>
      <c r="G141" s="87">
        <f t="shared" si="92"/>
        <v>0.50413788146837679</v>
      </c>
      <c r="H141" s="87">
        <f t="shared" si="92"/>
        <v>9.5098039215686297E-2</v>
      </c>
      <c r="I141" s="87">
        <f t="shared" si="92"/>
        <v>0.15930489959711375</v>
      </c>
      <c r="J141" s="87">
        <f t="shared" si="92"/>
        <v>7</v>
      </c>
      <c r="K141" s="87">
        <f t="shared" si="92"/>
        <v>0.38888888888888884</v>
      </c>
    </row>
    <row r="142" spans="2:13" ht="15.75" customHeight="1" x14ac:dyDescent="0.45"/>
    <row r="143" spans="2:13" ht="15.75" customHeight="1" x14ac:dyDescent="0.45"/>
    <row r="144" spans="2:13" ht="15.75" customHeight="1" x14ac:dyDescent="0.55000000000000004">
      <c r="B144" s="159" t="s">
        <v>92</v>
      </c>
      <c r="C144" s="160"/>
      <c r="D144" s="160"/>
      <c r="E144" s="160"/>
      <c r="F144" s="160"/>
      <c r="G144" s="160"/>
      <c r="H144" s="160"/>
      <c r="I144" s="160"/>
      <c r="J144" s="160"/>
      <c r="K144" s="160"/>
      <c r="L144" s="160"/>
      <c r="M144" s="161"/>
    </row>
    <row r="145" spans="2:13" ht="15.75" customHeight="1" x14ac:dyDescent="0.5">
      <c r="B145" s="162" t="s">
        <v>93</v>
      </c>
      <c r="C145" s="165" t="s">
        <v>8</v>
      </c>
      <c r="D145" s="160"/>
      <c r="E145" s="161"/>
      <c r="F145" s="165" t="s">
        <v>9</v>
      </c>
      <c r="G145" s="160"/>
      <c r="H145" s="161"/>
      <c r="I145" s="165" t="s">
        <v>94</v>
      </c>
      <c r="J145" s="160"/>
      <c r="K145" s="161"/>
      <c r="L145" s="165" t="s">
        <v>95</v>
      </c>
      <c r="M145" s="161"/>
    </row>
    <row r="146" spans="2:13" ht="15.75" customHeight="1" x14ac:dyDescent="0.45">
      <c r="B146" s="163"/>
      <c r="C146" s="41" t="s">
        <v>81</v>
      </c>
      <c r="D146" s="41" t="s">
        <v>82</v>
      </c>
      <c r="E146" s="41" t="s">
        <v>83</v>
      </c>
      <c r="F146" s="41" t="s">
        <v>81</v>
      </c>
      <c r="G146" s="41" t="s">
        <v>82</v>
      </c>
      <c r="H146" s="41" t="s">
        <v>83</v>
      </c>
      <c r="I146" s="41" t="s">
        <v>81</v>
      </c>
      <c r="J146" s="41" t="s">
        <v>82</v>
      </c>
      <c r="K146" s="41" t="s">
        <v>83</v>
      </c>
      <c r="L146" s="41" t="s">
        <v>84</v>
      </c>
      <c r="M146" s="41" t="s">
        <v>96</v>
      </c>
    </row>
    <row r="147" spans="2:13" ht="15.75" customHeight="1" x14ac:dyDescent="0.45">
      <c r="B147" s="7" t="s">
        <v>68</v>
      </c>
      <c r="C147" s="42">
        <f t="shared" ref="C147:E147" si="93">AVERAGE(G3:G12)</f>
        <v>0.65278477434083837</v>
      </c>
      <c r="D147" s="42">
        <f t="shared" si="93"/>
        <v>0.15500000000000003</v>
      </c>
      <c r="E147" s="42">
        <f t="shared" si="93"/>
        <v>0.24604431129653195</v>
      </c>
      <c r="F147" s="42">
        <f t="shared" ref="F147:H147" si="94">AVERAGE(G50:G59)</f>
        <v>0.40857253857253861</v>
      </c>
      <c r="G147" s="42">
        <f t="shared" si="94"/>
        <v>6.8333333333333329E-2</v>
      </c>
      <c r="H147" s="42">
        <f t="shared" si="94"/>
        <v>0.11402213710384543</v>
      </c>
      <c r="I147" s="42">
        <f t="shared" ref="I147:K147" si="95">AVERAGE(G98:G107)</f>
        <v>0.56042107052662893</v>
      </c>
      <c r="J147" s="42">
        <f t="shared" si="95"/>
        <v>0.1019607843137255</v>
      </c>
      <c r="K147" s="42">
        <f t="shared" si="95"/>
        <v>0.17079782296912954</v>
      </c>
      <c r="L147" s="42">
        <f t="shared" ref="L147:M147" si="96">J13</f>
        <v>9.9</v>
      </c>
      <c r="M147" s="42">
        <f t="shared" si="96"/>
        <v>0.55000000000000004</v>
      </c>
    </row>
    <row r="148" spans="2:13" ht="15.75" customHeight="1" x14ac:dyDescent="0.45">
      <c r="B148" s="12" t="s">
        <v>69</v>
      </c>
      <c r="C148" s="44">
        <f t="shared" ref="C148:E148" si="97">AVERAGE(G14:G23)</f>
        <v>0.60223757045440773</v>
      </c>
      <c r="D148" s="44">
        <f t="shared" si="97"/>
        <v>0.22500000000000001</v>
      </c>
      <c r="E148" s="43">
        <f t="shared" si="97"/>
        <v>0.30780384354757706</v>
      </c>
      <c r="F148" s="44">
        <f t="shared" ref="F148:H148" si="98">AVERAGE(G61:G70)</f>
        <v>0.4170757020757021</v>
      </c>
      <c r="G148" s="44">
        <f t="shared" si="98"/>
        <v>0.10833333333333332</v>
      </c>
      <c r="H148" s="44">
        <f t="shared" si="98"/>
        <v>0.16375498480172129</v>
      </c>
      <c r="I148" s="44">
        <f t="shared" ref="I148:K148" si="99">AVERAGE(G109:G118)</f>
        <v>0.42784604035706425</v>
      </c>
      <c r="J148" s="44">
        <f t="shared" si="99"/>
        <v>0.10392156862745099</v>
      </c>
      <c r="K148" s="44">
        <f t="shared" si="99"/>
        <v>0.16372585863360184</v>
      </c>
      <c r="L148" s="44">
        <f t="shared" ref="L148:M148" si="100">J24</f>
        <v>7.8</v>
      </c>
      <c r="M148" s="44">
        <f t="shared" si="100"/>
        <v>0.43333333333333329</v>
      </c>
    </row>
    <row r="149" spans="2:13" ht="15.75" customHeight="1" x14ac:dyDescent="0.45">
      <c r="B149" s="32" t="s">
        <v>70</v>
      </c>
      <c r="C149" s="45">
        <f t="shared" ref="C149:E149" si="101">AVERAGE(G25:G30)</f>
        <v>0.65853554340396447</v>
      </c>
      <c r="D149" s="45">
        <f t="shared" si="101"/>
        <v>0.10416666666666667</v>
      </c>
      <c r="E149" s="45">
        <f t="shared" si="101"/>
        <v>0.17658584927477081</v>
      </c>
      <c r="F149" s="45">
        <f t="shared" ref="F149:H149" si="102">AVERAGE(G72:G77)</f>
        <v>0.38899711399711401</v>
      </c>
      <c r="G149" s="45">
        <f t="shared" si="102"/>
        <v>4.9999999999999996E-2</v>
      </c>
      <c r="H149" s="45">
        <f t="shared" si="102"/>
        <v>8.7175776092109913E-2</v>
      </c>
      <c r="I149" s="45">
        <f>AVERAGE(G120:G129)</f>
        <v>0.5785844513243894</v>
      </c>
      <c r="J149" s="45">
        <f>AVERAGE(H120:H129)</f>
        <v>0.10980392156862744</v>
      </c>
      <c r="K149" s="45">
        <f t="shared" ref="K149" si="103">AVERAGE(I120:I125)</f>
        <v>0.18225442107707382</v>
      </c>
      <c r="L149" s="45">
        <f t="shared" ref="L149:M149" si="104">J35</f>
        <v>9</v>
      </c>
      <c r="M149" s="45">
        <f t="shared" si="104"/>
        <v>0.50000000000000011</v>
      </c>
    </row>
    <row r="150" spans="2:13" ht="15.75" customHeight="1" x14ac:dyDescent="0.45">
      <c r="B150" s="33" t="s">
        <v>71</v>
      </c>
      <c r="C150" s="46">
        <f t="shared" ref="C150:E150" si="105">AVERAGE(G36:G45)</f>
        <v>0.74688726306373376</v>
      </c>
      <c r="D150" s="46">
        <f t="shared" si="105"/>
        <v>0.13</v>
      </c>
      <c r="E150" s="46">
        <f t="shared" si="105"/>
        <v>0.22002737850556969</v>
      </c>
      <c r="F150" s="46">
        <f t="shared" ref="F150:H150" si="106">AVERAGE(G83:G92)</f>
        <v>0.41784726238673608</v>
      </c>
      <c r="G150" s="46">
        <f t="shared" si="106"/>
        <v>7.3333333333333334E-2</v>
      </c>
      <c r="H150" s="46">
        <f t="shared" si="106"/>
        <v>0.12258431758694011</v>
      </c>
      <c r="I150" s="46">
        <f>AVERAGE(G131:G140)</f>
        <v>0.50413788146837679</v>
      </c>
      <c r="J150" s="46">
        <f t="shared" ref="J150:K150" si="107">AVERAGE(H131:H140)</f>
        <v>9.5098039215686297E-2</v>
      </c>
      <c r="K150" s="46">
        <f t="shared" si="107"/>
        <v>0.15930489959711375</v>
      </c>
      <c r="L150" s="46">
        <f t="shared" ref="L150:M150" si="108">J46</f>
        <v>7</v>
      </c>
      <c r="M150" s="46">
        <f t="shared" si="108"/>
        <v>0.38888888888888884</v>
      </c>
    </row>
    <row r="151" spans="2:13" ht="15.75" customHeight="1" x14ac:dyDescent="0.45">
      <c r="B151" s="151" t="s">
        <v>368</v>
      </c>
      <c r="C151" s="150">
        <f>AVERAGE([1]Metrics!G3:G7)</f>
        <v>0.5650527542632805</v>
      </c>
      <c r="D151" s="150">
        <f>AVERAGE([1]Metrics!H3:H7)</f>
        <v>0.20749999999999996</v>
      </c>
      <c r="E151" s="150">
        <f>AVERAGE([1]Metrics!I3:I7)</f>
        <v>0.27765903998542851</v>
      </c>
      <c r="F151" s="150">
        <f>AVERAGE([1]Metrics!G18:G22)</f>
        <v>0.35943977591036413</v>
      </c>
      <c r="G151" s="150">
        <f>AVERAGE([1]Metrics!H18:H22)</f>
        <v>0.08</v>
      </c>
      <c r="H151" s="150">
        <f>AVERAGE([1]Metrics!I18:I22)</f>
        <v>0.13016403416403416</v>
      </c>
      <c r="I151" s="150">
        <f>AVERAGE([1]Metrics!G34:G38)</f>
        <v>0.42474911703811963</v>
      </c>
      <c r="J151" s="150">
        <f>AVERAGE([1]Metrics!H34:H38)</f>
        <v>0.1</v>
      </c>
      <c r="K151" s="150">
        <f>AVERAGE([1]Metrics!I34:I38)</f>
        <v>0.15899795111883008</v>
      </c>
      <c r="L151" s="150">
        <f>[1]Metrics!J8</f>
        <v>6</v>
      </c>
      <c r="M151" s="150">
        <f>[1]Metrics!K8</f>
        <v>0.33333333333333331</v>
      </c>
    </row>
    <row r="152" spans="2:13" ht="15.75" customHeight="1" x14ac:dyDescent="0.45">
      <c r="B152" s="149" t="s">
        <v>367</v>
      </c>
      <c r="C152" s="44">
        <f>AVERAGE([1]Metrics!G9:G13)</f>
        <v>0.44233957490482501</v>
      </c>
      <c r="D152" s="44">
        <f>AVERAGE([1]Metrics!H9:H13)</f>
        <v>0.24249999999999999</v>
      </c>
      <c r="E152" s="152">
        <f>AVERAGE([1]Metrics!I9:I13)</f>
        <v>0.30748685957357524</v>
      </c>
      <c r="F152" s="44">
        <f>AVERAGE([1]Metrics!G24:G28)</f>
        <v>0.41965656565656567</v>
      </c>
      <c r="G152" s="44">
        <f>AVERAGE([1]Metrics!H24:H28)</f>
        <v>0.15666666666666668</v>
      </c>
      <c r="H152" s="152">
        <f>AVERAGE([1]Metrics!I24:I28)</f>
        <v>0.22107904127386119</v>
      </c>
      <c r="I152" s="44">
        <f>AVERAGE([1]Metrics!G40:G44)</f>
        <v>0.33494923297649271</v>
      </c>
      <c r="J152" s="44">
        <f>AVERAGE([1]Metrics!H40:H44)</f>
        <v>0.13529411764705884</v>
      </c>
      <c r="K152" s="152">
        <f>AVERAGE([1]Metrics!I40:I44)</f>
        <v>0.1896883970475155</v>
      </c>
      <c r="L152" s="153">
        <f>[1]Metrics!J14</f>
        <v>10.6</v>
      </c>
      <c r="M152" s="152">
        <f>[1]Metrics!K14</f>
        <v>0.58888888888888891</v>
      </c>
    </row>
    <row r="153" spans="2:13" ht="15.75" customHeight="1" x14ac:dyDescent="0.45"/>
    <row r="154" spans="2:13" ht="15.75" customHeight="1" x14ac:dyDescent="0.45"/>
    <row r="155" spans="2:13" ht="15.75" customHeight="1" x14ac:dyDescent="0.45"/>
    <row r="156" spans="2:13" ht="15.75" customHeight="1" x14ac:dyDescent="0.45"/>
    <row r="157" spans="2:13" ht="15.75" customHeight="1" x14ac:dyDescent="0.45"/>
    <row r="158" spans="2:13" ht="15.75" customHeight="1" x14ac:dyDescent="0.45"/>
    <row r="159" spans="2:13" ht="15.75" customHeight="1" x14ac:dyDescent="0.45"/>
    <row r="160" spans="2:13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mergeCells count="9">
    <mergeCell ref="I145:K145"/>
    <mergeCell ref="L145:M145"/>
    <mergeCell ref="B1:K1"/>
    <mergeCell ref="B48:K48"/>
    <mergeCell ref="B96:K96"/>
    <mergeCell ref="B144:M144"/>
    <mergeCell ref="B145:B146"/>
    <mergeCell ref="C145:E145"/>
    <mergeCell ref="F145:H145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1000"/>
  <sheetViews>
    <sheetView tabSelected="1" topLeftCell="A31" workbookViewId="0">
      <selection sqref="A1:B1"/>
    </sheetView>
  </sheetViews>
  <sheetFormatPr defaultColWidth="14.3984375" defaultRowHeight="15" customHeight="1" x14ac:dyDescent="0.45"/>
  <cols>
    <col min="1" max="1" width="31.3984375" customWidth="1"/>
    <col min="2" max="2" width="27.265625" customWidth="1"/>
    <col min="3" max="3" width="25.73046875" customWidth="1"/>
    <col min="4" max="4" width="27.265625" customWidth="1"/>
    <col min="5" max="5" width="28.265625" customWidth="1"/>
    <col min="6" max="7" width="27.265625" customWidth="1"/>
    <col min="8" max="8" width="28.1328125" customWidth="1"/>
    <col min="9" max="9" width="25.3984375" customWidth="1"/>
    <col min="10" max="10" width="30.1328125" customWidth="1"/>
    <col min="11" max="11" width="32.1328125" customWidth="1"/>
    <col min="12" max="12" width="27.265625" customWidth="1"/>
    <col min="13" max="13" width="24.265625" customWidth="1"/>
    <col min="14" max="14" width="28.73046875" customWidth="1"/>
    <col min="15" max="15" width="28" customWidth="1"/>
    <col min="16" max="16" width="32.73046875" customWidth="1"/>
    <col min="17" max="17" width="20.59765625" customWidth="1"/>
    <col min="18" max="18" width="29.73046875" customWidth="1"/>
    <col min="19" max="19" width="25" customWidth="1"/>
    <col min="20" max="20" width="26.86328125" customWidth="1"/>
  </cols>
  <sheetData>
    <row r="1" spans="1:20" ht="14.25" x14ac:dyDescent="0.45">
      <c r="A1" s="169" t="s">
        <v>22</v>
      </c>
      <c r="B1" s="161"/>
      <c r="C1" s="169" t="s">
        <v>25</v>
      </c>
      <c r="D1" s="161"/>
      <c r="E1" s="169" t="s">
        <v>26</v>
      </c>
      <c r="F1" s="161"/>
      <c r="G1" s="169" t="s">
        <v>27</v>
      </c>
      <c r="H1" s="161"/>
      <c r="I1" s="169" t="s">
        <v>29</v>
      </c>
      <c r="J1" s="161"/>
      <c r="K1" s="169" t="s">
        <v>30</v>
      </c>
      <c r="L1" s="161"/>
      <c r="M1" s="169" t="s">
        <v>31</v>
      </c>
      <c r="N1" s="161"/>
      <c r="O1" s="169" t="s">
        <v>32</v>
      </c>
      <c r="P1" s="161"/>
      <c r="Q1" s="169" t="s">
        <v>34</v>
      </c>
      <c r="R1" s="161"/>
      <c r="S1" s="169" t="s">
        <v>36</v>
      </c>
      <c r="T1" s="161"/>
    </row>
    <row r="2" spans="1:20" ht="14.25" x14ac:dyDescent="0.45">
      <c r="A2" s="41" t="s">
        <v>97</v>
      </c>
      <c r="B2" s="41" t="s">
        <v>98</v>
      </c>
      <c r="C2" s="41" t="s">
        <v>97</v>
      </c>
      <c r="D2" s="41" t="s">
        <v>98</v>
      </c>
      <c r="E2" s="41" t="s">
        <v>97</v>
      </c>
      <c r="F2" s="41" t="s">
        <v>98</v>
      </c>
      <c r="G2" s="41" t="s">
        <v>97</v>
      </c>
      <c r="H2" s="41" t="s">
        <v>98</v>
      </c>
      <c r="I2" s="47" t="s">
        <v>97</v>
      </c>
      <c r="J2" s="117" t="s">
        <v>98</v>
      </c>
      <c r="K2" s="47" t="s">
        <v>97</v>
      </c>
      <c r="L2" s="47" t="s">
        <v>98</v>
      </c>
      <c r="M2" s="89" t="s">
        <v>97</v>
      </c>
      <c r="N2" s="117" t="s">
        <v>98</v>
      </c>
      <c r="O2" s="47" t="s">
        <v>97</v>
      </c>
      <c r="P2" s="47" t="s">
        <v>98</v>
      </c>
      <c r="Q2" s="47" t="s">
        <v>97</v>
      </c>
      <c r="R2" s="47" t="s">
        <v>98</v>
      </c>
      <c r="S2" s="47" t="s">
        <v>97</v>
      </c>
      <c r="T2" s="47" t="s">
        <v>98</v>
      </c>
    </row>
    <row r="3" spans="1:20" ht="14.25" x14ac:dyDescent="0.45">
      <c r="A3" s="26" t="s">
        <v>99</v>
      </c>
      <c r="B3" s="26" t="s">
        <v>99</v>
      </c>
      <c r="C3" s="26" t="s">
        <v>99</v>
      </c>
      <c r="D3" s="26" t="s">
        <v>99</v>
      </c>
      <c r="E3" s="26" t="s">
        <v>100</v>
      </c>
      <c r="F3" s="26" t="s">
        <v>100</v>
      </c>
      <c r="G3" s="26" t="s">
        <v>101</v>
      </c>
      <c r="H3" s="26" t="s">
        <v>101</v>
      </c>
      <c r="I3" s="26" t="s">
        <v>102</v>
      </c>
      <c r="J3" s="26" t="s">
        <v>103</v>
      </c>
      <c r="K3" s="26" t="s">
        <v>102</v>
      </c>
      <c r="L3" s="26" t="s">
        <v>103</v>
      </c>
      <c r="M3" s="26" t="s">
        <v>104</v>
      </c>
      <c r="N3" s="26" t="s">
        <v>104</v>
      </c>
      <c r="O3" s="26" t="s">
        <v>105</v>
      </c>
      <c r="P3" s="26" t="s">
        <v>105</v>
      </c>
      <c r="Q3" s="26" t="s">
        <v>100</v>
      </c>
      <c r="R3" s="26" t="s">
        <v>100</v>
      </c>
      <c r="S3" s="26" t="s">
        <v>106</v>
      </c>
      <c r="T3" s="26" t="s">
        <v>107</v>
      </c>
    </row>
    <row r="4" spans="1:20" ht="14.25" x14ac:dyDescent="0.45">
      <c r="A4" s="26" t="s">
        <v>108</v>
      </c>
      <c r="B4" s="26" t="s">
        <v>109</v>
      </c>
      <c r="C4" s="26" t="s">
        <v>110</v>
      </c>
      <c r="D4" s="26" t="s">
        <v>111</v>
      </c>
      <c r="E4" s="26" t="s">
        <v>105</v>
      </c>
      <c r="F4" s="26" t="s">
        <v>105</v>
      </c>
      <c r="G4" s="26" t="s">
        <v>112</v>
      </c>
      <c r="H4" s="26" t="s">
        <v>112</v>
      </c>
      <c r="I4" s="26" t="s">
        <v>100</v>
      </c>
      <c r="J4" s="26" t="s">
        <v>100</v>
      </c>
      <c r="K4" s="26" t="s">
        <v>104</v>
      </c>
      <c r="L4" s="26" t="s">
        <v>104</v>
      </c>
      <c r="M4" s="26" t="s">
        <v>108</v>
      </c>
      <c r="N4" s="26" t="s">
        <v>109</v>
      </c>
      <c r="O4" s="26" t="s">
        <v>100</v>
      </c>
      <c r="P4" s="26" t="s">
        <v>100</v>
      </c>
      <c r="Q4" s="26" t="s">
        <v>104</v>
      </c>
      <c r="R4" s="26" t="s">
        <v>104</v>
      </c>
      <c r="S4" s="26" t="s">
        <v>100</v>
      </c>
      <c r="T4" s="26" t="s">
        <v>100</v>
      </c>
    </row>
    <row r="5" spans="1:20" ht="14.25" x14ac:dyDescent="0.45">
      <c r="A5" s="26" t="s">
        <v>110</v>
      </c>
      <c r="B5" s="26" t="s">
        <v>111</v>
      </c>
      <c r="C5" s="26" t="s">
        <v>113</v>
      </c>
      <c r="D5" s="26" t="s">
        <v>114</v>
      </c>
      <c r="E5" s="26" t="s">
        <v>115</v>
      </c>
      <c r="F5" s="26" t="s">
        <v>116</v>
      </c>
      <c r="G5" s="26" t="s">
        <v>110</v>
      </c>
      <c r="H5" s="26" t="s">
        <v>111</v>
      </c>
      <c r="I5" s="26" t="s">
        <v>112</v>
      </c>
      <c r="J5" s="26" t="s">
        <v>112</v>
      </c>
      <c r="K5" s="26" t="s">
        <v>117</v>
      </c>
      <c r="L5" s="26" t="s">
        <v>118</v>
      </c>
      <c r="M5" s="26" t="s">
        <v>119</v>
      </c>
      <c r="N5" s="26" t="s">
        <v>120</v>
      </c>
      <c r="O5" s="26" t="s">
        <v>121</v>
      </c>
      <c r="P5" s="26" t="s">
        <v>114</v>
      </c>
      <c r="Q5" s="26" t="s">
        <v>105</v>
      </c>
      <c r="R5" s="26" t="s">
        <v>105</v>
      </c>
      <c r="S5" s="26" t="s">
        <v>122</v>
      </c>
      <c r="T5" s="26" t="s">
        <v>123</v>
      </c>
    </row>
    <row r="6" spans="1:20" ht="14.25" x14ac:dyDescent="0.45">
      <c r="A6" s="26" t="s">
        <v>100</v>
      </c>
      <c r="B6" s="26" t="s">
        <v>100</v>
      </c>
      <c r="C6" s="26" t="s">
        <v>105</v>
      </c>
      <c r="D6" s="26" t="s">
        <v>105</v>
      </c>
      <c r="E6" s="26" t="s">
        <v>121</v>
      </c>
      <c r="F6" s="26" t="s">
        <v>124</v>
      </c>
      <c r="G6" s="26" t="s">
        <v>105</v>
      </c>
      <c r="H6" s="26" t="s">
        <v>105</v>
      </c>
      <c r="I6" s="26" t="s">
        <v>125</v>
      </c>
      <c r="J6" s="26" t="s">
        <v>107</v>
      </c>
      <c r="K6" s="26" t="s">
        <v>100</v>
      </c>
      <c r="L6" s="26" t="s">
        <v>100</v>
      </c>
      <c r="M6" s="26" t="s">
        <v>112</v>
      </c>
      <c r="N6" s="26" t="s">
        <v>112</v>
      </c>
      <c r="O6" s="26" t="s">
        <v>112</v>
      </c>
      <c r="P6" s="26" t="s">
        <v>112</v>
      </c>
      <c r="Q6" s="26" t="s">
        <v>113</v>
      </c>
      <c r="R6" s="26" t="s">
        <v>114</v>
      </c>
      <c r="S6" s="26" t="s">
        <v>126</v>
      </c>
      <c r="T6" s="26" t="s">
        <v>127</v>
      </c>
    </row>
    <row r="7" spans="1:20" ht="14.25" x14ac:dyDescent="0.45">
      <c r="A7" s="26" t="s">
        <v>105</v>
      </c>
      <c r="B7" s="26" t="s">
        <v>105</v>
      </c>
      <c r="C7" s="26" t="s">
        <v>112</v>
      </c>
      <c r="D7" s="26" t="s">
        <v>112</v>
      </c>
      <c r="E7" s="26" t="s">
        <v>112</v>
      </c>
      <c r="F7" s="26" t="s">
        <v>112</v>
      </c>
      <c r="G7" s="26" t="s">
        <v>99</v>
      </c>
      <c r="H7" s="26" t="s">
        <v>99</v>
      </c>
      <c r="I7" s="26" t="s">
        <v>128</v>
      </c>
      <c r="J7" s="26" t="s">
        <v>114</v>
      </c>
      <c r="K7" s="26" t="s">
        <v>119</v>
      </c>
      <c r="L7" s="26" t="s">
        <v>120</v>
      </c>
      <c r="M7" s="26" t="s">
        <v>102</v>
      </c>
      <c r="N7" s="26" t="s">
        <v>103</v>
      </c>
      <c r="O7" s="26" t="s">
        <v>101</v>
      </c>
      <c r="P7" s="26" t="s">
        <v>101</v>
      </c>
      <c r="Q7" s="26" t="s">
        <v>112</v>
      </c>
      <c r="R7" s="26" t="s">
        <v>112</v>
      </c>
      <c r="S7" s="26" t="s">
        <v>129</v>
      </c>
      <c r="T7" s="26" t="s">
        <v>129</v>
      </c>
    </row>
    <row r="8" spans="1:20" ht="14.25" x14ac:dyDescent="0.45">
      <c r="A8" s="26" t="s">
        <v>112</v>
      </c>
      <c r="B8" s="26" t="s">
        <v>112</v>
      </c>
      <c r="C8" s="26" t="s">
        <v>101</v>
      </c>
      <c r="D8" s="26" t="s">
        <v>101</v>
      </c>
      <c r="E8" s="26" t="s">
        <v>101</v>
      </c>
      <c r="F8" s="26" t="s">
        <v>101</v>
      </c>
      <c r="G8" s="26" t="s">
        <v>102</v>
      </c>
      <c r="H8" s="26" t="s">
        <v>103</v>
      </c>
      <c r="I8" s="26" t="s">
        <v>130</v>
      </c>
      <c r="J8" s="26" t="s">
        <v>130</v>
      </c>
      <c r="K8" s="26" t="s">
        <v>105</v>
      </c>
      <c r="L8" s="26" t="s">
        <v>105</v>
      </c>
      <c r="M8" s="118" t="s">
        <v>100</v>
      </c>
      <c r="N8" s="118" t="s">
        <v>100</v>
      </c>
      <c r="O8" s="26" t="s">
        <v>131</v>
      </c>
      <c r="P8" s="26" t="s">
        <v>131</v>
      </c>
      <c r="Q8" s="26" t="s">
        <v>101</v>
      </c>
      <c r="R8" s="26" t="s">
        <v>101</v>
      </c>
      <c r="S8" s="26" t="s">
        <v>99</v>
      </c>
      <c r="T8" s="26" t="s">
        <v>99</v>
      </c>
    </row>
    <row r="9" spans="1:20" ht="14.25" x14ac:dyDescent="0.45">
      <c r="A9" s="26" t="s">
        <v>101</v>
      </c>
      <c r="B9" s="26" t="s">
        <v>101</v>
      </c>
      <c r="C9" s="26" t="s">
        <v>132</v>
      </c>
      <c r="D9" s="26" t="s">
        <v>132</v>
      </c>
      <c r="E9" s="26" t="s">
        <v>133</v>
      </c>
      <c r="F9" s="26" t="s">
        <v>131</v>
      </c>
      <c r="G9" s="119" t="s">
        <v>132</v>
      </c>
      <c r="H9" s="119" t="s">
        <v>98</v>
      </c>
      <c r="I9" s="26" t="s">
        <v>133</v>
      </c>
      <c r="J9" s="26" t="s">
        <v>131</v>
      </c>
      <c r="K9" s="26" t="s">
        <v>134</v>
      </c>
      <c r="L9" s="26" t="s">
        <v>134</v>
      </c>
      <c r="M9" s="26" t="s">
        <v>129</v>
      </c>
      <c r="N9" s="26" t="s">
        <v>129</v>
      </c>
      <c r="O9" s="26" t="s">
        <v>120</v>
      </c>
      <c r="P9" s="26" t="s">
        <v>120</v>
      </c>
      <c r="Q9" s="26" t="s">
        <v>129</v>
      </c>
      <c r="R9" s="26" t="s">
        <v>129</v>
      </c>
      <c r="S9" s="26" t="s">
        <v>104</v>
      </c>
      <c r="T9" s="26" t="s">
        <v>104</v>
      </c>
    </row>
    <row r="10" spans="1:20" ht="14.25" x14ac:dyDescent="0.45">
      <c r="A10" s="26" t="s">
        <v>119</v>
      </c>
      <c r="B10" s="26" t="s">
        <v>120</v>
      </c>
      <c r="C10" s="26" t="s">
        <v>119</v>
      </c>
      <c r="D10" s="26" t="s">
        <v>120</v>
      </c>
      <c r="E10" s="119" t="s">
        <v>119</v>
      </c>
      <c r="F10" s="119" t="s">
        <v>120</v>
      </c>
      <c r="G10" s="26" t="s">
        <v>135</v>
      </c>
      <c r="H10" s="26" t="s">
        <v>135</v>
      </c>
      <c r="I10" s="26" t="s">
        <v>117</v>
      </c>
      <c r="J10" s="26" t="s">
        <v>118</v>
      </c>
      <c r="K10" s="26" t="s">
        <v>99</v>
      </c>
      <c r="L10" s="26" t="s">
        <v>99</v>
      </c>
      <c r="M10" s="26" t="s">
        <v>128</v>
      </c>
      <c r="N10" s="26" t="s">
        <v>114</v>
      </c>
      <c r="O10" s="26" t="s">
        <v>136</v>
      </c>
      <c r="P10" s="26" t="s">
        <v>118</v>
      </c>
      <c r="Q10" s="26" t="s">
        <v>108</v>
      </c>
      <c r="R10" s="26" t="s">
        <v>109</v>
      </c>
      <c r="S10" s="26" t="s">
        <v>137</v>
      </c>
      <c r="T10" s="26" t="s">
        <v>138</v>
      </c>
    </row>
    <row r="11" spans="1:20" ht="14.25" x14ac:dyDescent="0.45">
      <c r="A11" s="26" t="s">
        <v>117</v>
      </c>
      <c r="B11" s="26" t="s">
        <v>118</v>
      </c>
      <c r="C11" s="26" t="s">
        <v>139</v>
      </c>
      <c r="D11" s="26" t="s">
        <v>139</v>
      </c>
      <c r="E11" s="26" t="s">
        <v>117</v>
      </c>
      <c r="F11" s="26" t="s">
        <v>118</v>
      </c>
      <c r="G11" s="26" t="s">
        <v>113</v>
      </c>
      <c r="H11" s="26" t="s">
        <v>114</v>
      </c>
      <c r="I11" s="26" t="s">
        <v>140</v>
      </c>
      <c r="J11" s="26" t="s">
        <v>141</v>
      </c>
      <c r="K11" s="26" t="s">
        <v>129</v>
      </c>
      <c r="L11" s="26" t="s">
        <v>129</v>
      </c>
      <c r="M11" s="26" t="s">
        <v>142</v>
      </c>
      <c r="N11" s="26" t="s">
        <v>118</v>
      </c>
      <c r="O11" s="26" t="s">
        <v>102</v>
      </c>
      <c r="P11" s="26" t="s">
        <v>103</v>
      </c>
      <c r="Q11" s="26" t="s">
        <v>102</v>
      </c>
      <c r="R11" s="26" t="s">
        <v>103</v>
      </c>
      <c r="S11" s="26" t="s">
        <v>112</v>
      </c>
      <c r="T11" s="26" t="s">
        <v>112</v>
      </c>
    </row>
    <row r="12" spans="1:20" ht="14.25" x14ac:dyDescent="0.45">
      <c r="A12" s="26" t="s">
        <v>139</v>
      </c>
      <c r="B12" s="26" t="s">
        <v>139</v>
      </c>
      <c r="C12" s="26" t="s">
        <v>102</v>
      </c>
      <c r="D12" s="26" t="s">
        <v>103</v>
      </c>
      <c r="E12" s="120" t="s">
        <v>102</v>
      </c>
      <c r="F12" s="120" t="s">
        <v>103</v>
      </c>
      <c r="G12" s="120" t="s">
        <v>139</v>
      </c>
      <c r="H12" s="120" t="s">
        <v>139</v>
      </c>
      <c r="I12" s="26" t="s">
        <v>119</v>
      </c>
      <c r="J12" s="26" t="s">
        <v>120</v>
      </c>
      <c r="K12" s="26" t="s">
        <v>101</v>
      </c>
      <c r="L12" s="26" t="s">
        <v>101</v>
      </c>
      <c r="M12" s="26" t="s">
        <v>134</v>
      </c>
      <c r="N12" s="26" t="s">
        <v>134</v>
      </c>
      <c r="O12" s="26"/>
      <c r="P12" s="26"/>
      <c r="Q12" s="26" t="s">
        <v>134</v>
      </c>
      <c r="R12" s="26" t="s">
        <v>134</v>
      </c>
      <c r="S12" s="26" t="s">
        <v>119</v>
      </c>
      <c r="T12" s="26" t="s">
        <v>120</v>
      </c>
    </row>
    <row r="13" spans="1:20" ht="14.25" x14ac:dyDescent="0.45">
      <c r="A13" s="26" t="s">
        <v>102</v>
      </c>
      <c r="B13" s="26" t="s">
        <v>103</v>
      </c>
      <c r="C13" s="26"/>
      <c r="D13" s="26"/>
      <c r="E13" s="26" t="s">
        <v>143</v>
      </c>
      <c r="F13" s="26" t="s">
        <v>144</v>
      </c>
      <c r="G13" s="26"/>
      <c r="H13" s="26"/>
      <c r="I13" s="26" t="s">
        <v>145</v>
      </c>
      <c r="J13" s="26" t="s">
        <v>101</v>
      </c>
      <c r="K13" s="26" t="s">
        <v>146</v>
      </c>
      <c r="L13" s="26" t="s">
        <v>146</v>
      </c>
      <c r="M13" s="26" t="s">
        <v>146</v>
      </c>
      <c r="N13" s="26" t="s">
        <v>146</v>
      </c>
      <c r="O13" s="26"/>
      <c r="P13" s="26"/>
      <c r="Q13" s="26" t="s">
        <v>146</v>
      </c>
      <c r="R13" s="26" t="s">
        <v>146</v>
      </c>
      <c r="S13" s="26" t="s">
        <v>139</v>
      </c>
      <c r="T13" s="26" t="s">
        <v>139</v>
      </c>
    </row>
    <row r="14" spans="1:20" ht="14.25" x14ac:dyDescent="0.4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 t="s">
        <v>133</v>
      </c>
      <c r="L14" s="26" t="s">
        <v>131</v>
      </c>
      <c r="M14" s="26" t="s">
        <v>140</v>
      </c>
      <c r="N14" s="26" t="s">
        <v>141</v>
      </c>
      <c r="O14" s="26"/>
      <c r="P14" s="26"/>
      <c r="Q14" s="26"/>
      <c r="R14" s="26"/>
      <c r="S14" s="26" t="s">
        <v>147</v>
      </c>
      <c r="T14" s="26" t="s">
        <v>148</v>
      </c>
    </row>
    <row r="15" spans="1:20" ht="14.25" x14ac:dyDescent="0.45">
      <c r="A15" s="26"/>
      <c r="B15" s="26"/>
      <c r="C15" s="26"/>
      <c r="D15" s="26"/>
      <c r="E15" s="26"/>
      <c r="F15" s="26"/>
      <c r="G15" s="119"/>
      <c r="H15" s="119"/>
      <c r="I15" s="26"/>
      <c r="J15" s="26"/>
      <c r="K15" s="26" t="s">
        <v>113</v>
      </c>
      <c r="L15" s="26" t="s">
        <v>114</v>
      </c>
      <c r="M15" s="26" t="s">
        <v>101</v>
      </c>
      <c r="N15" s="26" t="s">
        <v>101</v>
      </c>
      <c r="O15" s="26"/>
      <c r="P15" s="26"/>
      <c r="Q15" s="26"/>
      <c r="R15" s="26"/>
      <c r="S15" s="26" t="s">
        <v>149</v>
      </c>
      <c r="T15" s="121" t="s">
        <v>130</v>
      </c>
    </row>
    <row r="16" spans="1:20" ht="14.25" x14ac:dyDescent="0.45">
      <c r="A16" s="26"/>
      <c r="B16" s="26"/>
      <c r="C16" s="26"/>
      <c r="D16" s="26"/>
      <c r="E16" s="26"/>
      <c r="F16" s="122"/>
      <c r="G16" s="26"/>
      <c r="H16" s="26"/>
      <c r="I16" s="119"/>
      <c r="J16" s="122"/>
      <c r="K16" s="26" t="s">
        <v>110</v>
      </c>
      <c r="L16" s="26" t="s">
        <v>111</v>
      </c>
      <c r="M16" s="26"/>
      <c r="N16" s="26"/>
      <c r="O16" s="26"/>
      <c r="P16" s="26"/>
      <c r="Q16" s="26"/>
      <c r="R16" s="26"/>
      <c r="S16" s="26" t="s">
        <v>101</v>
      </c>
      <c r="T16" s="26" t="s">
        <v>101</v>
      </c>
    </row>
    <row r="17" spans="1:20" ht="14.25" x14ac:dyDescent="0.45">
      <c r="A17" s="26"/>
      <c r="B17" s="26"/>
      <c r="C17" s="26"/>
      <c r="D17" s="26"/>
      <c r="E17" s="26"/>
      <c r="F17" s="122"/>
      <c r="G17" s="26"/>
      <c r="H17" s="26"/>
      <c r="I17" s="119"/>
      <c r="J17" s="30"/>
      <c r="K17" s="26" t="s">
        <v>139</v>
      </c>
      <c r="L17" s="26" t="s">
        <v>139</v>
      </c>
      <c r="M17" s="26"/>
      <c r="N17" s="26"/>
      <c r="O17" s="26"/>
      <c r="P17" s="26"/>
      <c r="Q17" s="26"/>
      <c r="R17" s="26"/>
      <c r="S17" s="26" t="s">
        <v>133</v>
      </c>
      <c r="T17" s="26" t="s">
        <v>131</v>
      </c>
    </row>
    <row r="18" spans="1:20" ht="14.25" x14ac:dyDescent="0.45">
      <c r="A18" s="26"/>
      <c r="B18" s="26"/>
      <c r="C18" s="26"/>
      <c r="D18" s="26"/>
      <c r="E18" s="26"/>
      <c r="F18" s="122"/>
      <c r="G18" s="26"/>
      <c r="H18" s="26"/>
      <c r="I18" s="26"/>
      <c r="J18" s="122"/>
      <c r="K18" s="26" t="s">
        <v>150</v>
      </c>
      <c r="L18" s="26" t="s">
        <v>150</v>
      </c>
      <c r="M18" s="26"/>
      <c r="N18" s="26"/>
      <c r="O18" s="26"/>
      <c r="P18" s="26"/>
      <c r="Q18" s="26"/>
      <c r="R18" s="26"/>
      <c r="S18" s="26" t="s">
        <v>151</v>
      </c>
      <c r="T18" s="26" t="s">
        <v>152</v>
      </c>
    </row>
    <row r="19" spans="1:20" ht="14.25" x14ac:dyDescent="0.45">
      <c r="A19" s="26"/>
      <c r="B19" s="26"/>
      <c r="C19" s="26"/>
      <c r="D19" s="26"/>
      <c r="E19" s="26"/>
      <c r="F19" s="122"/>
      <c r="G19" s="26"/>
      <c r="H19" s="26"/>
      <c r="I19" s="120"/>
      <c r="J19" s="122"/>
      <c r="K19" s="26"/>
      <c r="L19" s="26"/>
      <c r="M19" s="26"/>
      <c r="N19" s="26"/>
      <c r="O19" s="26"/>
      <c r="P19" s="26"/>
      <c r="Q19" s="26"/>
      <c r="R19" s="26"/>
      <c r="S19" s="26" t="s">
        <v>146</v>
      </c>
      <c r="T19" s="26" t="s">
        <v>146</v>
      </c>
    </row>
    <row r="20" spans="1:20" ht="14.25" x14ac:dyDescent="0.45">
      <c r="A20" s="26"/>
      <c r="B20" s="26"/>
      <c r="C20" s="26"/>
      <c r="D20" s="26"/>
      <c r="E20" s="26"/>
      <c r="F20" s="122"/>
      <c r="G20" s="26"/>
      <c r="H20" s="26"/>
      <c r="I20" s="120"/>
      <c r="J20" s="122"/>
      <c r="K20" s="26"/>
      <c r="L20" s="26"/>
      <c r="M20" s="26"/>
      <c r="N20" s="26"/>
      <c r="O20" s="26"/>
      <c r="P20" s="26"/>
      <c r="Q20" s="26"/>
      <c r="R20" s="26"/>
      <c r="S20" s="26" t="s">
        <v>134</v>
      </c>
      <c r="T20" s="26" t="s">
        <v>134</v>
      </c>
    </row>
    <row r="21" spans="1:20" ht="15.75" customHeight="1" x14ac:dyDescent="0.45">
      <c r="A21" s="26"/>
      <c r="B21" s="26"/>
      <c r="C21" s="26"/>
      <c r="D21" s="26"/>
      <c r="E21" s="26"/>
      <c r="F21" s="26"/>
      <c r="G21" s="120"/>
      <c r="H21" s="120"/>
      <c r="I21" s="120"/>
      <c r="J21" s="122"/>
      <c r="K21" s="26"/>
      <c r="L21" s="26"/>
      <c r="M21" s="26"/>
      <c r="N21" s="26"/>
      <c r="O21" s="26"/>
      <c r="P21" s="26"/>
      <c r="Q21" s="26"/>
      <c r="R21" s="26"/>
      <c r="S21" s="26" t="s">
        <v>108</v>
      </c>
      <c r="T21" s="26" t="s">
        <v>109</v>
      </c>
    </row>
    <row r="22" spans="1:20" ht="15.75" customHeight="1" x14ac:dyDescent="0.45">
      <c r="A22" s="26"/>
      <c r="B22" s="26"/>
      <c r="C22" s="26"/>
      <c r="D22" s="26"/>
      <c r="E22" s="26"/>
      <c r="F22" s="26"/>
      <c r="G22" s="26"/>
      <c r="H22" s="26"/>
      <c r="I22" s="26"/>
      <c r="J22" s="122"/>
      <c r="K22" s="26"/>
      <c r="L22" s="26"/>
      <c r="M22" s="119"/>
      <c r="N22" s="119"/>
      <c r="O22" s="26"/>
      <c r="P22" s="26"/>
      <c r="Q22" s="26"/>
      <c r="R22" s="26"/>
      <c r="S22" s="26" t="s">
        <v>105</v>
      </c>
      <c r="T22" s="26" t="s">
        <v>105</v>
      </c>
    </row>
    <row r="23" spans="1:20" ht="15.75" customHeight="1" x14ac:dyDescent="0.45">
      <c r="A23" s="26"/>
      <c r="B23" s="26"/>
      <c r="C23" s="26"/>
      <c r="D23" s="26"/>
      <c r="E23" s="26"/>
      <c r="F23" s="26"/>
      <c r="G23" s="26"/>
      <c r="H23" s="26"/>
      <c r="I23" s="26"/>
      <c r="J23" s="122"/>
      <c r="K23" s="26"/>
      <c r="L23" s="26"/>
      <c r="M23" s="26"/>
      <c r="N23" s="26"/>
      <c r="O23" s="26"/>
      <c r="P23" s="26"/>
      <c r="Q23" s="26"/>
      <c r="R23" s="26"/>
      <c r="S23" s="26" t="s">
        <v>117</v>
      </c>
      <c r="T23" s="26" t="s">
        <v>118</v>
      </c>
    </row>
    <row r="24" spans="1:20" ht="15.75" customHeight="1" x14ac:dyDescent="0.45">
      <c r="A24" s="119"/>
      <c r="B24" s="119"/>
      <c r="C24" s="119"/>
      <c r="D24" s="119"/>
      <c r="E24" s="119"/>
      <c r="F24" s="119"/>
      <c r="G24" s="119"/>
      <c r="H24" s="119"/>
      <c r="I24" s="119"/>
      <c r="J24" s="123"/>
      <c r="K24" s="119"/>
      <c r="L24" s="119"/>
      <c r="M24" s="119"/>
      <c r="N24" s="119"/>
      <c r="O24" s="119"/>
      <c r="P24" s="119"/>
      <c r="Q24" s="119"/>
      <c r="R24" s="119"/>
      <c r="S24" s="26" t="s">
        <v>110</v>
      </c>
      <c r="T24" s="26" t="s">
        <v>111</v>
      </c>
    </row>
    <row r="25" spans="1:20" ht="15.75" customHeight="1" x14ac:dyDescent="0.4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</row>
    <row r="26" spans="1:20" ht="15.75" customHeight="1" x14ac:dyDescent="0.4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</row>
    <row r="27" spans="1:20" ht="15.75" customHeight="1" x14ac:dyDescent="0.45">
      <c r="A27" s="124" t="s">
        <v>153</v>
      </c>
      <c r="B27" s="125">
        <f>COUNTA(B3:B24)</f>
        <v>11</v>
      </c>
      <c r="C27" s="124" t="s">
        <v>153</v>
      </c>
      <c r="D27" s="124">
        <f>COUNTA(D3:D24)</f>
        <v>10</v>
      </c>
      <c r="E27" s="124" t="s">
        <v>153</v>
      </c>
      <c r="F27" s="125">
        <f>COUNTA(F3:F24)</f>
        <v>11</v>
      </c>
      <c r="G27" s="124" t="s">
        <v>153</v>
      </c>
      <c r="H27" s="126">
        <f>COUNTA(H3:H24)</f>
        <v>10</v>
      </c>
      <c r="I27" s="124" t="s">
        <v>153</v>
      </c>
      <c r="J27" s="126">
        <f>COUNTA(J3:J24)</f>
        <v>11</v>
      </c>
      <c r="K27" s="124" t="s">
        <v>153</v>
      </c>
      <c r="L27" s="126">
        <f>COUNTA(L3:L24)</f>
        <v>16</v>
      </c>
      <c r="M27" s="124" t="s">
        <v>153</v>
      </c>
      <c r="N27" s="126">
        <f>COUNTA(N3:N24)</f>
        <v>13</v>
      </c>
      <c r="O27" s="124" t="s">
        <v>153</v>
      </c>
      <c r="P27" s="126">
        <f>COUNTA(P3:P24)</f>
        <v>9</v>
      </c>
      <c r="Q27" s="124" t="s">
        <v>153</v>
      </c>
      <c r="R27" s="126">
        <f>COUNTA(R3:R24)</f>
        <v>11</v>
      </c>
      <c r="S27" s="127" t="s">
        <v>153</v>
      </c>
      <c r="T27" s="125">
        <f>COUNTA(T3:T24)</f>
        <v>22</v>
      </c>
    </row>
    <row r="28" spans="1:20" ht="15.75" customHeight="1" x14ac:dyDescent="0.45"/>
    <row r="29" spans="1:20" ht="15.75" customHeight="1" x14ac:dyDescent="0.45"/>
    <row r="30" spans="1:20" ht="15.75" customHeight="1" x14ac:dyDescent="0.45">
      <c r="A30" s="169" t="s">
        <v>37</v>
      </c>
      <c r="B30" s="161"/>
      <c r="C30" s="169" t="s">
        <v>38</v>
      </c>
      <c r="D30" s="161"/>
      <c r="E30" s="169" t="s">
        <v>39</v>
      </c>
      <c r="F30" s="161"/>
      <c r="G30" s="169" t="s">
        <v>40</v>
      </c>
      <c r="H30" s="161"/>
      <c r="I30" s="169" t="s">
        <v>41</v>
      </c>
      <c r="J30" s="161"/>
      <c r="K30" s="169" t="s">
        <v>42</v>
      </c>
      <c r="L30" s="161"/>
      <c r="M30" s="169" t="s">
        <v>43</v>
      </c>
      <c r="N30" s="161"/>
      <c r="O30" s="169" t="s">
        <v>44</v>
      </c>
      <c r="P30" s="161"/>
      <c r="Q30" s="169" t="s">
        <v>45</v>
      </c>
      <c r="R30" s="161"/>
      <c r="S30" s="169" t="s">
        <v>46</v>
      </c>
      <c r="T30" s="161"/>
    </row>
    <row r="31" spans="1:20" ht="15.75" customHeight="1" x14ac:dyDescent="0.45">
      <c r="A31" s="41" t="s">
        <v>97</v>
      </c>
      <c r="B31" s="41" t="s">
        <v>98</v>
      </c>
      <c r="C31" s="41" t="s">
        <v>97</v>
      </c>
      <c r="D31" s="41" t="s">
        <v>98</v>
      </c>
      <c r="E31" s="41" t="s">
        <v>97</v>
      </c>
      <c r="F31" s="41" t="s">
        <v>98</v>
      </c>
      <c r="G31" s="41" t="s">
        <v>97</v>
      </c>
      <c r="H31" s="41" t="s">
        <v>98</v>
      </c>
      <c r="I31" s="47" t="s">
        <v>97</v>
      </c>
      <c r="J31" s="117" t="s">
        <v>98</v>
      </c>
      <c r="K31" s="47" t="s">
        <v>97</v>
      </c>
      <c r="L31" s="47" t="s">
        <v>98</v>
      </c>
      <c r="M31" s="89" t="s">
        <v>97</v>
      </c>
      <c r="N31" s="117" t="s">
        <v>98</v>
      </c>
      <c r="O31" s="41" t="s">
        <v>97</v>
      </c>
      <c r="P31" s="41" t="s">
        <v>98</v>
      </c>
      <c r="Q31" s="41" t="s">
        <v>97</v>
      </c>
      <c r="R31" s="41" t="s">
        <v>98</v>
      </c>
      <c r="S31" s="41" t="s">
        <v>97</v>
      </c>
      <c r="T31" s="41" t="s">
        <v>98</v>
      </c>
    </row>
    <row r="32" spans="1:20" ht="15" customHeight="1" x14ac:dyDescent="0.45">
      <c r="A32" s="26" t="s">
        <v>101</v>
      </c>
      <c r="B32" s="26" t="s">
        <v>101</v>
      </c>
      <c r="C32" s="26" t="s">
        <v>154</v>
      </c>
      <c r="D32" s="26" t="s">
        <v>141</v>
      </c>
      <c r="E32" s="26" t="s">
        <v>137</v>
      </c>
      <c r="F32" s="26" t="s">
        <v>138</v>
      </c>
      <c r="G32" s="26" t="s">
        <v>128</v>
      </c>
      <c r="H32" s="26" t="s">
        <v>114</v>
      </c>
      <c r="I32" s="26" t="s">
        <v>100</v>
      </c>
      <c r="J32" s="26" t="s">
        <v>100</v>
      </c>
      <c r="K32" s="26" t="s">
        <v>100</v>
      </c>
      <c r="L32" s="26" t="s">
        <v>100</v>
      </c>
      <c r="M32" s="26" t="s">
        <v>139</v>
      </c>
      <c r="N32" s="26" t="s">
        <v>139</v>
      </c>
      <c r="O32" s="26" t="s">
        <v>155</v>
      </c>
      <c r="P32" s="26" t="s">
        <v>118</v>
      </c>
      <c r="Q32" s="26" t="s">
        <v>156</v>
      </c>
      <c r="R32" s="26" t="s">
        <v>120</v>
      </c>
      <c r="S32" s="26" t="s">
        <v>104</v>
      </c>
      <c r="T32" s="26" t="s">
        <v>104</v>
      </c>
    </row>
    <row r="33" spans="1:20" ht="15" customHeight="1" x14ac:dyDescent="0.45">
      <c r="A33" s="26" t="s">
        <v>157</v>
      </c>
      <c r="B33" s="26" t="s">
        <v>131</v>
      </c>
      <c r="C33" s="26" t="s">
        <v>158</v>
      </c>
      <c r="D33" s="26" t="s">
        <v>124</v>
      </c>
      <c r="E33" s="26" t="s">
        <v>105</v>
      </c>
      <c r="F33" s="26" t="s">
        <v>105</v>
      </c>
      <c r="G33" s="26" t="s">
        <v>131</v>
      </c>
      <c r="H33" s="26" t="s">
        <v>131</v>
      </c>
      <c r="I33" s="26" t="s">
        <v>104</v>
      </c>
      <c r="J33" s="26" t="s">
        <v>104</v>
      </c>
      <c r="K33" s="26" t="s">
        <v>159</v>
      </c>
      <c r="L33" s="26" t="s">
        <v>159</v>
      </c>
      <c r="M33" s="26" t="s">
        <v>159</v>
      </c>
      <c r="N33" s="26" t="s">
        <v>159</v>
      </c>
      <c r="O33" s="26" t="s">
        <v>160</v>
      </c>
      <c r="P33" s="26" t="s">
        <v>130</v>
      </c>
      <c r="Q33" s="26" t="s">
        <v>112</v>
      </c>
      <c r="R33" s="26" t="s">
        <v>112</v>
      </c>
      <c r="S33" s="26" t="s">
        <v>131</v>
      </c>
      <c r="T33" s="26" t="s">
        <v>131</v>
      </c>
    </row>
    <row r="34" spans="1:20" ht="15" customHeight="1" x14ac:dyDescent="0.45">
      <c r="A34" s="26" t="s">
        <v>161</v>
      </c>
      <c r="B34" s="26" t="s">
        <v>103</v>
      </c>
      <c r="C34" s="26" t="s">
        <v>162</v>
      </c>
      <c r="D34" s="26" t="s">
        <v>163</v>
      </c>
      <c r="E34" s="26" t="s">
        <v>149</v>
      </c>
      <c r="F34" s="26" t="s">
        <v>123</v>
      </c>
      <c r="G34" s="26" t="s">
        <v>101</v>
      </c>
      <c r="H34" s="26" t="s">
        <v>101</v>
      </c>
      <c r="I34" s="26" t="s">
        <v>164</v>
      </c>
      <c r="J34" s="26" t="s">
        <v>141</v>
      </c>
      <c r="K34" s="26" t="s">
        <v>165</v>
      </c>
      <c r="L34" s="26" t="s">
        <v>127</v>
      </c>
      <c r="M34" s="26" t="s">
        <v>112</v>
      </c>
      <c r="N34" s="26" t="s">
        <v>112</v>
      </c>
      <c r="O34" s="26" t="s">
        <v>99</v>
      </c>
      <c r="P34" s="26" t="s">
        <v>99</v>
      </c>
      <c r="Q34" s="26" t="s">
        <v>104</v>
      </c>
      <c r="R34" s="26" t="s">
        <v>104</v>
      </c>
      <c r="S34" s="26" t="s">
        <v>166</v>
      </c>
      <c r="T34" s="26" t="s">
        <v>167</v>
      </c>
    </row>
    <row r="35" spans="1:20" ht="15" customHeight="1" x14ac:dyDescent="0.45">
      <c r="A35" s="26" t="s">
        <v>168</v>
      </c>
      <c r="B35" s="26" t="s">
        <v>118</v>
      </c>
      <c r="C35" s="26" t="s">
        <v>159</v>
      </c>
      <c r="D35" s="26" t="s">
        <v>159</v>
      </c>
      <c r="E35" s="26" t="s">
        <v>99</v>
      </c>
      <c r="F35" s="26" t="s">
        <v>99</v>
      </c>
      <c r="G35" s="26" t="s">
        <v>132</v>
      </c>
      <c r="H35" s="26" t="s">
        <v>98</v>
      </c>
      <c r="I35" s="26" t="s">
        <v>169</v>
      </c>
      <c r="J35" s="26" t="s">
        <v>124</v>
      </c>
      <c r="K35" s="26" t="s">
        <v>133</v>
      </c>
      <c r="L35" s="26" t="s">
        <v>131</v>
      </c>
      <c r="M35" s="26" t="s">
        <v>134</v>
      </c>
      <c r="N35" s="26" t="s">
        <v>134</v>
      </c>
      <c r="O35" s="26" t="s">
        <v>170</v>
      </c>
      <c r="P35" s="26" t="s">
        <v>107</v>
      </c>
      <c r="Q35" s="26" t="s">
        <v>161</v>
      </c>
      <c r="R35" s="26" t="s">
        <v>103</v>
      </c>
      <c r="S35" s="26" t="s">
        <v>129</v>
      </c>
      <c r="T35" s="26" t="s">
        <v>129</v>
      </c>
    </row>
    <row r="36" spans="1:20" ht="15" customHeight="1" x14ac:dyDescent="0.45">
      <c r="A36" s="26" t="s">
        <v>156</v>
      </c>
      <c r="B36" s="26" t="s">
        <v>120</v>
      </c>
      <c r="C36" s="26" t="s">
        <v>99</v>
      </c>
      <c r="D36" s="26" t="s">
        <v>99</v>
      </c>
      <c r="E36" s="26" t="s">
        <v>100</v>
      </c>
      <c r="F36" s="26" t="s">
        <v>100</v>
      </c>
      <c r="G36" s="26" t="s">
        <v>160</v>
      </c>
      <c r="H36" s="26" t="s">
        <v>130</v>
      </c>
      <c r="I36" s="26" t="s">
        <v>171</v>
      </c>
      <c r="J36" s="26" t="s">
        <v>118</v>
      </c>
      <c r="K36" s="26" t="s">
        <v>119</v>
      </c>
      <c r="L36" s="26" t="s">
        <v>120</v>
      </c>
      <c r="M36" s="26" t="s">
        <v>124</v>
      </c>
      <c r="N36" s="26" t="s">
        <v>158</v>
      </c>
      <c r="O36" s="26" t="s">
        <v>100</v>
      </c>
      <c r="P36" s="26" t="s">
        <v>100</v>
      </c>
      <c r="Q36" s="26" t="s">
        <v>172</v>
      </c>
      <c r="R36" s="26" t="s">
        <v>167</v>
      </c>
      <c r="S36" s="26" t="s">
        <v>173</v>
      </c>
      <c r="T36" s="26" t="s">
        <v>174</v>
      </c>
    </row>
    <row r="37" spans="1:20" ht="15" customHeight="1" x14ac:dyDescent="0.45">
      <c r="A37" s="26" t="s">
        <v>112</v>
      </c>
      <c r="B37" s="26" t="s">
        <v>112</v>
      </c>
      <c r="C37" s="26" t="s">
        <v>110</v>
      </c>
      <c r="D37" s="26" t="s">
        <v>111</v>
      </c>
      <c r="E37" s="26" t="s">
        <v>104</v>
      </c>
      <c r="F37" s="26" t="s">
        <v>104</v>
      </c>
      <c r="G37" s="26" t="s">
        <v>162</v>
      </c>
      <c r="H37" s="26" t="s">
        <v>175</v>
      </c>
      <c r="I37" s="26" t="s">
        <v>129</v>
      </c>
      <c r="J37" s="26" t="s">
        <v>129</v>
      </c>
      <c r="K37" s="26" t="s">
        <v>117</v>
      </c>
      <c r="L37" s="26" t="s">
        <v>118</v>
      </c>
      <c r="M37" s="26" t="s">
        <v>100</v>
      </c>
      <c r="N37" s="26" t="s">
        <v>100</v>
      </c>
      <c r="O37" s="26" t="s">
        <v>110</v>
      </c>
      <c r="P37" s="26" t="s">
        <v>111</v>
      </c>
      <c r="Q37" s="26" t="s">
        <v>101</v>
      </c>
      <c r="R37" s="26" t="s">
        <v>101</v>
      </c>
      <c r="S37" s="26" t="s">
        <v>106</v>
      </c>
      <c r="T37" s="26" t="s">
        <v>107</v>
      </c>
    </row>
    <row r="38" spans="1:20" ht="15" customHeight="1" x14ac:dyDescent="0.45">
      <c r="A38" s="26" t="s">
        <v>176</v>
      </c>
      <c r="B38" s="26" t="s">
        <v>134</v>
      </c>
      <c r="C38" s="26" t="s">
        <v>126</v>
      </c>
      <c r="D38" s="26" t="s">
        <v>127</v>
      </c>
      <c r="E38" s="26" t="s">
        <v>177</v>
      </c>
      <c r="F38" s="26" t="s">
        <v>178</v>
      </c>
      <c r="G38" s="26" t="s">
        <v>105</v>
      </c>
      <c r="H38" s="26" t="s">
        <v>105</v>
      </c>
      <c r="I38" s="26" t="s">
        <v>105</v>
      </c>
      <c r="J38" s="26" t="s">
        <v>105</v>
      </c>
      <c r="K38" s="26" t="s">
        <v>179</v>
      </c>
      <c r="L38" s="26" t="s">
        <v>141</v>
      </c>
      <c r="M38" s="26" t="s">
        <v>129</v>
      </c>
      <c r="N38" s="26" t="s">
        <v>129</v>
      </c>
      <c r="O38" s="26" t="s">
        <v>101</v>
      </c>
      <c r="P38" s="26" t="s">
        <v>101</v>
      </c>
      <c r="Q38" s="26" t="s">
        <v>168</v>
      </c>
      <c r="R38" s="26" t="s">
        <v>118</v>
      </c>
      <c r="S38" s="26" t="s">
        <v>102</v>
      </c>
      <c r="T38" s="26" t="s">
        <v>103</v>
      </c>
    </row>
    <row r="39" spans="1:20" ht="15" customHeight="1" x14ac:dyDescent="0.45">
      <c r="A39" s="26" t="s">
        <v>100</v>
      </c>
      <c r="B39" s="26" t="s">
        <v>100</v>
      </c>
      <c r="C39" s="26" t="s">
        <v>125</v>
      </c>
      <c r="D39" s="26" t="s">
        <v>180</v>
      </c>
      <c r="E39" s="26" t="s">
        <v>126</v>
      </c>
      <c r="F39" s="26" t="s">
        <v>127</v>
      </c>
      <c r="G39" s="26" t="s">
        <v>99</v>
      </c>
      <c r="H39" s="26" t="s">
        <v>99</v>
      </c>
      <c r="I39" s="26" t="s">
        <v>176</v>
      </c>
      <c r="J39" s="26" t="s">
        <v>134</v>
      </c>
      <c r="K39" s="26" t="s">
        <v>110</v>
      </c>
      <c r="L39" s="26" t="s">
        <v>111</v>
      </c>
      <c r="M39" s="26" t="s">
        <v>131</v>
      </c>
      <c r="N39" s="26" t="s">
        <v>133</v>
      </c>
      <c r="O39" s="26" t="s">
        <v>105</v>
      </c>
      <c r="P39" s="26" t="s">
        <v>105</v>
      </c>
      <c r="Q39" s="26" t="s">
        <v>129</v>
      </c>
      <c r="R39" s="26" t="s">
        <v>129</v>
      </c>
      <c r="S39" s="26" t="s">
        <v>146</v>
      </c>
      <c r="T39" s="26" t="s">
        <v>146</v>
      </c>
    </row>
    <row r="40" spans="1:20" ht="15" customHeight="1" x14ac:dyDescent="0.45">
      <c r="A40" s="26" t="s">
        <v>181</v>
      </c>
      <c r="B40" s="26" t="s">
        <v>114</v>
      </c>
      <c r="C40" s="26" t="s">
        <v>104</v>
      </c>
      <c r="D40" s="26" t="s">
        <v>104</v>
      </c>
      <c r="E40" s="26" t="s">
        <v>110</v>
      </c>
      <c r="F40" s="26" t="s">
        <v>111</v>
      </c>
      <c r="G40" s="26" t="s">
        <v>112</v>
      </c>
      <c r="H40" s="26" t="s">
        <v>112</v>
      </c>
      <c r="I40" s="26" t="s">
        <v>181</v>
      </c>
      <c r="J40" s="26" t="s">
        <v>114</v>
      </c>
      <c r="K40" s="26" t="s">
        <v>105</v>
      </c>
      <c r="L40" s="26" t="s">
        <v>105</v>
      </c>
      <c r="M40" s="26" t="s">
        <v>107</v>
      </c>
      <c r="N40" s="26" t="s">
        <v>125</v>
      </c>
      <c r="O40" s="26" t="s">
        <v>139</v>
      </c>
      <c r="P40" s="26" t="s">
        <v>139</v>
      </c>
      <c r="Q40" s="26" t="s">
        <v>181</v>
      </c>
      <c r="R40" s="26" t="s">
        <v>114</v>
      </c>
      <c r="S40" s="26" t="s">
        <v>155</v>
      </c>
      <c r="T40" s="26" t="s">
        <v>118</v>
      </c>
    </row>
    <row r="41" spans="1:20" ht="15" customHeight="1" x14ac:dyDescent="0.45">
      <c r="A41" s="26" t="s">
        <v>104</v>
      </c>
      <c r="B41" s="26" t="s">
        <v>104</v>
      </c>
      <c r="C41" s="26" t="s">
        <v>100</v>
      </c>
      <c r="D41" s="26" t="s">
        <v>100</v>
      </c>
      <c r="E41" s="26" t="s">
        <v>158</v>
      </c>
      <c r="F41" s="26" t="s">
        <v>124</v>
      </c>
      <c r="G41" s="26" t="s">
        <v>100</v>
      </c>
      <c r="H41" s="26" t="s">
        <v>100</v>
      </c>
      <c r="I41" s="26" t="s">
        <v>182</v>
      </c>
      <c r="J41" s="26" t="s">
        <v>131</v>
      </c>
      <c r="K41" s="26" t="s">
        <v>115</v>
      </c>
      <c r="L41" s="26" t="s">
        <v>116</v>
      </c>
      <c r="M41" s="26" t="s">
        <v>99</v>
      </c>
      <c r="N41" s="26" t="s">
        <v>99</v>
      </c>
      <c r="O41" s="26" t="s">
        <v>119</v>
      </c>
      <c r="P41" s="26" t="s">
        <v>120</v>
      </c>
      <c r="Q41" s="26" t="s">
        <v>176</v>
      </c>
      <c r="R41" s="26" t="s">
        <v>134</v>
      </c>
      <c r="S41" s="26" t="s">
        <v>128</v>
      </c>
      <c r="T41" s="26" t="s">
        <v>114</v>
      </c>
    </row>
    <row r="42" spans="1:20" ht="15" customHeight="1" x14ac:dyDescent="0.45">
      <c r="A42" s="26" t="s">
        <v>129</v>
      </c>
      <c r="B42" s="26" t="s">
        <v>129</v>
      </c>
      <c r="C42" s="26" t="s">
        <v>105</v>
      </c>
      <c r="D42" s="26" t="s">
        <v>105</v>
      </c>
      <c r="E42" s="26" t="s">
        <v>162</v>
      </c>
      <c r="F42" s="26" t="s">
        <v>163</v>
      </c>
      <c r="G42" s="26" t="s">
        <v>139</v>
      </c>
      <c r="H42" s="26" t="s">
        <v>139</v>
      </c>
      <c r="I42" s="26" t="s">
        <v>183</v>
      </c>
      <c r="J42" s="26" t="s">
        <v>146</v>
      </c>
      <c r="K42" s="26" t="s">
        <v>128</v>
      </c>
      <c r="L42" s="26" t="s">
        <v>124</v>
      </c>
      <c r="M42" s="26" t="s">
        <v>105</v>
      </c>
      <c r="N42" s="26" t="s">
        <v>105</v>
      </c>
      <c r="O42" s="26" t="s">
        <v>132</v>
      </c>
      <c r="P42" s="26" t="s">
        <v>98</v>
      </c>
      <c r="Q42" s="26" t="s">
        <v>100</v>
      </c>
      <c r="R42" s="26" t="s">
        <v>100</v>
      </c>
      <c r="S42" s="26" t="s">
        <v>120</v>
      </c>
      <c r="T42" s="26" t="s">
        <v>120</v>
      </c>
    </row>
    <row r="43" spans="1:20" ht="15" customHeight="1" x14ac:dyDescent="0.45">
      <c r="A43" s="26" t="s">
        <v>183</v>
      </c>
      <c r="B43" s="26" t="s">
        <v>146</v>
      </c>
      <c r="C43" s="26" t="s">
        <v>112</v>
      </c>
      <c r="D43" s="26" t="s">
        <v>112</v>
      </c>
      <c r="E43" s="26" t="s">
        <v>112</v>
      </c>
      <c r="F43" s="26" t="s">
        <v>112</v>
      </c>
      <c r="G43" s="26" t="s">
        <v>120</v>
      </c>
      <c r="H43" s="26" t="s">
        <v>120</v>
      </c>
      <c r="I43" s="26" t="s">
        <v>184</v>
      </c>
      <c r="J43" s="26" t="s">
        <v>111</v>
      </c>
      <c r="K43" s="26" t="s">
        <v>112</v>
      </c>
      <c r="L43" s="26" t="s">
        <v>112</v>
      </c>
      <c r="M43" s="26" t="s">
        <v>110</v>
      </c>
      <c r="N43" s="26" t="s">
        <v>111</v>
      </c>
      <c r="O43" s="26" t="s">
        <v>102</v>
      </c>
      <c r="P43" s="26" t="s">
        <v>103</v>
      </c>
      <c r="Q43" s="26" t="s">
        <v>183</v>
      </c>
      <c r="R43" s="26" t="s">
        <v>146</v>
      </c>
      <c r="S43" s="26" t="s">
        <v>179</v>
      </c>
      <c r="T43" s="26" t="s">
        <v>141</v>
      </c>
    </row>
    <row r="44" spans="1:20" ht="15" customHeight="1" x14ac:dyDescent="0.45">
      <c r="A44" s="26" t="s">
        <v>185</v>
      </c>
      <c r="B44" s="26" t="s">
        <v>186</v>
      </c>
      <c r="C44" s="26" t="s">
        <v>101</v>
      </c>
      <c r="D44" s="26" t="s">
        <v>101</v>
      </c>
      <c r="E44" s="26" t="s">
        <v>151</v>
      </c>
      <c r="F44" s="26" t="s">
        <v>152</v>
      </c>
      <c r="G44" s="26" t="s">
        <v>102</v>
      </c>
      <c r="H44" s="26" t="s">
        <v>103</v>
      </c>
      <c r="I44" s="26" t="s">
        <v>187</v>
      </c>
      <c r="J44" s="26" t="s">
        <v>101</v>
      </c>
      <c r="K44" s="26" t="s">
        <v>101</v>
      </c>
      <c r="L44" s="26" t="s">
        <v>101</v>
      </c>
      <c r="M44" s="26" t="s">
        <v>117</v>
      </c>
      <c r="N44" s="26" t="s">
        <v>118</v>
      </c>
      <c r="O44" s="26" t="s">
        <v>188</v>
      </c>
      <c r="P44" s="26" t="s">
        <v>112</v>
      </c>
      <c r="Q44" s="26"/>
      <c r="R44" s="26"/>
      <c r="S44" s="26" t="s">
        <v>134</v>
      </c>
      <c r="T44" s="26" t="s">
        <v>134</v>
      </c>
    </row>
    <row r="45" spans="1:20" ht="15" customHeight="1" x14ac:dyDescent="0.45">
      <c r="A45" s="26"/>
      <c r="B45" s="26"/>
      <c r="C45" s="26" t="s">
        <v>149</v>
      </c>
      <c r="D45" s="26" t="s">
        <v>123</v>
      </c>
      <c r="E45" s="26" t="s">
        <v>133</v>
      </c>
      <c r="F45" s="26" t="s">
        <v>131</v>
      </c>
      <c r="G45" s="26" t="s">
        <v>158</v>
      </c>
      <c r="H45" s="26" t="s">
        <v>124</v>
      </c>
      <c r="I45" s="26" t="s">
        <v>189</v>
      </c>
      <c r="J45" s="26" t="s">
        <v>175</v>
      </c>
      <c r="K45" s="26" t="s">
        <v>190</v>
      </c>
      <c r="L45" s="26" t="s">
        <v>191</v>
      </c>
      <c r="M45" s="26" t="s">
        <v>147</v>
      </c>
      <c r="N45" s="26" t="s">
        <v>148</v>
      </c>
      <c r="O45" s="26"/>
      <c r="P45" s="26"/>
      <c r="Q45" s="26"/>
      <c r="R45" s="26"/>
      <c r="S45" s="26" t="s">
        <v>149</v>
      </c>
      <c r="T45" s="26" t="s">
        <v>123</v>
      </c>
    </row>
    <row r="46" spans="1:20" ht="15" customHeight="1" x14ac:dyDescent="0.45">
      <c r="A46" s="26"/>
      <c r="B46" s="26"/>
      <c r="C46" s="26" t="s">
        <v>132</v>
      </c>
      <c r="D46" s="26" t="s">
        <v>98</v>
      </c>
      <c r="E46" s="26" t="s">
        <v>119</v>
      </c>
      <c r="F46" s="26" t="s">
        <v>120</v>
      </c>
      <c r="G46" s="119" t="s">
        <v>110</v>
      </c>
      <c r="H46" s="119" t="s">
        <v>111</v>
      </c>
      <c r="I46" s="26" t="s">
        <v>192</v>
      </c>
      <c r="J46" s="26" t="s">
        <v>99</v>
      </c>
      <c r="K46" s="26" t="s">
        <v>193</v>
      </c>
      <c r="L46" s="26" t="s">
        <v>186</v>
      </c>
      <c r="M46" s="26" t="s">
        <v>146</v>
      </c>
      <c r="N46" s="26" t="s">
        <v>146</v>
      </c>
      <c r="O46" s="26"/>
      <c r="P46" s="26"/>
      <c r="Q46" s="26"/>
      <c r="R46" s="26"/>
      <c r="S46" s="26" t="s">
        <v>101</v>
      </c>
      <c r="T46" s="26" t="s">
        <v>101</v>
      </c>
    </row>
    <row r="47" spans="1:20" ht="15" customHeight="1" x14ac:dyDescent="0.45">
      <c r="A47" s="26"/>
      <c r="B47" s="26"/>
      <c r="C47" s="26" t="s">
        <v>151</v>
      </c>
      <c r="D47" s="26" t="s">
        <v>152</v>
      </c>
      <c r="E47" s="26" t="s">
        <v>117</v>
      </c>
      <c r="F47" s="122" t="s">
        <v>118</v>
      </c>
      <c r="G47" s="26"/>
      <c r="H47" s="26"/>
      <c r="I47" s="26" t="s">
        <v>194</v>
      </c>
      <c r="J47" s="26" t="s">
        <v>120</v>
      </c>
      <c r="K47" s="26" t="s">
        <v>195</v>
      </c>
      <c r="L47" s="26" t="s">
        <v>107</v>
      </c>
      <c r="M47" s="26" t="s">
        <v>104</v>
      </c>
      <c r="N47" s="26" t="s">
        <v>104</v>
      </c>
      <c r="O47" s="26"/>
      <c r="P47" s="26"/>
      <c r="Q47" s="26"/>
      <c r="R47" s="26"/>
      <c r="S47" s="26"/>
      <c r="T47" s="26"/>
    </row>
    <row r="48" spans="1:20" ht="15" customHeight="1" x14ac:dyDescent="0.45">
      <c r="A48" s="26"/>
      <c r="B48" s="26"/>
      <c r="C48" s="26" t="s">
        <v>137</v>
      </c>
      <c r="D48" s="26" t="s">
        <v>138</v>
      </c>
      <c r="E48" s="26" t="s">
        <v>129</v>
      </c>
      <c r="F48" s="26" t="s">
        <v>129</v>
      </c>
      <c r="G48" s="120"/>
      <c r="H48" s="128"/>
      <c r="I48" s="26" t="s">
        <v>196</v>
      </c>
      <c r="J48" s="26" t="s">
        <v>103</v>
      </c>
      <c r="K48" s="26" t="s">
        <v>137</v>
      </c>
      <c r="L48" s="26" t="s">
        <v>137</v>
      </c>
      <c r="M48" s="26" t="s">
        <v>165</v>
      </c>
      <c r="N48" s="26" t="s">
        <v>127</v>
      </c>
      <c r="O48" s="26"/>
      <c r="P48" s="26"/>
      <c r="Q48" s="26"/>
      <c r="R48" s="26"/>
      <c r="S48" s="26"/>
      <c r="T48" s="26"/>
    </row>
    <row r="49" spans="1:20" ht="15" customHeight="1" x14ac:dyDescent="0.45">
      <c r="A49" s="26"/>
      <c r="B49" s="26"/>
      <c r="C49" s="26" t="s">
        <v>197</v>
      </c>
      <c r="D49" s="26" t="s">
        <v>130</v>
      </c>
      <c r="E49" s="26" t="s">
        <v>139</v>
      </c>
      <c r="F49" s="26" t="s">
        <v>139</v>
      </c>
      <c r="G49" s="26"/>
      <c r="H49" s="122"/>
      <c r="I49" s="26"/>
      <c r="J49" s="26"/>
      <c r="K49" s="26" t="s">
        <v>151</v>
      </c>
      <c r="L49" s="26" t="s">
        <v>198</v>
      </c>
      <c r="M49" s="26" t="s">
        <v>119</v>
      </c>
      <c r="N49" s="26" t="s">
        <v>120</v>
      </c>
      <c r="O49" s="26"/>
      <c r="P49" s="26"/>
      <c r="Q49" s="26"/>
      <c r="R49" s="26"/>
      <c r="S49" s="26"/>
      <c r="T49" s="26"/>
    </row>
    <row r="50" spans="1:20" ht="15" customHeight="1" x14ac:dyDescent="0.45">
      <c r="A50" s="26"/>
      <c r="B50" s="26"/>
      <c r="C50" s="26" t="s">
        <v>147</v>
      </c>
      <c r="D50" s="26" t="s">
        <v>148</v>
      </c>
      <c r="E50" s="26" t="s">
        <v>147</v>
      </c>
      <c r="F50" s="26" t="s">
        <v>148</v>
      </c>
      <c r="G50" s="26"/>
      <c r="H50" s="122"/>
      <c r="I50" s="26"/>
      <c r="J50" s="26"/>
      <c r="K50" s="26" t="s">
        <v>139</v>
      </c>
      <c r="L50" s="26" t="s">
        <v>139</v>
      </c>
      <c r="M50" s="26" t="s">
        <v>101</v>
      </c>
      <c r="N50" s="26" t="s">
        <v>101</v>
      </c>
      <c r="O50" s="26"/>
      <c r="P50" s="26"/>
      <c r="Q50" s="26"/>
      <c r="R50" s="26"/>
      <c r="S50" s="26"/>
      <c r="T50" s="26"/>
    </row>
    <row r="51" spans="1:20" ht="15" customHeight="1" x14ac:dyDescent="0.45">
      <c r="A51" s="26"/>
      <c r="B51" s="26"/>
      <c r="C51" s="26" t="s">
        <v>119</v>
      </c>
      <c r="D51" s="26" t="s">
        <v>120</v>
      </c>
      <c r="E51" s="26" t="s">
        <v>102</v>
      </c>
      <c r="F51" s="26" t="s">
        <v>103</v>
      </c>
      <c r="G51" s="26"/>
      <c r="H51" s="122"/>
      <c r="I51" s="26"/>
      <c r="J51" s="26"/>
      <c r="K51" s="26" t="s">
        <v>102</v>
      </c>
      <c r="L51" s="26" t="s">
        <v>102</v>
      </c>
      <c r="M51" s="30" t="s">
        <v>102</v>
      </c>
      <c r="N51" s="26" t="s">
        <v>103</v>
      </c>
      <c r="O51" s="26"/>
      <c r="P51" s="120"/>
      <c r="Q51" s="26"/>
      <c r="R51" s="120"/>
      <c r="S51" s="26"/>
      <c r="T51" s="120"/>
    </row>
    <row r="52" spans="1:20" ht="15" customHeight="1" x14ac:dyDescent="0.45">
      <c r="A52" s="26"/>
      <c r="B52" s="26"/>
      <c r="C52" s="26" t="s">
        <v>133</v>
      </c>
      <c r="D52" s="26" t="s">
        <v>131</v>
      </c>
      <c r="E52" s="26" t="s">
        <v>134</v>
      </c>
      <c r="F52" s="26" t="s">
        <v>134</v>
      </c>
      <c r="G52" s="26"/>
      <c r="H52" s="122"/>
      <c r="I52" s="26"/>
      <c r="J52" s="26"/>
      <c r="K52" s="26" t="s">
        <v>104</v>
      </c>
      <c r="L52" s="26" t="s">
        <v>104</v>
      </c>
      <c r="M52" s="122"/>
      <c r="N52" s="26"/>
      <c r="O52" s="26"/>
      <c r="P52" s="120"/>
      <c r="Q52" s="26"/>
      <c r="R52" s="120"/>
      <c r="S52" s="26"/>
      <c r="T52" s="120"/>
    </row>
    <row r="53" spans="1:20" ht="15" customHeight="1" x14ac:dyDescent="0.45">
      <c r="A53" s="26"/>
      <c r="B53" s="26"/>
      <c r="C53" s="26" t="s">
        <v>117</v>
      </c>
      <c r="D53" s="26" t="s">
        <v>118</v>
      </c>
      <c r="E53" s="26" t="s">
        <v>146</v>
      </c>
      <c r="F53" s="26" t="s">
        <v>146</v>
      </c>
      <c r="G53" s="26"/>
      <c r="H53" s="122"/>
      <c r="I53" s="26"/>
      <c r="J53" s="26"/>
      <c r="K53" s="26" t="s">
        <v>129</v>
      </c>
      <c r="L53" s="26" t="s">
        <v>129</v>
      </c>
      <c r="M53" s="122"/>
      <c r="N53" s="26"/>
      <c r="O53" s="26"/>
      <c r="P53" s="120"/>
      <c r="Q53" s="26"/>
      <c r="R53" s="120"/>
      <c r="S53" s="26"/>
      <c r="T53" s="120"/>
    </row>
    <row r="54" spans="1:20" ht="15" customHeight="1" x14ac:dyDescent="0.45">
      <c r="A54" s="26"/>
      <c r="B54" s="26"/>
      <c r="C54" s="26" t="s">
        <v>129</v>
      </c>
      <c r="D54" s="26" t="s">
        <v>129</v>
      </c>
      <c r="E54" s="26"/>
      <c r="F54" s="26"/>
      <c r="G54" s="26"/>
      <c r="H54" s="122"/>
      <c r="I54" s="26"/>
      <c r="J54" s="26"/>
      <c r="K54" s="26" t="s">
        <v>134</v>
      </c>
      <c r="L54" s="26" t="s">
        <v>134</v>
      </c>
      <c r="M54" s="122"/>
      <c r="N54" s="26"/>
      <c r="O54" s="26"/>
      <c r="P54" s="120"/>
      <c r="Q54" s="26"/>
      <c r="R54" s="120"/>
      <c r="S54" s="26"/>
      <c r="T54" s="120"/>
    </row>
    <row r="55" spans="1:20" ht="15" customHeight="1" x14ac:dyDescent="0.45">
      <c r="A55" s="26"/>
      <c r="B55" s="26"/>
      <c r="C55" s="26" t="s">
        <v>139</v>
      </c>
      <c r="D55" s="26" t="s">
        <v>139</v>
      </c>
      <c r="E55" s="26"/>
      <c r="F55" s="26"/>
      <c r="G55" s="26"/>
      <c r="H55" s="122"/>
      <c r="I55" s="26"/>
      <c r="J55" s="26"/>
      <c r="K55" s="26" t="s">
        <v>146</v>
      </c>
      <c r="L55" s="26" t="s">
        <v>146</v>
      </c>
      <c r="M55" s="122"/>
      <c r="N55" s="26"/>
      <c r="O55" s="26"/>
      <c r="P55" s="120"/>
      <c r="Q55" s="26"/>
      <c r="R55" s="120"/>
      <c r="S55" s="26"/>
      <c r="T55" s="120"/>
    </row>
    <row r="56" spans="1:20" ht="15" customHeight="1" x14ac:dyDescent="0.45">
      <c r="A56" s="26"/>
      <c r="B56" s="26"/>
      <c r="C56" s="26" t="s">
        <v>199</v>
      </c>
      <c r="D56" s="26" t="s">
        <v>200</v>
      </c>
      <c r="E56" s="26"/>
      <c r="F56" s="26"/>
      <c r="G56" s="26"/>
      <c r="H56" s="122"/>
      <c r="I56" s="26"/>
      <c r="J56" s="26"/>
      <c r="K56" s="26" t="s">
        <v>122</v>
      </c>
      <c r="L56" s="26" t="s">
        <v>123</v>
      </c>
      <c r="M56" s="122"/>
      <c r="N56" s="26"/>
      <c r="O56" s="26"/>
      <c r="P56" s="120"/>
      <c r="Q56" s="26"/>
      <c r="R56" s="120"/>
      <c r="S56" s="26"/>
      <c r="T56" s="120"/>
    </row>
    <row r="57" spans="1:20" ht="15" customHeight="1" x14ac:dyDescent="0.45">
      <c r="A57" s="26"/>
      <c r="B57" s="26"/>
      <c r="C57" s="26" t="s">
        <v>102</v>
      </c>
      <c r="D57" s="26" t="s">
        <v>103</v>
      </c>
      <c r="E57" s="26"/>
      <c r="F57" s="26"/>
      <c r="G57" s="26"/>
      <c r="H57" s="122"/>
      <c r="I57" s="26"/>
      <c r="J57" s="26"/>
      <c r="K57" s="26"/>
      <c r="L57" s="26"/>
      <c r="M57" s="122"/>
      <c r="N57" s="26"/>
      <c r="O57" s="26"/>
      <c r="P57" s="120"/>
      <c r="Q57" s="26"/>
      <c r="R57" s="120"/>
      <c r="S57" s="26"/>
      <c r="T57" s="120"/>
    </row>
    <row r="58" spans="1:20" ht="15" customHeight="1" x14ac:dyDescent="0.45">
      <c r="A58" s="26"/>
      <c r="B58" s="26"/>
      <c r="C58" s="26" t="s">
        <v>134</v>
      </c>
      <c r="D58" s="26" t="s">
        <v>134</v>
      </c>
      <c r="E58" s="26"/>
      <c r="F58" s="26"/>
      <c r="G58" s="26"/>
      <c r="H58" s="122"/>
      <c r="I58" s="26"/>
      <c r="J58" s="26"/>
      <c r="K58" s="26"/>
      <c r="L58" s="26"/>
      <c r="M58" s="122"/>
      <c r="N58" s="26"/>
      <c r="O58" s="26"/>
      <c r="P58" s="120"/>
      <c r="Q58" s="26"/>
      <c r="R58" s="120"/>
      <c r="S58" s="26"/>
      <c r="T58" s="120"/>
    </row>
    <row r="59" spans="1:20" ht="15" customHeight="1" x14ac:dyDescent="0.45">
      <c r="A59" s="26"/>
      <c r="B59" s="26"/>
      <c r="C59" s="26" t="s">
        <v>146</v>
      </c>
      <c r="D59" s="26" t="s">
        <v>146</v>
      </c>
      <c r="E59" s="26"/>
      <c r="F59" s="26"/>
      <c r="G59" s="26"/>
      <c r="H59" s="122"/>
      <c r="I59" s="26"/>
      <c r="J59" s="26"/>
      <c r="K59" s="26"/>
      <c r="L59" s="26"/>
      <c r="M59" s="122"/>
      <c r="N59" s="26"/>
      <c r="O59" s="26"/>
      <c r="P59" s="120"/>
      <c r="Q59" s="26"/>
      <c r="R59" s="120"/>
      <c r="S59" s="26"/>
      <c r="T59" s="120"/>
    </row>
    <row r="60" spans="1:20" ht="15" customHeight="1" x14ac:dyDescent="0.45">
      <c r="A60" s="49" t="s">
        <v>153</v>
      </c>
      <c r="B60" s="129">
        <f>COUNTA(B32:B50)</f>
        <v>13</v>
      </c>
      <c r="C60" s="49" t="s">
        <v>153</v>
      </c>
      <c r="D60" s="129">
        <f>COUNTA(D32:D59)</f>
        <v>28</v>
      </c>
      <c r="E60" s="49" t="s">
        <v>153</v>
      </c>
      <c r="F60" s="49">
        <f>COUNTA(F32:F59)</f>
        <v>22</v>
      </c>
      <c r="G60" s="49" t="s">
        <v>153</v>
      </c>
      <c r="H60" s="108">
        <f>COUNTA(H32:H59)</f>
        <v>15</v>
      </c>
      <c r="I60" s="49" t="s">
        <v>153</v>
      </c>
      <c r="J60" s="49">
        <f>COUNTA(J32:J59)</f>
        <v>17</v>
      </c>
      <c r="K60" s="49" t="s">
        <v>153</v>
      </c>
      <c r="L60" s="49">
        <f>COUNTA(L32:L59)</f>
        <v>25</v>
      </c>
      <c r="M60" s="127" t="s">
        <v>153</v>
      </c>
      <c r="N60" s="124">
        <f>COUNTA(N32:N59)</f>
        <v>20</v>
      </c>
      <c r="O60" s="127" t="s">
        <v>153</v>
      </c>
      <c r="P60" s="124">
        <f>COUNTA(P32:P59)</f>
        <v>13</v>
      </c>
      <c r="Q60" s="49" t="s">
        <v>153</v>
      </c>
      <c r="R60" s="124">
        <f>COUNTA(R32:R59)</f>
        <v>12</v>
      </c>
      <c r="S60" s="49" t="s">
        <v>153</v>
      </c>
      <c r="T60" s="124">
        <f>COUNTA(T32:T59)</f>
        <v>15</v>
      </c>
    </row>
    <row r="61" spans="1:20" ht="15.75" customHeight="1" x14ac:dyDescent="0.45"/>
    <row r="62" spans="1:20" ht="15.75" customHeight="1" x14ac:dyDescent="0.45"/>
    <row r="63" spans="1:20" ht="15" customHeight="1" x14ac:dyDescent="0.45">
      <c r="A63" s="169" t="s">
        <v>47</v>
      </c>
      <c r="B63" s="161"/>
      <c r="C63" s="169" t="s">
        <v>48</v>
      </c>
      <c r="D63" s="161"/>
      <c r="E63" s="169" t="s">
        <v>49</v>
      </c>
      <c r="F63" s="161"/>
      <c r="G63" s="169" t="s">
        <v>50</v>
      </c>
      <c r="H63" s="161"/>
      <c r="I63" s="169" t="s">
        <v>51</v>
      </c>
      <c r="J63" s="161"/>
      <c r="K63" s="169" t="s">
        <v>52</v>
      </c>
      <c r="L63" s="161"/>
      <c r="M63" s="169" t="s">
        <v>53</v>
      </c>
      <c r="N63" s="161"/>
      <c r="O63" s="169" t="s">
        <v>54</v>
      </c>
      <c r="P63" s="161"/>
      <c r="Q63" s="169" t="s">
        <v>55</v>
      </c>
      <c r="R63" s="161"/>
      <c r="S63" s="169" t="s">
        <v>56</v>
      </c>
      <c r="T63" s="161"/>
    </row>
    <row r="64" spans="1:20" ht="15" customHeight="1" x14ac:dyDescent="0.45">
      <c r="A64" s="41" t="s">
        <v>97</v>
      </c>
      <c r="B64" s="41" t="s">
        <v>98</v>
      </c>
      <c r="C64" s="41" t="s">
        <v>97</v>
      </c>
      <c r="D64" s="41" t="s">
        <v>98</v>
      </c>
      <c r="E64" s="41" t="s">
        <v>97</v>
      </c>
      <c r="F64" s="41" t="s">
        <v>98</v>
      </c>
      <c r="G64" s="41" t="s">
        <v>97</v>
      </c>
      <c r="H64" s="41" t="s">
        <v>98</v>
      </c>
      <c r="I64" s="47" t="s">
        <v>97</v>
      </c>
      <c r="J64" s="117" t="s">
        <v>98</v>
      </c>
      <c r="K64" s="41" t="s">
        <v>97</v>
      </c>
      <c r="L64" s="41" t="s">
        <v>98</v>
      </c>
      <c r="M64" s="89" t="s">
        <v>97</v>
      </c>
      <c r="N64" s="117" t="s">
        <v>98</v>
      </c>
      <c r="O64" s="41" t="s">
        <v>97</v>
      </c>
      <c r="P64" s="41" t="s">
        <v>98</v>
      </c>
      <c r="Q64" s="41" t="s">
        <v>97</v>
      </c>
      <c r="R64" s="41" t="s">
        <v>98</v>
      </c>
      <c r="S64" s="41" t="s">
        <v>97</v>
      </c>
      <c r="T64" s="41" t="s">
        <v>98</v>
      </c>
    </row>
    <row r="65" spans="1:20" ht="15" customHeight="1" x14ac:dyDescent="0.45">
      <c r="A65" s="26" t="s">
        <v>128</v>
      </c>
      <c r="B65" s="26" t="s">
        <v>114</v>
      </c>
      <c r="C65" s="26" t="s">
        <v>132</v>
      </c>
      <c r="D65" s="26" t="s">
        <v>98</v>
      </c>
      <c r="E65" s="130" t="s">
        <v>105</v>
      </c>
      <c r="F65" s="130" t="s">
        <v>105</v>
      </c>
      <c r="G65" s="129" t="s">
        <v>112</v>
      </c>
      <c r="H65" s="129" t="s">
        <v>112</v>
      </c>
      <c r="I65" s="26" t="s">
        <v>102</v>
      </c>
      <c r="J65" s="26" t="s">
        <v>103</v>
      </c>
      <c r="K65" s="131" t="s">
        <v>104</v>
      </c>
      <c r="L65" s="131" t="s">
        <v>104</v>
      </c>
      <c r="M65" s="26" t="s">
        <v>133</v>
      </c>
      <c r="N65" s="26" t="s">
        <v>131</v>
      </c>
      <c r="O65" s="26" t="s">
        <v>105</v>
      </c>
      <c r="P65" s="26" t="s">
        <v>105</v>
      </c>
      <c r="Q65" s="26" t="s">
        <v>120</v>
      </c>
      <c r="R65" s="26" t="s">
        <v>120</v>
      </c>
      <c r="S65" s="26" t="s">
        <v>201</v>
      </c>
      <c r="T65" s="26" t="s">
        <v>167</v>
      </c>
    </row>
    <row r="66" spans="1:20" ht="15" customHeight="1" x14ac:dyDescent="0.45">
      <c r="A66" s="26" t="s">
        <v>112</v>
      </c>
      <c r="B66" s="26" t="s">
        <v>112</v>
      </c>
      <c r="C66" s="26" t="s">
        <v>135</v>
      </c>
      <c r="D66" s="26" t="s">
        <v>202</v>
      </c>
      <c r="E66" s="26" t="s">
        <v>203</v>
      </c>
      <c r="F66" s="26" t="s">
        <v>109</v>
      </c>
      <c r="G66" s="26" t="s">
        <v>101</v>
      </c>
      <c r="H66" s="26" t="s">
        <v>101</v>
      </c>
      <c r="I66" s="26" t="s">
        <v>101</v>
      </c>
      <c r="J66" s="26" t="s">
        <v>101</v>
      </c>
      <c r="K66" s="26" t="s">
        <v>204</v>
      </c>
      <c r="L66" s="26" t="s">
        <v>150</v>
      </c>
      <c r="M66" s="26" t="s">
        <v>166</v>
      </c>
      <c r="N66" s="26" t="s">
        <v>167</v>
      </c>
      <c r="O66" s="26" t="s">
        <v>101</v>
      </c>
      <c r="P66" s="26" t="s">
        <v>101</v>
      </c>
      <c r="Q66" s="26" t="s">
        <v>205</v>
      </c>
      <c r="R66" s="26" t="s">
        <v>150</v>
      </c>
      <c r="S66" s="26" t="s">
        <v>101</v>
      </c>
      <c r="T66" s="26" t="s">
        <v>101</v>
      </c>
    </row>
    <row r="67" spans="1:20" ht="15" customHeight="1" x14ac:dyDescent="0.45">
      <c r="A67" s="26" t="s">
        <v>117</v>
      </c>
      <c r="B67" s="26" t="s">
        <v>118</v>
      </c>
      <c r="C67" s="26" t="s">
        <v>112</v>
      </c>
      <c r="D67" s="26" t="s">
        <v>112</v>
      </c>
      <c r="E67" s="26" t="s">
        <v>101</v>
      </c>
      <c r="F67" s="26" t="s">
        <v>101</v>
      </c>
      <c r="G67" s="26" t="s">
        <v>105</v>
      </c>
      <c r="H67" s="26" t="s">
        <v>105</v>
      </c>
      <c r="I67" s="26" t="s">
        <v>105</v>
      </c>
      <c r="J67" s="26" t="s">
        <v>105</v>
      </c>
      <c r="K67" s="26" t="s">
        <v>146</v>
      </c>
      <c r="L67" s="26" t="s">
        <v>146</v>
      </c>
      <c r="M67" s="26" t="s">
        <v>105</v>
      </c>
      <c r="N67" s="26" t="s">
        <v>105</v>
      </c>
      <c r="O67" s="26" t="s">
        <v>206</v>
      </c>
      <c r="P67" s="26" t="s">
        <v>150</v>
      </c>
      <c r="Q67" s="26" t="s">
        <v>104</v>
      </c>
      <c r="R67" s="26" t="s">
        <v>104</v>
      </c>
      <c r="S67" s="26" t="s">
        <v>105</v>
      </c>
      <c r="T67" s="26" t="s">
        <v>105</v>
      </c>
    </row>
    <row r="68" spans="1:20" ht="15" customHeight="1" x14ac:dyDescent="0.45">
      <c r="A68" s="132" t="s">
        <v>134</v>
      </c>
      <c r="B68" s="132" t="s">
        <v>134</v>
      </c>
      <c r="C68" s="26" t="s">
        <v>101</v>
      </c>
      <c r="D68" s="26" t="s">
        <v>101</v>
      </c>
      <c r="E68" s="26" t="s">
        <v>112</v>
      </c>
      <c r="F68" s="26" t="s">
        <v>112</v>
      </c>
      <c r="G68" s="26" t="s">
        <v>119</v>
      </c>
      <c r="H68" s="26" t="s">
        <v>120</v>
      </c>
      <c r="I68" s="26" t="s">
        <v>128</v>
      </c>
      <c r="J68" s="26" t="s">
        <v>114</v>
      </c>
      <c r="K68" s="26" t="s">
        <v>133</v>
      </c>
      <c r="L68" s="26" t="s">
        <v>131</v>
      </c>
      <c r="M68" s="26" t="s">
        <v>108</v>
      </c>
      <c r="N68" s="26" t="s">
        <v>109</v>
      </c>
      <c r="O68" s="26" t="s">
        <v>119</v>
      </c>
      <c r="P68" s="26" t="s">
        <v>120</v>
      </c>
      <c r="Q68" s="26" t="s">
        <v>101</v>
      </c>
      <c r="R68" s="26" t="s">
        <v>101</v>
      </c>
      <c r="S68" s="26" t="s">
        <v>160</v>
      </c>
      <c r="T68" s="26" t="s">
        <v>130</v>
      </c>
    </row>
    <row r="69" spans="1:20" ht="15" customHeight="1" x14ac:dyDescent="0.45">
      <c r="A69" s="26" t="s">
        <v>100</v>
      </c>
      <c r="B69" s="26" t="s">
        <v>100</v>
      </c>
      <c r="C69" s="26" t="s">
        <v>100</v>
      </c>
      <c r="D69" s="26" t="s">
        <v>100</v>
      </c>
      <c r="E69" s="26" t="s">
        <v>161</v>
      </c>
      <c r="F69" s="26" t="s">
        <v>103</v>
      </c>
      <c r="G69" s="26" t="s">
        <v>102</v>
      </c>
      <c r="H69" s="26" t="s">
        <v>103</v>
      </c>
      <c r="I69" s="26" t="s">
        <v>117</v>
      </c>
      <c r="J69" s="26" t="s">
        <v>118</v>
      </c>
      <c r="K69" s="26" t="s">
        <v>102</v>
      </c>
      <c r="L69" s="26" t="s">
        <v>103</v>
      </c>
      <c r="M69" s="26" t="s">
        <v>112</v>
      </c>
      <c r="N69" s="26" t="s">
        <v>112</v>
      </c>
      <c r="O69" s="26" t="s">
        <v>133</v>
      </c>
      <c r="P69" s="26" t="s">
        <v>131</v>
      </c>
      <c r="Q69" s="26" t="s">
        <v>207</v>
      </c>
      <c r="R69" s="26" t="s">
        <v>207</v>
      </c>
      <c r="S69" s="26" t="s">
        <v>112</v>
      </c>
      <c r="T69" s="26" t="s">
        <v>112</v>
      </c>
    </row>
    <row r="70" spans="1:20" ht="15" customHeight="1" x14ac:dyDescent="0.45">
      <c r="A70" s="26" t="s">
        <v>166</v>
      </c>
      <c r="B70" s="26" t="s">
        <v>167</v>
      </c>
      <c r="C70" s="26" t="s">
        <v>128</v>
      </c>
      <c r="D70" s="26" t="s">
        <v>114</v>
      </c>
      <c r="E70" s="26"/>
      <c r="F70" s="26"/>
      <c r="G70" s="26"/>
      <c r="H70" s="26"/>
      <c r="I70" s="26" t="s">
        <v>119</v>
      </c>
      <c r="J70" s="26" t="s">
        <v>120</v>
      </c>
      <c r="K70" s="26" t="s">
        <v>105</v>
      </c>
      <c r="L70" s="26" t="s">
        <v>105</v>
      </c>
      <c r="M70" s="26" t="s">
        <v>102</v>
      </c>
      <c r="N70" s="26" t="s">
        <v>103</v>
      </c>
      <c r="O70" s="26" t="s">
        <v>117</v>
      </c>
      <c r="P70" s="26" t="s">
        <v>118</v>
      </c>
      <c r="Q70" s="26" t="s">
        <v>183</v>
      </c>
      <c r="R70" s="26" t="s">
        <v>146</v>
      </c>
      <c r="S70" s="26" t="s">
        <v>100</v>
      </c>
      <c r="T70" s="26" t="s">
        <v>100</v>
      </c>
    </row>
    <row r="71" spans="1:20" ht="15" customHeight="1" x14ac:dyDescent="0.45">
      <c r="A71" s="26" t="s">
        <v>102</v>
      </c>
      <c r="B71" s="26" t="s">
        <v>103</v>
      </c>
      <c r="C71" s="26" t="s">
        <v>102</v>
      </c>
      <c r="D71" s="26" t="s">
        <v>103</v>
      </c>
      <c r="E71" s="26"/>
      <c r="F71" s="26"/>
      <c r="G71" s="26"/>
      <c r="H71" s="26"/>
      <c r="I71" s="26" t="s">
        <v>133</v>
      </c>
      <c r="J71" s="26" t="s">
        <v>131</v>
      </c>
      <c r="K71" s="26" t="s">
        <v>101</v>
      </c>
      <c r="L71" s="26" t="s">
        <v>101</v>
      </c>
      <c r="M71" s="26" t="s">
        <v>146</v>
      </c>
      <c r="N71" s="26" t="s">
        <v>146</v>
      </c>
      <c r="O71" s="26" t="s">
        <v>207</v>
      </c>
      <c r="P71" s="26" t="s">
        <v>207</v>
      </c>
      <c r="Q71" s="26" t="s">
        <v>208</v>
      </c>
      <c r="R71" s="26" t="s">
        <v>114</v>
      </c>
      <c r="S71" s="26" t="s">
        <v>102</v>
      </c>
      <c r="T71" s="26" t="s">
        <v>103</v>
      </c>
    </row>
    <row r="72" spans="1:20" ht="15" customHeight="1" x14ac:dyDescent="0.45">
      <c r="A72" s="26" t="s">
        <v>101</v>
      </c>
      <c r="B72" s="26" t="s">
        <v>101</v>
      </c>
      <c r="C72" s="26"/>
      <c r="D72" s="26"/>
      <c r="E72" s="26"/>
      <c r="F72" s="26"/>
      <c r="G72" s="26"/>
      <c r="H72" s="130"/>
      <c r="I72" s="26"/>
      <c r="J72" s="26"/>
      <c r="K72" s="26" t="s">
        <v>117</v>
      </c>
      <c r="L72" s="26" t="s">
        <v>118</v>
      </c>
      <c r="M72" s="26" t="s">
        <v>129</v>
      </c>
      <c r="N72" s="26" t="s">
        <v>129</v>
      </c>
      <c r="O72" s="26" t="s">
        <v>108</v>
      </c>
      <c r="P72" s="26" t="s">
        <v>109</v>
      </c>
      <c r="Q72" s="26" t="s">
        <v>129</v>
      </c>
      <c r="R72" s="26" t="s">
        <v>129</v>
      </c>
      <c r="S72" s="26" t="s">
        <v>108</v>
      </c>
      <c r="T72" s="26" t="s">
        <v>109</v>
      </c>
    </row>
    <row r="73" spans="1:20" ht="15" customHeight="1" x14ac:dyDescent="0.45">
      <c r="A73" s="26" t="s">
        <v>119</v>
      </c>
      <c r="B73" s="26" t="s">
        <v>120</v>
      </c>
      <c r="C73" s="26"/>
      <c r="D73" s="26"/>
      <c r="E73" s="26"/>
      <c r="F73" s="26"/>
      <c r="G73" s="26"/>
      <c r="H73" s="26"/>
      <c r="I73" s="26"/>
      <c r="J73" s="26"/>
      <c r="K73" s="26" t="s">
        <v>112</v>
      </c>
      <c r="L73" s="26" t="s">
        <v>112</v>
      </c>
      <c r="M73" s="26" t="s">
        <v>100</v>
      </c>
      <c r="N73" s="26" t="s">
        <v>100</v>
      </c>
      <c r="O73" s="26" t="s">
        <v>111</v>
      </c>
      <c r="P73" s="26" t="s">
        <v>111</v>
      </c>
      <c r="Q73" s="26" t="s">
        <v>105</v>
      </c>
      <c r="R73" s="26" t="s">
        <v>105</v>
      </c>
      <c r="S73" s="26" t="s">
        <v>120</v>
      </c>
      <c r="T73" s="26" t="s">
        <v>120</v>
      </c>
    </row>
    <row r="74" spans="1:20" ht="15" customHeight="1" x14ac:dyDescent="0.45">
      <c r="A74" s="26" t="s">
        <v>129</v>
      </c>
      <c r="B74" s="26" t="s">
        <v>129</v>
      </c>
      <c r="C74" s="26"/>
      <c r="D74" s="26"/>
      <c r="E74" s="26"/>
      <c r="F74" s="26"/>
      <c r="G74" s="26"/>
      <c r="H74" s="26"/>
      <c r="I74" s="26"/>
      <c r="J74" s="26"/>
      <c r="K74" s="26" t="s">
        <v>119</v>
      </c>
      <c r="L74" s="26" t="s">
        <v>120</v>
      </c>
      <c r="M74" s="26" t="s">
        <v>117</v>
      </c>
      <c r="N74" s="26" t="s">
        <v>118</v>
      </c>
      <c r="O74" s="26" t="s">
        <v>192</v>
      </c>
      <c r="P74" s="26" t="s">
        <v>99</v>
      </c>
      <c r="Q74" s="26" t="s">
        <v>131</v>
      </c>
      <c r="R74" s="26" t="s">
        <v>131</v>
      </c>
      <c r="S74" s="26" t="s">
        <v>117</v>
      </c>
      <c r="T74" s="26" t="s">
        <v>118</v>
      </c>
    </row>
    <row r="75" spans="1:20" ht="15" customHeight="1" x14ac:dyDescent="0.45">
      <c r="A75" s="26" t="s">
        <v>104</v>
      </c>
      <c r="B75" s="26" t="s">
        <v>104</v>
      </c>
      <c r="C75" s="26"/>
      <c r="D75" s="26"/>
      <c r="E75" s="26"/>
      <c r="F75" s="26"/>
      <c r="G75" s="26"/>
      <c r="H75" s="122"/>
      <c r="I75" s="26"/>
      <c r="J75" s="26"/>
      <c r="K75" s="26" t="s">
        <v>129</v>
      </c>
      <c r="L75" s="26" t="s">
        <v>129</v>
      </c>
      <c r="M75" s="26" t="s">
        <v>104</v>
      </c>
      <c r="N75" s="26" t="s">
        <v>104</v>
      </c>
      <c r="O75" s="26" t="s">
        <v>209</v>
      </c>
      <c r="P75" s="26" t="s">
        <v>98</v>
      </c>
      <c r="Q75" s="26" t="s">
        <v>176</v>
      </c>
      <c r="R75" s="26" t="s">
        <v>134</v>
      </c>
      <c r="T75" s="26"/>
    </row>
    <row r="76" spans="1:20" ht="15" customHeight="1" x14ac:dyDescent="0.45">
      <c r="A76" s="26" t="s">
        <v>105</v>
      </c>
      <c r="B76" s="26" t="s">
        <v>105</v>
      </c>
      <c r="C76" s="119"/>
      <c r="D76" s="119"/>
      <c r="E76" s="26"/>
      <c r="F76" s="26"/>
      <c r="G76" s="26"/>
      <c r="H76" s="26"/>
      <c r="I76" s="26"/>
      <c r="J76" s="26"/>
      <c r="K76" s="26" t="s">
        <v>100</v>
      </c>
      <c r="L76" s="26" t="s">
        <v>100</v>
      </c>
      <c r="M76" s="26" t="s">
        <v>101</v>
      </c>
      <c r="N76" s="26" t="s">
        <v>101</v>
      </c>
      <c r="O76" s="26" t="s">
        <v>102</v>
      </c>
      <c r="P76" s="26" t="s">
        <v>103</v>
      </c>
      <c r="Q76" s="26" t="s">
        <v>203</v>
      </c>
      <c r="R76" s="26" t="s">
        <v>109</v>
      </c>
      <c r="S76" s="26"/>
      <c r="T76" s="26"/>
    </row>
    <row r="77" spans="1:20" ht="15" customHeight="1" x14ac:dyDescent="0.45">
      <c r="A77" s="26" t="s">
        <v>146</v>
      </c>
      <c r="B77" s="26" t="s">
        <v>146</v>
      </c>
      <c r="C77" s="26"/>
      <c r="D77" s="26"/>
      <c r="E77" s="118"/>
      <c r="F77" s="26"/>
      <c r="G77" s="26"/>
      <c r="H77" s="122"/>
      <c r="I77" s="26"/>
      <c r="J77" s="122"/>
      <c r="K77" s="26" t="s">
        <v>135</v>
      </c>
      <c r="L77" s="26" t="s">
        <v>202</v>
      </c>
      <c r="M77" s="26" t="s">
        <v>119</v>
      </c>
      <c r="N77" s="26" t="s">
        <v>120</v>
      </c>
      <c r="O77" s="26" t="s">
        <v>104</v>
      </c>
      <c r="P77" s="26" t="s">
        <v>104</v>
      </c>
      <c r="Q77" s="26" t="s">
        <v>112</v>
      </c>
      <c r="R77" s="26" t="s">
        <v>112</v>
      </c>
      <c r="S77" s="26"/>
      <c r="T77" s="26"/>
    </row>
    <row r="78" spans="1:20" ht="15" customHeight="1" x14ac:dyDescent="0.45">
      <c r="A78" s="26"/>
      <c r="B78" s="26"/>
      <c r="C78" s="120"/>
      <c r="D78" s="120"/>
      <c r="E78" s="26"/>
      <c r="F78" s="26"/>
      <c r="G78" s="26"/>
      <c r="H78" s="122"/>
      <c r="I78" s="26"/>
      <c r="J78" s="122"/>
      <c r="K78" s="26"/>
      <c r="L78" s="26"/>
      <c r="M78" s="26" t="s">
        <v>134</v>
      </c>
      <c r="N78" s="26" t="s">
        <v>134</v>
      </c>
      <c r="O78" s="26" t="s">
        <v>129</v>
      </c>
      <c r="P78" s="26" t="s">
        <v>129</v>
      </c>
      <c r="Q78" s="26"/>
      <c r="R78" s="26"/>
      <c r="S78" s="26"/>
      <c r="T78" s="26"/>
    </row>
    <row r="79" spans="1:20" ht="15" customHeight="1" x14ac:dyDescent="0.45">
      <c r="A79" s="26"/>
      <c r="B79" s="26"/>
      <c r="C79" s="26"/>
      <c r="D79" s="26"/>
      <c r="E79" s="26"/>
      <c r="F79" s="26"/>
      <c r="G79" s="26"/>
      <c r="H79" s="122"/>
      <c r="I79" s="26"/>
      <c r="J79" s="122"/>
      <c r="K79" s="26"/>
      <c r="L79" s="122"/>
      <c r="M79" s="26"/>
      <c r="N79" s="26"/>
      <c r="O79" s="26" t="s">
        <v>134</v>
      </c>
      <c r="P79" s="26" t="s">
        <v>134</v>
      </c>
      <c r="Q79" s="26"/>
      <c r="R79" s="26"/>
      <c r="S79" s="26"/>
      <c r="T79" s="26"/>
    </row>
    <row r="80" spans="1:20" ht="15" customHeight="1" x14ac:dyDescent="0.45">
      <c r="A80" s="26"/>
      <c r="B80" s="26"/>
      <c r="C80" s="26"/>
      <c r="D80" s="26"/>
      <c r="E80" s="26"/>
      <c r="F80" s="26"/>
      <c r="G80" s="26"/>
      <c r="H80" s="122"/>
      <c r="I80" s="26"/>
      <c r="J80" s="122"/>
      <c r="K80" s="26"/>
      <c r="L80" s="122"/>
      <c r="M80" s="26"/>
      <c r="N80" s="122"/>
      <c r="O80" s="26" t="s">
        <v>146</v>
      </c>
      <c r="P80" s="26" t="s">
        <v>146</v>
      </c>
      <c r="Q80" s="26"/>
      <c r="R80" s="26"/>
      <c r="S80" s="26"/>
      <c r="T80" s="26"/>
    </row>
    <row r="81" spans="1:20" ht="15" customHeight="1" x14ac:dyDescent="0.45">
      <c r="A81" s="26"/>
      <c r="B81" s="26"/>
      <c r="C81" s="26"/>
      <c r="D81" s="26"/>
      <c r="E81" s="26"/>
      <c r="F81" s="26"/>
      <c r="G81" s="26"/>
      <c r="H81" s="122"/>
      <c r="I81" s="26"/>
      <c r="J81" s="122"/>
      <c r="K81" s="26"/>
      <c r="L81" s="122"/>
      <c r="M81" s="26"/>
      <c r="N81" s="122"/>
      <c r="O81" s="26" t="s">
        <v>121</v>
      </c>
      <c r="P81" s="26" t="s">
        <v>121</v>
      </c>
      <c r="Q81" s="26"/>
      <c r="R81" s="26"/>
      <c r="S81" s="26"/>
      <c r="T81" s="26"/>
    </row>
    <row r="82" spans="1:20" ht="15" customHeight="1" x14ac:dyDescent="0.45">
      <c r="A82" s="49" t="s">
        <v>153</v>
      </c>
      <c r="B82" s="129">
        <f>COUNTA(B65:B81)</f>
        <v>13</v>
      </c>
      <c r="C82" s="49" t="s">
        <v>153</v>
      </c>
      <c r="D82" s="129">
        <f>COUNTA(D65:D81)</f>
        <v>7</v>
      </c>
      <c r="E82" s="49" t="s">
        <v>153</v>
      </c>
      <c r="F82" s="129">
        <f>COUNTA(F65:F81)</f>
        <v>5</v>
      </c>
      <c r="G82" s="49" t="s">
        <v>153</v>
      </c>
      <c r="H82" s="133">
        <f>COUNTA(H65:H81)</f>
        <v>5</v>
      </c>
      <c r="I82" s="49" t="s">
        <v>153</v>
      </c>
      <c r="J82" s="133">
        <f>COUNTA(J65:J81)</f>
        <v>7</v>
      </c>
      <c r="K82" s="49" t="s">
        <v>153</v>
      </c>
      <c r="L82" s="133">
        <f>COUNTA(L65:L81)</f>
        <v>13</v>
      </c>
      <c r="M82" s="49" t="s">
        <v>153</v>
      </c>
      <c r="N82" s="133">
        <f>COUNTA(N65:N81)</f>
        <v>14</v>
      </c>
      <c r="O82" s="124" t="s">
        <v>153</v>
      </c>
      <c r="P82" s="126">
        <f>COUNTA(P65:P81)</f>
        <v>17</v>
      </c>
      <c r="Q82" s="124" t="s">
        <v>153</v>
      </c>
      <c r="R82" s="126">
        <f>COUNTA(R65:R81)</f>
        <v>13</v>
      </c>
      <c r="S82" s="127" t="s">
        <v>153</v>
      </c>
      <c r="T82" s="129">
        <f>COUNTA(T65:T81)</f>
        <v>10</v>
      </c>
    </row>
    <row r="83" spans="1:20" ht="15.75" customHeight="1" x14ac:dyDescent="0.45"/>
    <row r="84" spans="1:20" ht="15.75" customHeight="1" x14ac:dyDescent="0.45"/>
    <row r="85" spans="1:20" ht="15.75" customHeight="1" x14ac:dyDescent="0.45">
      <c r="A85" s="169" t="s">
        <v>57</v>
      </c>
      <c r="B85" s="161"/>
      <c r="C85" s="169" t="s">
        <v>58</v>
      </c>
      <c r="D85" s="161"/>
      <c r="E85" s="169" t="s">
        <v>59</v>
      </c>
      <c r="F85" s="161"/>
      <c r="G85" s="169" t="s">
        <v>61</v>
      </c>
      <c r="H85" s="161"/>
      <c r="I85" s="169" t="s">
        <v>62</v>
      </c>
      <c r="J85" s="161"/>
      <c r="K85" s="169" t="s">
        <v>63</v>
      </c>
      <c r="L85" s="161"/>
      <c r="M85" s="169" t="s">
        <v>64</v>
      </c>
      <c r="N85" s="161"/>
      <c r="O85" s="169" t="s">
        <v>65</v>
      </c>
      <c r="P85" s="161"/>
      <c r="Q85" s="169" t="s">
        <v>66</v>
      </c>
      <c r="R85" s="161"/>
      <c r="S85" s="169" t="s">
        <v>67</v>
      </c>
      <c r="T85" s="161"/>
    </row>
    <row r="86" spans="1:20" ht="15.75" customHeight="1" x14ac:dyDescent="0.45">
      <c r="A86" s="47" t="s">
        <v>97</v>
      </c>
      <c r="B86" s="47" t="s">
        <v>98</v>
      </c>
      <c r="C86" s="47" t="s">
        <v>97</v>
      </c>
      <c r="D86" s="47" t="s">
        <v>98</v>
      </c>
      <c r="E86" s="47" t="s">
        <v>97</v>
      </c>
      <c r="F86" s="47" t="s">
        <v>98</v>
      </c>
      <c r="G86" s="47" t="s">
        <v>97</v>
      </c>
      <c r="H86" s="47" t="s">
        <v>98</v>
      </c>
      <c r="I86" s="47" t="s">
        <v>97</v>
      </c>
      <c r="J86" s="117" t="s">
        <v>98</v>
      </c>
      <c r="K86" s="47" t="s">
        <v>97</v>
      </c>
      <c r="L86" s="47" t="s">
        <v>98</v>
      </c>
      <c r="M86" s="89" t="s">
        <v>97</v>
      </c>
      <c r="N86" s="117" t="s">
        <v>98</v>
      </c>
      <c r="O86" s="47" t="s">
        <v>97</v>
      </c>
      <c r="P86" s="47" t="s">
        <v>98</v>
      </c>
      <c r="Q86" s="47" t="s">
        <v>97</v>
      </c>
      <c r="R86" s="47" t="s">
        <v>98</v>
      </c>
      <c r="S86" s="47" t="s">
        <v>97</v>
      </c>
      <c r="T86" s="47" t="s">
        <v>98</v>
      </c>
    </row>
    <row r="87" spans="1:20" ht="15.75" customHeight="1" x14ac:dyDescent="0.45">
      <c r="A87" s="26" t="s">
        <v>204</v>
      </c>
      <c r="B87" s="26" t="s">
        <v>150</v>
      </c>
      <c r="C87" s="26" t="s">
        <v>101</v>
      </c>
      <c r="D87" s="26" t="s">
        <v>101</v>
      </c>
      <c r="E87" s="26" t="s">
        <v>104</v>
      </c>
      <c r="F87" s="26" t="s">
        <v>104</v>
      </c>
      <c r="G87" s="26" t="s">
        <v>100</v>
      </c>
      <c r="H87" s="26" t="s">
        <v>100</v>
      </c>
      <c r="I87" s="26" t="s">
        <v>105</v>
      </c>
      <c r="J87" s="26" t="s">
        <v>105</v>
      </c>
      <c r="K87" s="26" t="s">
        <v>102</v>
      </c>
      <c r="L87" s="26" t="s">
        <v>103</v>
      </c>
      <c r="M87" s="26" t="s">
        <v>133</v>
      </c>
      <c r="N87" s="26" t="s">
        <v>131</v>
      </c>
      <c r="O87" s="26" t="s">
        <v>119</v>
      </c>
      <c r="P87" s="26" t="s">
        <v>120</v>
      </c>
      <c r="Q87" s="26" t="s">
        <v>119</v>
      </c>
      <c r="R87" s="26" t="s">
        <v>120</v>
      </c>
      <c r="S87" s="26" t="s">
        <v>131</v>
      </c>
      <c r="T87" s="26" t="s">
        <v>131</v>
      </c>
    </row>
    <row r="88" spans="1:20" ht="15.75" customHeight="1" x14ac:dyDescent="0.45">
      <c r="A88" s="26" t="s">
        <v>101</v>
      </c>
      <c r="B88" s="26" t="s">
        <v>101</v>
      </c>
      <c r="C88" s="26" t="s">
        <v>105</v>
      </c>
      <c r="D88" s="26" t="s">
        <v>105</v>
      </c>
      <c r="E88" s="26" t="s">
        <v>100</v>
      </c>
      <c r="F88" s="26" t="s">
        <v>100</v>
      </c>
      <c r="G88" s="26" t="s">
        <v>105</v>
      </c>
      <c r="H88" s="26" t="s">
        <v>105</v>
      </c>
      <c r="I88" s="26" t="s">
        <v>104</v>
      </c>
      <c r="J88" s="26" t="s">
        <v>104</v>
      </c>
      <c r="K88" s="26" t="s">
        <v>112</v>
      </c>
      <c r="L88" s="26" t="s">
        <v>112</v>
      </c>
      <c r="M88" s="26" t="s">
        <v>108</v>
      </c>
      <c r="N88" s="26" t="s">
        <v>109</v>
      </c>
      <c r="O88" s="26" t="s">
        <v>100</v>
      </c>
      <c r="P88" s="26" t="s">
        <v>100</v>
      </c>
      <c r="Q88" s="26" t="s">
        <v>101</v>
      </c>
      <c r="R88" s="26" t="s">
        <v>101</v>
      </c>
      <c r="S88" s="26" t="s">
        <v>112</v>
      </c>
      <c r="T88" s="26" t="s">
        <v>112</v>
      </c>
    </row>
    <row r="89" spans="1:20" ht="15.75" customHeight="1" x14ac:dyDescent="0.45">
      <c r="A89" s="26" t="s">
        <v>121</v>
      </c>
      <c r="B89" s="26" t="s">
        <v>114</v>
      </c>
      <c r="C89" s="26" t="s">
        <v>104</v>
      </c>
      <c r="D89" s="26" t="s">
        <v>104</v>
      </c>
      <c r="E89" s="26" t="s">
        <v>105</v>
      </c>
      <c r="F89" s="26" t="s">
        <v>105</v>
      </c>
      <c r="G89" s="26" t="s">
        <v>104</v>
      </c>
      <c r="H89" s="26" t="s">
        <v>104</v>
      </c>
      <c r="I89" s="26" t="s">
        <v>101</v>
      </c>
      <c r="J89" s="26" t="s">
        <v>101</v>
      </c>
      <c r="K89" s="26" t="s">
        <v>133</v>
      </c>
      <c r="L89" s="26" t="s">
        <v>131</v>
      </c>
      <c r="M89" s="26" t="s">
        <v>101</v>
      </c>
      <c r="N89" s="26" t="s">
        <v>101</v>
      </c>
      <c r="O89" s="26" t="s">
        <v>129</v>
      </c>
      <c r="P89" s="26" t="s">
        <v>129</v>
      </c>
      <c r="Q89" s="26" t="s">
        <v>105</v>
      </c>
      <c r="R89" s="26" t="s">
        <v>105</v>
      </c>
      <c r="S89" s="26" t="s">
        <v>108</v>
      </c>
      <c r="T89" s="26" t="s">
        <v>109</v>
      </c>
    </row>
    <row r="90" spans="1:20" ht="15.75" customHeight="1" x14ac:dyDescent="0.45">
      <c r="A90" s="26" t="s">
        <v>105</v>
      </c>
      <c r="B90" s="26" t="s">
        <v>105</v>
      </c>
      <c r="C90" s="26" t="s">
        <v>100</v>
      </c>
      <c r="D90" s="26" t="s">
        <v>100</v>
      </c>
      <c r="E90" s="26" t="s">
        <v>112</v>
      </c>
      <c r="F90" s="26" t="s">
        <v>112</v>
      </c>
      <c r="G90" s="26" t="s">
        <v>113</v>
      </c>
      <c r="H90" s="26" t="s">
        <v>114</v>
      </c>
      <c r="I90" s="26" t="s">
        <v>100</v>
      </c>
      <c r="J90" s="26" t="s">
        <v>100</v>
      </c>
      <c r="K90" s="26" t="s">
        <v>101</v>
      </c>
      <c r="L90" s="26" t="s">
        <v>101</v>
      </c>
      <c r="M90" s="26" t="s">
        <v>100</v>
      </c>
      <c r="N90" s="26" t="s">
        <v>100</v>
      </c>
      <c r="O90" s="26" t="s">
        <v>101</v>
      </c>
      <c r="P90" s="26" t="s">
        <v>101</v>
      </c>
      <c r="Q90" s="26" t="s">
        <v>108</v>
      </c>
      <c r="R90" s="26" t="s">
        <v>109</v>
      </c>
      <c r="S90" s="26" t="s">
        <v>102</v>
      </c>
      <c r="T90" s="26" t="s">
        <v>103</v>
      </c>
    </row>
    <row r="91" spans="1:20" ht="15.75" customHeight="1" x14ac:dyDescent="0.45">
      <c r="A91" s="26" t="s">
        <v>108</v>
      </c>
      <c r="B91" s="26" t="s">
        <v>109</v>
      </c>
      <c r="C91" s="26" t="s">
        <v>112</v>
      </c>
      <c r="D91" s="26" t="s">
        <v>112</v>
      </c>
      <c r="E91" s="26" t="s">
        <v>101</v>
      </c>
      <c r="F91" s="26" t="s">
        <v>101</v>
      </c>
      <c r="G91" s="26" t="s">
        <v>112</v>
      </c>
      <c r="H91" s="26" t="s">
        <v>112</v>
      </c>
      <c r="I91" s="26" t="s">
        <v>112</v>
      </c>
      <c r="J91" s="26" t="s">
        <v>112</v>
      </c>
      <c r="K91" s="26" t="s">
        <v>105</v>
      </c>
      <c r="L91" s="26" t="s">
        <v>105</v>
      </c>
      <c r="M91" s="26" t="s">
        <v>117</v>
      </c>
      <c r="N91" s="26" t="s">
        <v>118</v>
      </c>
      <c r="O91" s="26" t="s">
        <v>104</v>
      </c>
      <c r="P91" s="26" t="s">
        <v>104</v>
      </c>
      <c r="Q91" s="26" t="s">
        <v>102</v>
      </c>
      <c r="R91" s="26" t="s">
        <v>103</v>
      </c>
      <c r="S91" s="26" t="s">
        <v>120</v>
      </c>
      <c r="T91" s="26" t="s">
        <v>120</v>
      </c>
    </row>
    <row r="92" spans="1:20" ht="15.75" customHeight="1" x14ac:dyDescent="0.45">
      <c r="A92" s="26" t="s">
        <v>102</v>
      </c>
      <c r="B92" s="26" t="s">
        <v>103</v>
      </c>
      <c r="C92" s="26" t="s">
        <v>133</v>
      </c>
      <c r="D92" s="26" t="s">
        <v>131</v>
      </c>
      <c r="E92" s="26" t="s">
        <v>133</v>
      </c>
      <c r="F92" s="26" t="s">
        <v>131</v>
      </c>
      <c r="G92" s="26" t="s">
        <v>101</v>
      </c>
      <c r="H92" s="26" t="s">
        <v>101</v>
      </c>
      <c r="I92" s="26" t="s">
        <v>133</v>
      </c>
      <c r="J92" s="26" t="s">
        <v>131</v>
      </c>
      <c r="K92" s="26" t="s">
        <v>108</v>
      </c>
      <c r="L92" s="26" t="s">
        <v>210</v>
      </c>
      <c r="M92" s="26" t="s">
        <v>119</v>
      </c>
      <c r="N92" s="26" t="s">
        <v>120</v>
      </c>
      <c r="O92" s="26" t="s">
        <v>102</v>
      </c>
      <c r="P92" s="26" t="s">
        <v>103</v>
      </c>
      <c r="Q92" s="26" t="s">
        <v>117</v>
      </c>
      <c r="R92" s="26" t="s">
        <v>118</v>
      </c>
      <c r="S92" s="26" t="s">
        <v>100</v>
      </c>
      <c r="T92" s="26" t="s">
        <v>100</v>
      </c>
    </row>
    <row r="93" spans="1:20" ht="15.75" customHeight="1" x14ac:dyDescent="0.45">
      <c r="A93" s="26" t="s">
        <v>104</v>
      </c>
      <c r="B93" s="26" t="s">
        <v>104</v>
      </c>
      <c r="C93" s="26" t="s">
        <v>119</v>
      </c>
      <c r="D93" s="26" t="s">
        <v>120</v>
      </c>
      <c r="E93" s="26" t="s">
        <v>119</v>
      </c>
      <c r="F93" s="26" t="s">
        <v>120</v>
      </c>
      <c r="G93" s="26" t="s">
        <v>133</v>
      </c>
      <c r="H93" s="26" t="s">
        <v>131</v>
      </c>
      <c r="I93" s="26" t="s">
        <v>119</v>
      </c>
      <c r="J93" s="26" t="s">
        <v>120</v>
      </c>
      <c r="K93" s="26" t="s">
        <v>119</v>
      </c>
      <c r="L93" s="26" t="s">
        <v>120</v>
      </c>
      <c r="M93" s="26" t="s">
        <v>112</v>
      </c>
      <c r="N93" s="26" t="s">
        <v>112</v>
      </c>
      <c r="O93" s="26" t="s">
        <v>105</v>
      </c>
      <c r="P93" s="26" t="s">
        <v>105</v>
      </c>
      <c r="Q93" s="26"/>
      <c r="R93" s="26"/>
      <c r="S93" s="26" t="s">
        <v>101</v>
      </c>
      <c r="T93" s="26" t="s">
        <v>101</v>
      </c>
    </row>
    <row r="94" spans="1:20" ht="15.75" customHeight="1" x14ac:dyDescent="0.45">
      <c r="A94" s="26" t="s">
        <v>129</v>
      </c>
      <c r="B94" s="26" t="s">
        <v>129</v>
      </c>
      <c r="C94" s="26" t="s">
        <v>117</v>
      </c>
      <c r="D94" s="26" t="s">
        <v>118</v>
      </c>
      <c r="E94" s="26" t="s">
        <v>117</v>
      </c>
      <c r="F94" s="26" t="s">
        <v>118</v>
      </c>
      <c r="G94" s="26" t="s">
        <v>119</v>
      </c>
      <c r="H94" s="26" t="s">
        <v>120</v>
      </c>
      <c r="I94" s="26" t="s">
        <v>117</v>
      </c>
      <c r="J94" s="26" t="s">
        <v>118</v>
      </c>
      <c r="K94" s="26" t="s">
        <v>100</v>
      </c>
      <c r="L94" s="26" t="s">
        <v>100</v>
      </c>
      <c r="M94" s="26" t="s">
        <v>105</v>
      </c>
      <c r="N94" s="26" t="s">
        <v>105</v>
      </c>
      <c r="O94" s="26" t="s">
        <v>113</v>
      </c>
      <c r="P94" s="26" t="s">
        <v>114</v>
      </c>
      <c r="Q94" s="26"/>
      <c r="R94" s="26"/>
      <c r="S94" s="26" t="s">
        <v>128</v>
      </c>
      <c r="T94" s="26" t="s">
        <v>114</v>
      </c>
    </row>
    <row r="95" spans="1:20" ht="15.75" customHeight="1" x14ac:dyDescent="0.45">
      <c r="A95" s="26" t="s">
        <v>134</v>
      </c>
      <c r="B95" s="26" t="s">
        <v>134</v>
      </c>
      <c r="C95" s="26" t="s">
        <v>129</v>
      </c>
      <c r="D95" s="26" t="s">
        <v>129</v>
      </c>
      <c r="E95" s="26" t="s">
        <v>129</v>
      </c>
      <c r="F95" s="26" t="s">
        <v>129</v>
      </c>
      <c r="G95" s="26" t="s">
        <v>117</v>
      </c>
      <c r="H95" s="26" t="s">
        <v>118</v>
      </c>
      <c r="I95" s="26" t="s">
        <v>129</v>
      </c>
      <c r="J95" s="26" t="s">
        <v>129</v>
      </c>
      <c r="K95" s="26" t="s">
        <v>142</v>
      </c>
      <c r="L95" s="26" t="s">
        <v>118</v>
      </c>
      <c r="M95" s="26" t="s">
        <v>102</v>
      </c>
      <c r="N95" s="26" t="s">
        <v>103</v>
      </c>
      <c r="O95" s="26" t="s">
        <v>112</v>
      </c>
      <c r="P95" s="26" t="s">
        <v>112</v>
      </c>
      <c r="Q95" s="26"/>
      <c r="R95" s="26"/>
      <c r="S95" s="26"/>
      <c r="T95" s="26"/>
    </row>
    <row r="96" spans="1:20" ht="15.75" customHeight="1" x14ac:dyDescent="0.45">
      <c r="A96" s="26" t="s">
        <v>146</v>
      </c>
      <c r="B96" s="26" t="s">
        <v>146</v>
      </c>
      <c r="C96" s="26" t="s">
        <v>102</v>
      </c>
      <c r="D96" s="26" t="s">
        <v>103</v>
      </c>
      <c r="E96" s="26" t="s">
        <v>102</v>
      </c>
      <c r="F96" s="26" t="s">
        <v>103</v>
      </c>
      <c r="G96" s="26" t="s">
        <v>129</v>
      </c>
      <c r="H96" s="26" t="s">
        <v>129</v>
      </c>
      <c r="I96" s="26" t="s">
        <v>108</v>
      </c>
      <c r="J96" s="26" t="s">
        <v>210</v>
      </c>
      <c r="K96" s="26" t="s">
        <v>134</v>
      </c>
      <c r="L96" s="26" t="s">
        <v>134</v>
      </c>
      <c r="M96" s="26"/>
      <c r="N96" s="26"/>
      <c r="O96" s="26" t="s">
        <v>117</v>
      </c>
      <c r="P96" s="26" t="s">
        <v>118</v>
      </c>
      <c r="Q96" s="26"/>
      <c r="R96" s="26"/>
      <c r="S96" s="26"/>
      <c r="T96" s="26"/>
    </row>
    <row r="97" spans="1:20" ht="15.75" customHeight="1" x14ac:dyDescent="0.45">
      <c r="A97" s="26"/>
      <c r="B97" s="26"/>
      <c r="C97" s="26" t="s">
        <v>134</v>
      </c>
      <c r="D97" s="26" t="s">
        <v>134</v>
      </c>
      <c r="E97" s="26" t="s">
        <v>146</v>
      </c>
      <c r="F97" s="26" t="s">
        <v>146</v>
      </c>
      <c r="G97" s="26" t="s">
        <v>102</v>
      </c>
      <c r="H97" s="26" t="s">
        <v>103</v>
      </c>
      <c r="I97" s="26" t="s">
        <v>102</v>
      </c>
      <c r="J97" s="26" t="s">
        <v>103</v>
      </c>
      <c r="K97" s="26"/>
      <c r="L97" s="26"/>
      <c r="M97" s="26"/>
      <c r="N97" s="26"/>
      <c r="O97" s="26" t="s">
        <v>133</v>
      </c>
      <c r="P97" s="26" t="s">
        <v>131</v>
      </c>
      <c r="Q97" s="26"/>
      <c r="R97" s="26"/>
      <c r="S97" s="26"/>
      <c r="T97" s="26"/>
    </row>
    <row r="98" spans="1:20" ht="15.75" customHeight="1" x14ac:dyDescent="0.45">
      <c r="A98" s="26"/>
      <c r="B98" s="26"/>
      <c r="C98" s="26" t="s">
        <v>146</v>
      </c>
      <c r="D98" s="26" t="s">
        <v>146</v>
      </c>
      <c r="E98" s="26"/>
      <c r="F98" s="26"/>
      <c r="G98" s="26" t="s">
        <v>134</v>
      </c>
      <c r="H98" s="26" t="s">
        <v>134</v>
      </c>
      <c r="I98" s="26" t="s">
        <v>134</v>
      </c>
      <c r="J98" s="26" t="s">
        <v>134</v>
      </c>
      <c r="K98" s="26"/>
      <c r="L98" s="26"/>
      <c r="M98" s="26"/>
      <c r="N98" s="26"/>
      <c r="O98" s="26" t="s">
        <v>146</v>
      </c>
      <c r="P98" s="26" t="s">
        <v>146</v>
      </c>
      <c r="Q98" s="26"/>
      <c r="R98" s="26"/>
      <c r="S98" s="26"/>
      <c r="T98" s="26"/>
    </row>
    <row r="99" spans="1:20" ht="15.75" customHeight="1" x14ac:dyDescent="0.45">
      <c r="A99" s="26"/>
      <c r="B99" s="26"/>
      <c r="C99" s="26"/>
      <c r="D99" s="26"/>
      <c r="E99" s="26"/>
      <c r="F99" s="26"/>
      <c r="G99" s="26" t="s">
        <v>146</v>
      </c>
      <c r="H99" s="26" t="s">
        <v>146</v>
      </c>
      <c r="I99" s="26" t="s">
        <v>146</v>
      </c>
      <c r="J99" s="26" t="s">
        <v>146</v>
      </c>
      <c r="K99" s="26"/>
      <c r="L99" s="26"/>
      <c r="M99" s="26"/>
      <c r="N99" s="26"/>
      <c r="O99" s="26"/>
      <c r="P99" s="26"/>
      <c r="Q99" s="26"/>
      <c r="R99" s="26"/>
      <c r="S99" s="26"/>
      <c r="T99" s="26"/>
    </row>
    <row r="100" spans="1:20" ht="15" customHeight="1" x14ac:dyDescent="0.4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</row>
    <row r="101" spans="1:20" ht="15" customHeight="1" x14ac:dyDescent="0.4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</row>
    <row r="102" spans="1:20" ht="15.75" customHeight="1" x14ac:dyDescent="0.45">
      <c r="A102" s="49" t="s">
        <v>153</v>
      </c>
      <c r="B102" s="129">
        <f>COUNTA(B87:B101)</f>
        <v>10</v>
      </c>
      <c r="C102" s="49" t="s">
        <v>153</v>
      </c>
      <c r="D102" s="129">
        <f>COUNTA(D87:D101)</f>
        <v>12</v>
      </c>
      <c r="E102" s="49" t="s">
        <v>153</v>
      </c>
      <c r="F102" s="129">
        <f>COUNTA(F87:F101)</f>
        <v>11</v>
      </c>
      <c r="G102" s="49" t="s">
        <v>153</v>
      </c>
      <c r="H102" s="129">
        <f>COUNTA(H87:H101)</f>
        <v>13</v>
      </c>
      <c r="I102" s="49" t="s">
        <v>153</v>
      </c>
      <c r="J102" s="129">
        <f>COUNTA(J87:J101)</f>
        <v>13</v>
      </c>
      <c r="K102" s="49" t="s">
        <v>153</v>
      </c>
      <c r="L102" s="129">
        <f>COUNTA(L87:L101)</f>
        <v>10</v>
      </c>
      <c r="M102" s="49" t="s">
        <v>153</v>
      </c>
      <c r="N102" s="129">
        <f>COUNTA(N87:N101)</f>
        <v>9</v>
      </c>
      <c r="O102" s="49" t="s">
        <v>153</v>
      </c>
      <c r="P102" s="129">
        <f>COUNTA(P87:P101)</f>
        <v>12</v>
      </c>
      <c r="Q102" s="49" t="s">
        <v>153</v>
      </c>
      <c r="R102" s="129">
        <f>COUNTA(R87:R101)</f>
        <v>6</v>
      </c>
      <c r="S102" s="49" t="s">
        <v>153</v>
      </c>
      <c r="T102" s="129">
        <f>COUNTA(T87:T101)</f>
        <v>8</v>
      </c>
    </row>
    <row r="103" spans="1:20" ht="15.75" customHeight="1" x14ac:dyDescent="0.45"/>
    <row r="104" spans="1:20" ht="15.75" customHeight="1" x14ac:dyDescent="0.45"/>
    <row r="105" spans="1:20" ht="15.75" customHeight="1" x14ac:dyDescent="0.45"/>
    <row r="106" spans="1:20" ht="15.75" customHeight="1" x14ac:dyDescent="0.45"/>
    <row r="107" spans="1:20" ht="15.75" customHeight="1" x14ac:dyDescent="0.45"/>
    <row r="108" spans="1:20" ht="15.75" customHeight="1" x14ac:dyDescent="0.45"/>
    <row r="109" spans="1:20" ht="15.75" customHeight="1" x14ac:dyDescent="0.45"/>
    <row r="110" spans="1:20" ht="15.75" customHeight="1" x14ac:dyDescent="0.45"/>
    <row r="111" spans="1:20" ht="15.75" customHeight="1" x14ac:dyDescent="0.45"/>
    <row r="112" spans="1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mergeCells count="40">
    <mergeCell ref="O85:P85"/>
    <mergeCell ref="Q85:R85"/>
    <mergeCell ref="S85:T85"/>
    <mergeCell ref="A85:B85"/>
    <mergeCell ref="C85:D85"/>
    <mergeCell ref="E85:F85"/>
    <mergeCell ref="G85:H85"/>
    <mergeCell ref="I85:J85"/>
    <mergeCell ref="K85:L85"/>
    <mergeCell ref="M85:N85"/>
    <mergeCell ref="O63:P63"/>
    <mergeCell ref="Q63:R63"/>
    <mergeCell ref="S63:T63"/>
    <mergeCell ref="A63:B63"/>
    <mergeCell ref="C63:D63"/>
    <mergeCell ref="E63:F63"/>
    <mergeCell ref="G63:H63"/>
    <mergeCell ref="I63:J63"/>
    <mergeCell ref="K63:L63"/>
    <mergeCell ref="M63:N63"/>
    <mergeCell ref="O30:P30"/>
    <mergeCell ref="Q30:R30"/>
    <mergeCell ref="S30:T30"/>
    <mergeCell ref="A30:B30"/>
    <mergeCell ref="C30:D30"/>
    <mergeCell ref="E30:F30"/>
    <mergeCell ref="G30:H30"/>
    <mergeCell ref="I30:J30"/>
    <mergeCell ref="K30:L30"/>
    <mergeCell ref="M30:N30"/>
    <mergeCell ref="O1:P1"/>
    <mergeCell ref="Q1:R1"/>
    <mergeCell ref="S1:T1"/>
    <mergeCell ref="A1:B1"/>
    <mergeCell ref="C1:D1"/>
    <mergeCell ref="E1:F1"/>
    <mergeCell ref="G1:H1"/>
    <mergeCell ref="I1:J1"/>
    <mergeCell ref="K1:L1"/>
    <mergeCell ref="M1:N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T1000"/>
  <sheetViews>
    <sheetView topLeftCell="A12" workbookViewId="0">
      <selection activeCell="R66" sqref="R66"/>
    </sheetView>
  </sheetViews>
  <sheetFormatPr defaultColWidth="14.3984375" defaultRowHeight="15" customHeight="1" x14ac:dyDescent="0.45"/>
  <cols>
    <col min="1" max="1" width="25.59765625" customWidth="1"/>
    <col min="2" max="2" width="30.3984375" customWidth="1"/>
    <col min="3" max="3" width="38" customWidth="1"/>
    <col min="4" max="4" width="31.86328125" customWidth="1"/>
    <col min="5" max="5" width="28.59765625" customWidth="1"/>
    <col min="6" max="8" width="30.3984375" customWidth="1"/>
    <col min="9" max="9" width="26" customWidth="1"/>
    <col min="10" max="10" width="30.3984375" customWidth="1"/>
    <col min="11" max="11" width="22.86328125" customWidth="1"/>
    <col min="12" max="12" width="30.3984375" customWidth="1"/>
    <col min="13" max="13" width="24.59765625" customWidth="1"/>
    <col min="14" max="14" width="30.3984375" customWidth="1"/>
    <col min="15" max="15" width="24.59765625" customWidth="1"/>
    <col min="16" max="16" width="30.3984375" customWidth="1"/>
    <col min="17" max="17" width="24.59765625" customWidth="1"/>
    <col min="18" max="18" width="30.3984375" customWidth="1"/>
    <col min="19" max="19" width="24.59765625" customWidth="1"/>
    <col min="20" max="20" width="30.3984375" customWidth="1"/>
  </cols>
  <sheetData>
    <row r="1" spans="1:20" ht="14.25" x14ac:dyDescent="0.45">
      <c r="A1" s="169" t="s">
        <v>22</v>
      </c>
      <c r="B1" s="161"/>
      <c r="C1" s="169" t="s">
        <v>25</v>
      </c>
      <c r="D1" s="161"/>
      <c r="E1" s="169" t="s">
        <v>26</v>
      </c>
      <c r="F1" s="161"/>
      <c r="G1" s="169" t="s">
        <v>27</v>
      </c>
      <c r="H1" s="161"/>
      <c r="I1" s="169" t="s">
        <v>29</v>
      </c>
      <c r="J1" s="161"/>
      <c r="K1" s="169" t="s">
        <v>30</v>
      </c>
      <c r="L1" s="161"/>
      <c r="M1" s="169" t="s">
        <v>31</v>
      </c>
      <c r="N1" s="161"/>
      <c r="O1" s="169" t="s">
        <v>32</v>
      </c>
      <c r="P1" s="161"/>
      <c r="Q1" s="169" t="s">
        <v>34</v>
      </c>
      <c r="R1" s="161"/>
      <c r="S1" s="169" t="s">
        <v>36</v>
      </c>
      <c r="T1" s="161"/>
    </row>
    <row r="2" spans="1:20" ht="14.25" x14ac:dyDescent="0.45">
      <c r="A2" s="41" t="s">
        <v>97</v>
      </c>
      <c r="B2" s="41" t="s">
        <v>98</v>
      </c>
      <c r="C2" s="41" t="s">
        <v>97</v>
      </c>
      <c r="D2" s="41" t="s">
        <v>98</v>
      </c>
      <c r="E2" s="41" t="s">
        <v>97</v>
      </c>
      <c r="F2" s="41" t="s">
        <v>98</v>
      </c>
      <c r="G2" s="41" t="s">
        <v>97</v>
      </c>
      <c r="H2" s="41" t="s">
        <v>98</v>
      </c>
      <c r="I2" s="47" t="s">
        <v>97</v>
      </c>
      <c r="J2" s="117" t="s">
        <v>98</v>
      </c>
      <c r="K2" s="47" t="s">
        <v>97</v>
      </c>
      <c r="L2" s="47" t="s">
        <v>98</v>
      </c>
      <c r="M2" s="89" t="s">
        <v>97</v>
      </c>
      <c r="N2" s="117" t="s">
        <v>98</v>
      </c>
      <c r="O2" s="47" t="s">
        <v>97</v>
      </c>
      <c r="P2" s="47" t="s">
        <v>98</v>
      </c>
      <c r="Q2" s="47" t="s">
        <v>97</v>
      </c>
      <c r="R2" s="47" t="s">
        <v>98</v>
      </c>
      <c r="S2" s="47" t="s">
        <v>97</v>
      </c>
      <c r="T2" s="47" t="s">
        <v>98</v>
      </c>
    </row>
    <row r="3" spans="1:20" ht="14.25" x14ac:dyDescent="0.45">
      <c r="A3" s="26" t="s">
        <v>211</v>
      </c>
      <c r="B3" s="26" t="s">
        <v>212</v>
      </c>
      <c r="C3" s="26" t="s">
        <v>211</v>
      </c>
      <c r="D3" s="26" t="s">
        <v>212</v>
      </c>
      <c r="E3" s="26" t="s">
        <v>211</v>
      </c>
      <c r="F3" s="26" t="s">
        <v>212</v>
      </c>
      <c r="G3" s="26" t="s">
        <v>213</v>
      </c>
      <c r="H3" s="26" t="s">
        <v>214</v>
      </c>
      <c r="I3" s="122" t="s">
        <v>211</v>
      </c>
      <c r="J3" s="26" t="s">
        <v>212</v>
      </c>
      <c r="K3" s="26" t="s">
        <v>215</v>
      </c>
      <c r="L3" s="26" t="s">
        <v>215</v>
      </c>
      <c r="M3" s="26" t="s">
        <v>216</v>
      </c>
      <c r="N3" s="26" t="s">
        <v>217</v>
      </c>
      <c r="O3" s="26" t="s">
        <v>218</v>
      </c>
      <c r="P3" s="26" t="s">
        <v>219</v>
      </c>
      <c r="Q3" s="26" t="s">
        <v>218</v>
      </c>
      <c r="R3" s="26" t="s">
        <v>218</v>
      </c>
      <c r="S3" s="26" t="s">
        <v>220</v>
      </c>
      <c r="T3" s="26" t="s">
        <v>220</v>
      </c>
    </row>
    <row r="4" spans="1:20" ht="14.25" x14ac:dyDescent="0.45">
      <c r="A4" s="26" t="s">
        <v>218</v>
      </c>
      <c r="B4" s="26" t="s">
        <v>218</v>
      </c>
      <c r="C4" s="26" t="s">
        <v>218</v>
      </c>
      <c r="D4" s="26" t="s">
        <v>219</v>
      </c>
      <c r="E4" s="26" t="s">
        <v>218</v>
      </c>
      <c r="F4" s="26" t="s">
        <v>219</v>
      </c>
      <c r="G4" s="26" t="s">
        <v>218</v>
      </c>
      <c r="H4" s="26" t="s">
        <v>219</v>
      </c>
      <c r="I4" s="122" t="s">
        <v>218</v>
      </c>
      <c r="J4" s="26" t="s">
        <v>219</v>
      </c>
      <c r="K4" s="26" t="s">
        <v>221</v>
      </c>
      <c r="L4" s="26" t="s">
        <v>222</v>
      </c>
      <c r="M4" s="26" t="s">
        <v>211</v>
      </c>
      <c r="N4" s="26" t="s">
        <v>212</v>
      </c>
      <c r="O4" s="26" t="s">
        <v>221</v>
      </c>
      <c r="P4" s="26" t="s">
        <v>222</v>
      </c>
      <c r="Q4" s="26"/>
      <c r="R4" s="26"/>
      <c r="S4" s="26" t="s">
        <v>211</v>
      </c>
      <c r="T4" s="26" t="s">
        <v>212</v>
      </c>
    </row>
    <row r="5" spans="1:20" ht="14.25" x14ac:dyDescent="0.45">
      <c r="A5" s="26" t="s">
        <v>215</v>
      </c>
      <c r="B5" s="26" t="s">
        <v>215</v>
      </c>
      <c r="C5" s="26"/>
      <c r="D5" s="26"/>
      <c r="E5" s="26"/>
      <c r="F5" s="26"/>
      <c r="G5" s="26" t="s">
        <v>215</v>
      </c>
      <c r="H5" s="26" t="s">
        <v>215</v>
      </c>
      <c r="I5" s="122" t="s">
        <v>221</v>
      </c>
      <c r="J5" s="122" t="s">
        <v>222</v>
      </c>
      <c r="K5" s="26" t="s">
        <v>223</v>
      </c>
      <c r="L5" s="26" t="s">
        <v>214</v>
      </c>
      <c r="M5" s="26" t="s">
        <v>218</v>
      </c>
      <c r="N5" s="26" t="s">
        <v>218</v>
      </c>
      <c r="O5" s="26" t="s">
        <v>224</v>
      </c>
      <c r="P5" s="26" t="s">
        <v>224</v>
      </c>
      <c r="Q5" s="26"/>
      <c r="R5" s="26"/>
      <c r="S5" s="26" t="s">
        <v>218</v>
      </c>
      <c r="T5" s="26" t="s">
        <v>218</v>
      </c>
    </row>
    <row r="6" spans="1:20" ht="14.25" x14ac:dyDescent="0.45">
      <c r="A6" s="26" t="s">
        <v>221</v>
      </c>
      <c r="B6" s="26" t="s">
        <v>222</v>
      </c>
      <c r="C6" s="26"/>
      <c r="D6" s="122"/>
      <c r="E6" s="26"/>
      <c r="F6" s="26"/>
      <c r="G6" s="26" t="s">
        <v>221</v>
      </c>
      <c r="H6" s="26" t="s">
        <v>222</v>
      </c>
      <c r="I6" s="26" t="s">
        <v>225</v>
      </c>
      <c r="J6" s="26" t="s">
        <v>226</v>
      </c>
      <c r="K6" s="26" t="s">
        <v>227</v>
      </c>
      <c r="L6" s="26" t="s">
        <v>228</v>
      </c>
      <c r="M6" s="26" t="s">
        <v>221</v>
      </c>
      <c r="N6" s="26" t="s">
        <v>222</v>
      </c>
      <c r="O6" s="26" t="s">
        <v>211</v>
      </c>
      <c r="P6" s="26" t="s">
        <v>212</v>
      </c>
      <c r="Q6" s="26"/>
      <c r="R6" s="26"/>
      <c r="S6" s="26" t="s">
        <v>215</v>
      </c>
      <c r="T6" s="26" t="s">
        <v>215</v>
      </c>
    </row>
    <row r="7" spans="1:20" ht="14.25" x14ac:dyDescent="0.45">
      <c r="A7" s="26"/>
      <c r="B7" s="26"/>
      <c r="C7" s="26"/>
      <c r="D7" s="26"/>
      <c r="E7" s="26"/>
      <c r="F7" s="26"/>
      <c r="G7" s="26"/>
      <c r="H7" s="122"/>
      <c r="I7" s="122"/>
      <c r="J7" s="26"/>
      <c r="K7" s="26"/>
      <c r="M7" s="26" t="s">
        <v>229</v>
      </c>
      <c r="N7" s="26" t="s">
        <v>230</v>
      </c>
      <c r="O7" s="26"/>
      <c r="P7" s="26"/>
      <c r="Q7" s="26"/>
      <c r="R7" s="26"/>
      <c r="S7" s="26" t="s">
        <v>231</v>
      </c>
      <c r="T7" s="26" t="s">
        <v>232</v>
      </c>
    </row>
    <row r="8" spans="1:20" ht="14.25" x14ac:dyDescent="0.45">
      <c r="A8" s="26"/>
      <c r="B8" s="122"/>
      <c r="C8" s="26"/>
      <c r="D8" s="26"/>
      <c r="E8" s="118"/>
      <c r="F8" s="26"/>
      <c r="G8" s="26"/>
      <c r="H8" s="122"/>
      <c r="I8" s="122"/>
      <c r="J8" s="26"/>
      <c r="K8" s="26"/>
      <c r="L8" s="26"/>
      <c r="M8" s="26"/>
      <c r="N8" s="26"/>
      <c r="O8" s="26"/>
      <c r="P8" s="26"/>
      <c r="Q8" s="26"/>
      <c r="R8" s="26"/>
      <c r="S8" s="26" t="s">
        <v>233</v>
      </c>
      <c r="T8" s="26" t="s">
        <v>234</v>
      </c>
    </row>
    <row r="9" spans="1:20" ht="14.25" x14ac:dyDescent="0.45">
      <c r="A9" s="26"/>
      <c r="B9" s="122"/>
      <c r="C9" s="26"/>
      <c r="D9" s="26"/>
      <c r="E9" s="118"/>
      <c r="F9" s="26"/>
      <c r="G9" s="26"/>
      <c r="H9" s="122"/>
      <c r="I9" s="122"/>
      <c r="J9" s="26"/>
      <c r="K9" s="26"/>
      <c r="L9" s="26"/>
      <c r="M9" s="26"/>
      <c r="N9" s="26"/>
      <c r="O9" s="26"/>
      <c r="P9" s="26"/>
      <c r="Q9" s="26"/>
      <c r="R9" s="26"/>
      <c r="S9" s="131" t="s">
        <v>235</v>
      </c>
      <c r="T9" s="26" t="s">
        <v>236</v>
      </c>
    </row>
    <row r="10" spans="1:20" ht="15" customHeight="1" x14ac:dyDescent="0.45">
      <c r="A10" s="26"/>
      <c r="B10" s="26"/>
      <c r="C10" s="120"/>
      <c r="D10" s="120"/>
      <c r="E10" s="26"/>
      <c r="F10" s="26"/>
      <c r="G10" s="26"/>
      <c r="H10" s="122"/>
      <c r="I10" s="122"/>
      <c r="J10" s="26"/>
      <c r="K10" s="26"/>
      <c r="L10" s="26"/>
      <c r="M10" s="26"/>
      <c r="N10" s="26"/>
      <c r="O10" s="26"/>
      <c r="P10" s="26"/>
      <c r="Q10" s="26"/>
      <c r="R10" s="26"/>
      <c r="S10" s="26" t="s">
        <v>237</v>
      </c>
      <c r="T10" s="26" t="s">
        <v>237</v>
      </c>
    </row>
    <row r="11" spans="1:20" ht="15" customHeight="1" x14ac:dyDescent="0.45">
      <c r="A11" s="26"/>
      <c r="B11" s="26"/>
      <c r="C11" s="26"/>
      <c r="D11" s="26"/>
      <c r="E11" s="26"/>
      <c r="F11" s="26"/>
      <c r="G11" s="26"/>
      <c r="H11" s="122"/>
      <c r="I11" s="122"/>
      <c r="J11" s="26"/>
      <c r="K11" s="26"/>
      <c r="L11" s="26"/>
      <c r="M11" s="26"/>
      <c r="N11" s="26"/>
      <c r="O11" s="26"/>
      <c r="P11" s="26"/>
      <c r="Q11" s="26"/>
      <c r="R11" s="26"/>
      <c r="S11" s="26" t="s">
        <v>238</v>
      </c>
      <c r="T11" s="26" t="s">
        <v>238</v>
      </c>
    </row>
    <row r="12" spans="1:20" ht="15" customHeight="1" x14ac:dyDescent="0.45">
      <c r="A12" s="26"/>
      <c r="B12" s="26"/>
      <c r="C12" s="26"/>
      <c r="D12" s="26"/>
      <c r="E12" s="26"/>
      <c r="F12" s="26"/>
      <c r="G12" s="26"/>
      <c r="H12" s="122"/>
      <c r="I12" s="122"/>
      <c r="J12" s="26"/>
      <c r="K12" s="26"/>
      <c r="L12" s="26"/>
      <c r="M12" s="26"/>
      <c r="N12" s="26"/>
      <c r="O12" s="26"/>
      <c r="P12" s="26"/>
      <c r="Q12" s="26"/>
      <c r="R12" s="26"/>
      <c r="S12" s="26" t="s">
        <v>239</v>
      </c>
      <c r="T12" s="26" t="s">
        <v>226</v>
      </c>
    </row>
    <row r="13" spans="1:20" ht="15" customHeight="1" x14ac:dyDescent="0.45">
      <c r="A13" s="26"/>
      <c r="B13" s="26"/>
      <c r="C13" s="26"/>
      <c r="D13" s="26"/>
      <c r="E13" s="26"/>
      <c r="F13" s="26"/>
      <c r="G13" s="26"/>
      <c r="H13" s="122"/>
      <c r="I13" s="30"/>
      <c r="J13" s="26"/>
      <c r="K13" s="26"/>
      <c r="L13" s="26"/>
      <c r="M13" s="26"/>
      <c r="N13" s="26"/>
      <c r="O13" s="26"/>
      <c r="P13" s="26"/>
      <c r="Q13" s="26"/>
      <c r="R13" s="26"/>
      <c r="S13" s="26" t="s">
        <v>240</v>
      </c>
      <c r="T13" s="26" t="s">
        <v>241</v>
      </c>
    </row>
    <row r="14" spans="1:20" ht="15" customHeight="1" x14ac:dyDescent="0.45">
      <c r="A14" s="49" t="s">
        <v>153</v>
      </c>
      <c r="B14" s="129">
        <f>COUNTA(B3:B13)</f>
        <v>4</v>
      </c>
      <c r="C14" s="49" t="s">
        <v>153</v>
      </c>
      <c r="D14" s="129">
        <f>COUNTA(D3:D13)</f>
        <v>2</v>
      </c>
      <c r="E14" s="49" t="s">
        <v>153</v>
      </c>
      <c r="F14" s="129">
        <f>COUNTA(F3:F12)</f>
        <v>2</v>
      </c>
      <c r="G14" s="49" t="s">
        <v>153</v>
      </c>
      <c r="H14" s="129">
        <f>COUNTA(H3:H12)</f>
        <v>4</v>
      </c>
      <c r="I14" s="49" t="s">
        <v>153</v>
      </c>
      <c r="J14" s="125">
        <f>COUNTA(J3:J13)</f>
        <v>4</v>
      </c>
      <c r="K14" s="49" t="s">
        <v>153</v>
      </c>
      <c r="L14" s="125">
        <f>COUNTA(L3:L13)</f>
        <v>4</v>
      </c>
      <c r="M14" s="49" t="s">
        <v>153</v>
      </c>
      <c r="N14" s="125">
        <f>COUNTA(N3:N13)</f>
        <v>5</v>
      </c>
      <c r="O14" s="49" t="s">
        <v>153</v>
      </c>
      <c r="P14" s="125">
        <f>COUNTA(P3:P13)</f>
        <v>4</v>
      </c>
      <c r="Q14" s="49" t="s">
        <v>153</v>
      </c>
      <c r="R14" s="125">
        <f>COUNTA(R3:R13)</f>
        <v>1</v>
      </c>
      <c r="S14" s="49" t="s">
        <v>153</v>
      </c>
      <c r="T14" s="125">
        <f>COUNTA(T3:T13)</f>
        <v>11</v>
      </c>
    </row>
    <row r="17" spans="1:20" ht="15" customHeight="1" x14ac:dyDescent="0.45">
      <c r="A17" s="169" t="s">
        <v>37</v>
      </c>
      <c r="B17" s="161"/>
      <c r="C17" s="169" t="s">
        <v>38</v>
      </c>
      <c r="D17" s="161"/>
      <c r="E17" s="169" t="s">
        <v>39</v>
      </c>
      <c r="F17" s="161"/>
      <c r="G17" s="169" t="s">
        <v>40</v>
      </c>
      <c r="H17" s="161"/>
      <c r="I17" s="169" t="s">
        <v>41</v>
      </c>
      <c r="J17" s="161"/>
      <c r="K17" s="169" t="s">
        <v>42</v>
      </c>
      <c r="L17" s="161"/>
      <c r="M17" s="169" t="s">
        <v>43</v>
      </c>
      <c r="N17" s="161"/>
      <c r="O17" s="169" t="s">
        <v>44</v>
      </c>
      <c r="P17" s="161"/>
      <c r="Q17" s="169" t="s">
        <v>45</v>
      </c>
      <c r="R17" s="161"/>
      <c r="S17" s="169" t="s">
        <v>46</v>
      </c>
      <c r="T17" s="161"/>
    </row>
    <row r="18" spans="1:20" ht="15" customHeight="1" x14ac:dyDescent="0.45">
      <c r="A18" s="41" t="s">
        <v>97</v>
      </c>
      <c r="B18" s="41" t="s">
        <v>98</v>
      </c>
      <c r="C18" s="41" t="s">
        <v>97</v>
      </c>
      <c r="D18" s="41" t="s">
        <v>98</v>
      </c>
      <c r="E18" s="41" t="s">
        <v>97</v>
      </c>
      <c r="F18" s="41" t="s">
        <v>98</v>
      </c>
      <c r="G18" s="41" t="s">
        <v>97</v>
      </c>
      <c r="H18" s="41" t="s">
        <v>98</v>
      </c>
      <c r="I18" s="47" t="s">
        <v>97</v>
      </c>
      <c r="J18" s="117" t="s">
        <v>98</v>
      </c>
      <c r="K18" s="41" t="s">
        <v>97</v>
      </c>
      <c r="L18" s="41" t="s">
        <v>98</v>
      </c>
      <c r="M18" s="41" t="s">
        <v>97</v>
      </c>
      <c r="N18" s="41" t="s">
        <v>98</v>
      </c>
      <c r="O18" s="50" t="s">
        <v>97</v>
      </c>
      <c r="P18" s="41" t="s">
        <v>98</v>
      </c>
      <c r="Q18" s="41" t="s">
        <v>97</v>
      </c>
      <c r="R18" s="41" t="s">
        <v>98</v>
      </c>
      <c r="S18" s="41" t="s">
        <v>97</v>
      </c>
      <c r="T18" s="41" t="s">
        <v>98</v>
      </c>
    </row>
    <row r="19" spans="1:20" ht="15" customHeight="1" x14ac:dyDescent="0.45">
      <c r="A19" s="26" t="s">
        <v>242</v>
      </c>
      <c r="B19" s="26" t="s">
        <v>214</v>
      </c>
      <c r="C19" s="26" t="s">
        <v>216</v>
      </c>
      <c r="D19" s="26" t="s">
        <v>217</v>
      </c>
      <c r="E19" s="26" t="s">
        <v>216</v>
      </c>
      <c r="F19" s="26" t="s">
        <v>217</v>
      </c>
      <c r="G19" s="26" t="s">
        <v>211</v>
      </c>
      <c r="H19" s="26" t="s">
        <v>212</v>
      </c>
      <c r="I19" s="26" t="s">
        <v>243</v>
      </c>
      <c r="J19" s="122" t="s">
        <v>244</v>
      </c>
      <c r="K19" s="26" t="s">
        <v>211</v>
      </c>
      <c r="L19" s="26" t="s">
        <v>212</v>
      </c>
      <c r="M19" s="26" t="s">
        <v>245</v>
      </c>
      <c r="N19" s="26" t="s">
        <v>241</v>
      </c>
      <c r="O19" s="26" t="s">
        <v>211</v>
      </c>
      <c r="P19" s="26" t="s">
        <v>212</v>
      </c>
      <c r="Q19" s="26" t="s">
        <v>246</v>
      </c>
      <c r="R19" s="26" t="s">
        <v>220</v>
      </c>
      <c r="S19" s="131" t="s">
        <v>247</v>
      </c>
      <c r="T19" s="26" t="s">
        <v>248</v>
      </c>
    </row>
    <row r="20" spans="1:20" ht="15" customHeight="1" x14ac:dyDescent="0.45">
      <c r="A20" s="26" t="s">
        <v>246</v>
      </c>
      <c r="B20" s="26" t="s">
        <v>220</v>
      </c>
      <c r="C20" s="26" t="s">
        <v>220</v>
      </c>
      <c r="D20" s="26" t="s">
        <v>220</v>
      </c>
      <c r="E20" s="26" t="s">
        <v>220</v>
      </c>
      <c r="F20" s="26" t="s">
        <v>220</v>
      </c>
      <c r="G20" s="26" t="s">
        <v>221</v>
      </c>
      <c r="H20" s="26" t="s">
        <v>222</v>
      </c>
      <c r="I20" s="26"/>
      <c r="J20" s="26"/>
      <c r="K20" s="26" t="s">
        <v>221</v>
      </c>
      <c r="L20" s="26" t="s">
        <v>222</v>
      </c>
      <c r="M20" s="26" t="s">
        <v>220</v>
      </c>
      <c r="N20" s="26" t="s">
        <v>220</v>
      </c>
      <c r="O20" s="26" t="s">
        <v>218</v>
      </c>
      <c r="P20" s="26" t="s">
        <v>219</v>
      </c>
      <c r="Q20" s="26" t="s">
        <v>249</v>
      </c>
      <c r="R20" s="26" t="s">
        <v>248</v>
      </c>
      <c r="S20" s="26" t="s">
        <v>233</v>
      </c>
      <c r="T20" s="26" t="s">
        <v>234</v>
      </c>
    </row>
    <row r="21" spans="1:20" ht="15" customHeight="1" x14ac:dyDescent="0.45">
      <c r="A21" s="26" t="s">
        <v>250</v>
      </c>
      <c r="B21" s="26" t="s">
        <v>237</v>
      </c>
      <c r="C21" s="26" t="s">
        <v>237</v>
      </c>
      <c r="D21" s="26" t="s">
        <v>237</v>
      </c>
      <c r="E21" s="26" t="s">
        <v>251</v>
      </c>
      <c r="F21" s="26" t="s">
        <v>234</v>
      </c>
      <c r="G21" s="26" t="s">
        <v>252</v>
      </c>
      <c r="H21" s="26" t="s">
        <v>219</v>
      </c>
      <c r="I21" s="26"/>
      <c r="J21" s="26"/>
      <c r="K21" s="26" t="s">
        <v>253</v>
      </c>
      <c r="L21" s="26" t="s">
        <v>219</v>
      </c>
      <c r="M21" s="26" t="s">
        <v>211</v>
      </c>
      <c r="N21" s="26" t="s">
        <v>212</v>
      </c>
      <c r="O21" s="26" t="s">
        <v>231</v>
      </c>
      <c r="P21" s="26" t="s">
        <v>232</v>
      </c>
      <c r="Q21" s="26" t="s">
        <v>254</v>
      </c>
      <c r="R21" s="26" t="s">
        <v>212</v>
      </c>
      <c r="S21" s="26" t="s">
        <v>255</v>
      </c>
      <c r="T21" s="26" t="s">
        <v>236</v>
      </c>
    </row>
    <row r="22" spans="1:20" ht="15" customHeight="1" x14ac:dyDescent="0.45">
      <c r="A22" s="26" t="s">
        <v>256</v>
      </c>
      <c r="B22" s="26" t="s">
        <v>217</v>
      </c>
      <c r="C22" s="26" t="s">
        <v>238</v>
      </c>
      <c r="D22" s="26" t="s">
        <v>238</v>
      </c>
      <c r="E22" s="26" t="s">
        <v>237</v>
      </c>
      <c r="F22" s="26" t="s">
        <v>237</v>
      </c>
      <c r="G22" s="26" t="s">
        <v>257</v>
      </c>
      <c r="H22" s="26" t="s">
        <v>226</v>
      </c>
      <c r="I22" s="26"/>
      <c r="J22" s="26"/>
      <c r="K22" s="26" t="s">
        <v>215</v>
      </c>
      <c r="L22" s="26" t="s">
        <v>215</v>
      </c>
      <c r="M22" s="26" t="s">
        <v>218</v>
      </c>
      <c r="N22" s="26" t="s">
        <v>219</v>
      </c>
      <c r="O22" s="26" t="s">
        <v>233</v>
      </c>
      <c r="P22" s="26" t="s">
        <v>234</v>
      </c>
      <c r="Q22" s="26" t="s">
        <v>258</v>
      </c>
      <c r="R22" s="26" t="s">
        <v>218</v>
      </c>
      <c r="S22" s="26" t="s">
        <v>221</v>
      </c>
      <c r="T22" s="26" t="s">
        <v>222</v>
      </c>
    </row>
    <row r="23" spans="1:20" ht="15.75" customHeight="1" x14ac:dyDescent="0.45">
      <c r="A23" s="26" t="s">
        <v>259</v>
      </c>
      <c r="B23" s="26" t="s">
        <v>238</v>
      </c>
      <c r="C23" s="26" t="s">
        <v>218</v>
      </c>
      <c r="D23" s="26" t="s">
        <v>218</v>
      </c>
      <c r="E23" s="26" t="s">
        <v>238</v>
      </c>
      <c r="F23" s="26" t="s">
        <v>238</v>
      </c>
      <c r="G23" s="26" t="s">
        <v>240</v>
      </c>
      <c r="H23" s="26" t="s">
        <v>241</v>
      </c>
      <c r="I23" s="26"/>
      <c r="J23" s="26"/>
      <c r="K23" s="26"/>
      <c r="L23" s="26"/>
      <c r="M23" s="26" t="s">
        <v>215</v>
      </c>
      <c r="N23" s="26" t="s">
        <v>215</v>
      </c>
      <c r="O23" s="26" t="s">
        <v>255</v>
      </c>
      <c r="P23" s="26" t="s">
        <v>236</v>
      </c>
      <c r="Q23" s="26" t="s">
        <v>260</v>
      </c>
      <c r="R23" s="26" t="s">
        <v>215</v>
      </c>
      <c r="S23" s="26"/>
      <c r="T23" s="26"/>
    </row>
    <row r="24" spans="1:20" ht="15" customHeight="1" x14ac:dyDescent="0.45">
      <c r="A24" s="26" t="s">
        <v>261</v>
      </c>
      <c r="B24" s="26" t="s">
        <v>219</v>
      </c>
      <c r="C24" s="26" t="s">
        <v>262</v>
      </c>
      <c r="D24" s="26" t="s">
        <v>244</v>
      </c>
      <c r="E24" s="26" t="s">
        <v>263</v>
      </c>
      <c r="F24" s="26" t="s">
        <v>264</v>
      </c>
      <c r="G24" s="26" t="s">
        <v>265</v>
      </c>
      <c r="H24" s="26" t="s">
        <v>266</v>
      </c>
      <c r="I24" s="26"/>
      <c r="J24" s="26"/>
      <c r="K24" s="26"/>
      <c r="L24" s="26"/>
      <c r="M24" s="26" t="s">
        <v>231</v>
      </c>
      <c r="N24" s="26" t="s">
        <v>232</v>
      </c>
      <c r="O24" s="26" t="s">
        <v>221</v>
      </c>
      <c r="P24" s="26" t="s">
        <v>222</v>
      </c>
      <c r="Q24" s="26" t="s">
        <v>267</v>
      </c>
      <c r="R24" s="26" t="s">
        <v>234</v>
      </c>
      <c r="S24" s="26"/>
      <c r="T24" s="26"/>
    </row>
    <row r="25" spans="1:20" ht="15" customHeight="1" x14ac:dyDescent="0.45">
      <c r="A25" s="132" t="s">
        <v>268</v>
      </c>
      <c r="B25" s="26" t="s">
        <v>269</v>
      </c>
      <c r="C25" s="26" t="s">
        <v>240</v>
      </c>
      <c r="D25" s="26" t="s">
        <v>241</v>
      </c>
      <c r="E25" s="26" t="s">
        <v>270</v>
      </c>
      <c r="F25" s="26" t="s">
        <v>244</v>
      </c>
      <c r="G25" s="26"/>
      <c r="H25" s="26"/>
      <c r="I25" s="26"/>
      <c r="J25" s="26"/>
      <c r="K25" s="26"/>
      <c r="L25" s="26"/>
      <c r="M25" s="26" t="s">
        <v>233</v>
      </c>
      <c r="N25" s="26" t="s">
        <v>234</v>
      </c>
      <c r="O25" s="26"/>
      <c r="P25" s="26"/>
      <c r="Q25" s="26" t="s">
        <v>271</v>
      </c>
      <c r="R25" s="26" t="s">
        <v>236</v>
      </c>
      <c r="S25" s="26"/>
      <c r="T25" s="26"/>
    </row>
    <row r="26" spans="1:20" ht="15" customHeight="1" x14ac:dyDescent="0.45">
      <c r="A26" s="26"/>
      <c r="B26" s="26"/>
      <c r="C26" s="26"/>
      <c r="D26" s="26"/>
      <c r="E26" s="26" t="s">
        <v>272</v>
      </c>
      <c r="F26" s="26" t="s">
        <v>241</v>
      </c>
      <c r="G26" s="26"/>
      <c r="H26" s="26"/>
      <c r="I26" s="26"/>
      <c r="J26" s="26"/>
      <c r="K26" s="26"/>
      <c r="L26" s="26"/>
      <c r="M26" s="26" t="s">
        <v>235</v>
      </c>
      <c r="N26" s="26" t="s">
        <v>236</v>
      </c>
      <c r="O26" s="26"/>
      <c r="P26" s="26"/>
      <c r="Q26" s="26" t="s">
        <v>250</v>
      </c>
      <c r="R26" s="26" t="s">
        <v>237</v>
      </c>
      <c r="S26" s="26"/>
      <c r="T26" s="26"/>
    </row>
    <row r="27" spans="1:20" ht="15" customHeight="1" x14ac:dyDescent="0.4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 t="s">
        <v>237</v>
      </c>
      <c r="N27" s="26" t="s">
        <v>237</v>
      </c>
      <c r="O27" s="26"/>
      <c r="P27" s="26"/>
      <c r="Q27" s="26" t="s">
        <v>273</v>
      </c>
      <c r="R27" s="26" t="s">
        <v>222</v>
      </c>
      <c r="S27" s="26"/>
      <c r="T27" s="26"/>
    </row>
    <row r="28" spans="1:20" ht="15" customHeight="1" x14ac:dyDescent="0.45">
      <c r="A28" s="26"/>
      <c r="B28" s="26"/>
      <c r="C28" s="26"/>
      <c r="D28" s="26"/>
      <c r="E28" s="26"/>
      <c r="F28" s="26"/>
      <c r="G28" s="26"/>
      <c r="H28" s="122"/>
      <c r="I28" s="26"/>
      <c r="J28" s="122"/>
      <c r="K28" s="26"/>
      <c r="L28" s="26"/>
      <c r="M28" s="26" t="s">
        <v>217</v>
      </c>
      <c r="N28" s="26" t="s">
        <v>217</v>
      </c>
      <c r="O28" s="26"/>
      <c r="P28" s="26"/>
      <c r="Q28" s="26" t="s">
        <v>256</v>
      </c>
      <c r="R28" s="26" t="s">
        <v>217</v>
      </c>
      <c r="S28" s="26"/>
      <c r="T28" s="26"/>
    </row>
    <row r="29" spans="1:20" ht="15" customHeight="1" x14ac:dyDescent="0.45">
      <c r="A29" s="26"/>
      <c r="B29" s="26"/>
      <c r="C29" s="26"/>
      <c r="D29" s="26"/>
      <c r="E29" s="26"/>
      <c r="F29" s="26"/>
      <c r="G29" s="26"/>
      <c r="H29" s="122"/>
      <c r="I29" s="26"/>
      <c r="J29" s="122"/>
      <c r="K29" s="26"/>
      <c r="L29" s="26"/>
      <c r="M29" s="26" t="s">
        <v>238</v>
      </c>
      <c r="N29" s="26" t="s">
        <v>238</v>
      </c>
      <c r="O29" s="26"/>
      <c r="P29" s="26"/>
      <c r="Q29" s="26" t="s">
        <v>259</v>
      </c>
      <c r="R29" s="26" t="s">
        <v>238</v>
      </c>
      <c r="S29" s="26"/>
      <c r="T29" s="26"/>
    </row>
    <row r="30" spans="1:20" ht="15" customHeight="1" x14ac:dyDescent="0.45">
      <c r="A30" s="49" t="s">
        <v>153</v>
      </c>
      <c r="B30" s="129">
        <f>COUNTA(B19:B29)</f>
        <v>7</v>
      </c>
      <c r="C30" s="49" t="s">
        <v>153</v>
      </c>
      <c r="D30" s="129">
        <f>COUNTA(D19:D29)</f>
        <v>7</v>
      </c>
      <c r="E30" s="49" t="s">
        <v>153</v>
      </c>
      <c r="F30" s="129">
        <f>COUNTA(F19:F29)</f>
        <v>8</v>
      </c>
      <c r="G30" s="49" t="s">
        <v>153</v>
      </c>
      <c r="H30" s="133">
        <f>COUNTA(H19:H29)</f>
        <v>6</v>
      </c>
      <c r="I30" s="49" t="s">
        <v>153</v>
      </c>
      <c r="J30" s="133">
        <f>COUNTA(J19:J29)</f>
        <v>1</v>
      </c>
      <c r="K30" s="49" t="s">
        <v>153</v>
      </c>
      <c r="L30" s="133">
        <f>COUNTA(L19:L29)</f>
        <v>4</v>
      </c>
      <c r="M30" s="49" t="s">
        <v>153</v>
      </c>
      <c r="N30" s="133">
        <f>COUNTA(N19:N29)</f>
        <v>11</v>
      </c>
      <c r="O30" s="49" t="s">
        <v>153</v>
      </c>
      <c r="P30" s="133">
        <f>COUNTA(P19:P29)</f>
        <v>6</v>
      </c>
      <c r="Q30" s="49" t="s">
        <v>153</v>
      </c>
      <c r="R30" s="133">
        <f>COUNTA(R19:R29)</f>
        <v>11</v>
      </c>
      <c r="S30" s="108" t="s">
        <v>153</v>
      </c>
      <c r="T30" s="129">
        <f>COUNTA(T19:T29)</f>
        <v>4</v>
      </c>
    </row>
    <row r="31" spans="1:20" ht="15.75" customHeight="1" x14ac:dyDescent="0.45"/>
    <row r="32" spans="1:20" ht="15.75" customHeight="1" x14ac:dyDescent="0.45"/>
    <row r="33" spans="1:20" ht="15" customHeight="1" x14ac:dyDescent="0.45">
      <c r="A33" s="169" t="s">
        <v>47</v>
      </c>
      <c r="B33" s="161"/>
      <c r="C33" s="169" t="s">
        <v>48</v>
      </c>
      <c r="D33" s="161"/>
      <c r="E33" s="169" t="s">
        <v>49</v>
      </c>
      <c r="F33" s="161"/>
      <c r="G33" s="169" t="s">
        <v>50</v>
      </c>
      <c r="H33" s="161"/>
      <c r="I33" s="169" t="s">
        <v>51</v>
      </c>
      <c r="J33" s="161"/>
      <c r="K33" s="169" t="s">
        <v>52</v>
      </c>
      <c r="L33" s="161"/>
      <c r="M33" s="169" t="s">
        <v>53</v>
      </c>
      <c r="N33" s="161"/>
      <c r="O33" s="169" t="s">
        <v>54</v>
      </c>
      <c r="P33" s="161"/>
      <c r="Q33" s="169" t="s">
        <v>55</v>
      </c>
      <c r="R33" s="161"/>
      <c r="S33" s="169" t="s">
        <v>56</v>
      </c>
      <c r="T33" s="161"/>
    </row>
    <row r="34" spans="1:20" ht="15" customHeight="1" x14ac:dyDescent="0.45">
      <c r="A34" s="41" t="s">
        <v>97</v>
      </c>
      <c r="B34" s="41" t="s">
        <v>98</v>
      </c>
      <c r="C34" s="41" t="s">
        <v>97</v>
      </c>
      <c r="D34" s="41" t="s">
        <v>98</v>
      </c>
      <c r="E34" s="47" t="s">
        <v>97</v>
      </c>
      <c r="F34" s="117" t="s">
        <v>98</v>
      </c>
      <c r="G34" s="41" t="s">
        <v>97</v>
      </c>
      <c r="H34" s="41" t="s">
        <v>98</v>
      </c>
      <c r="I34" s="41" t="s">
        <v>97</v>
      </c>
      <c r="J34" s="41" t="s">
        <v>98</v>
      </c>
      <c r="K34" s="47" t="s">
        <v>97</v>
      </c>
      <c r="L34" s="117" t="s">
        <v>98</v>
      </c>
      <c r="M34" s="47" t="s">
        <v>97</v>
      </c>
      <c r="N34" s="47" t="s">
        <v>98</v>
      </c>
      <c r="O34" s="89" t="s">
        <v>97</v>
      </c>
      <c r="P34" s="117" t="s">
        <v>98</v>
      </c>
      <c r="Q34" s="41" t="s">
        <v>97</v>
      </c>
      <c r="R34" s="41" t="s">
        <v>98</v>
      </c>
      <c r="S34" s="41" t="s">
        <v>97</v>
      </c>
      <c r="T34" s="41" t="s">
        <v>98</v>
      </c>
    </row>
    <row r="35" spans="1:20" ht="15" customHeight="1" x14ac:dyDescent="0.45">
      <c r="A35" s="26" t="s">
        <v>211</v>
      </c>
      <c r="B35" s="26" t="s">
        <v>212</v>
      </c>
      <c r="C35" s="26" t="s">
        <v>218</v>
      </c>
      <c r="D35" s="26" t="s">
        <v>219</v>
      </c>
      <c r="E35" s="26" t="s">
        <v>258</v>
      </c>
      <c r="F35" s="26" t="s">
        <v>219</v>
      </c>
      <c r="G35" s="134" t="s">
        <v>263</v>
      </c>
      <c r="H35" s="26" t="s">
        <v>218</v>
      </c>
      <c r="I35" s="26"/>
      <c r="J35" s="26"/>
      <c r="K35" s="26" t="s">
        <v>211</v>
      </c>
      <c r="L35" s="26" t="s">
        <v>212</v>
      </c>
      <c r="M35" s="26" t="s">
        <v>218</v>
      </c>
      <c r="N35" s="26" t="s">
        <v>218</v>
      </c>
      <c r="O35" s="26" t="s">
        <v>274</v>
      </c>
      <c r="P35" s="122" t="s">
        <v>226</v>
      </c>
      <c r="Q35" s="134" t="s">
        <v>258</v>
      </c>
      <c r="R35" s="26" t="s">
        <v>219</v>
      </c>
      <c r="S35" s="26" t="s">
        <v>211</v>
      </c>
      <c r="T35" s="26" t="s">
        <v>212</v>
      </c>
    </row>
    <row r="36" spans="1:20" ht="15" customHeight="1" x14ac:dyDescent="0.45">
      <c r="A36" s="26" t="s">
        <v>218</v>
      </c>
      <c r="B36" s="26" t="s">
        <v>218</v>
      </c>
      <c r="C36" s="26" t="s">
        <v>275</v>
      </c>
      <c r="D36" s="26" t="s">
        <v>218</v>
      </c>
      <c r="E36" s="26" t="s">
        <v>276</v>
      </c>
      <c r="F36" s="26" t="s">
        <v>226</v>
      </c>
      <c r="G36" s="26"/>
      <c r="H36" s="26"/>
      <c r="I36" s="26"/>
      <c r="J36" s="26"/>
      <c r="K36" s="26" t="s">
        <v>215</v>
      </c>
      <c r="L36" s="26" t="s">
        <v>215</v>
      </c>
      <c r="M36" s="26" t="s">
        <v>220</v>
      </c>
      <c r="N36" s="26" t="s">
        <v>220</v>
      </c>
      <c r="O36" s="26" t="s">
        <v>215</v>
      </c>
      <c r="P36" s="26" t="s">
        <v>215</v>
      </c>
      <c r="Q36" s="26" t="s">
        <v>260</v>
      </c>
      <c r="R36" s="26" t="s">
        <v>215</v>
      </c>
      <c r="S36" s="26" t="s">
        <v>218</v>
      </c>
      <c r="T36" s="26" t="s">
        <v>219</v>
      </c>
    </row>
    <row r="37" spans="1:20" ht="15" customHeight="1" x14ac:dyDescent="0.45">
      <c r="A37" s="26" t="s">
        <v>215</v>
      </c>
      <c r="B37" s="26" t="s">
        <v>215</v>
      </c>
      <c r="C37" s="26"/>
      <c r="D37" s="26"/>
      <c r="E37" s="26" t="s">
        <v>277</v>
      </c>
      <c r="F37" s="26" t="s">
        <v>278</v>
      </c>
      <c r="G37" s="26"/>
      <c r="H37" s="26"/>
      <c r="I37" s="26"/>
      <c r="J37" s="26"/>
      <c r="K37" s="26" t="s">
        <v>213</v>
      </c>
      <c r="L37" s="26" t="s">
        <v>214</v>
      </c>
      <c r="M37" s="26" t="s">
        <v>211</v>
      </c>
      <c r="N37" s="26" t="s">
        <v>211</v>
      </c>
      <c r="O37" s="26"/>
      <c r="P37" s="122"/>
      <c r="Q37" s="26" t="s">
        <v>276</v>
      </c>
      <c r="R37" s="26" t="s">
        <v>226</v>
      </c>
      <c r="S37" s="26"/>
      <c r="T37" s="26"/>
    </row>
    <row r="38" spans="1:20" ht="15" customHeight="1" x14ac:dyDescent="0.45">
      <c r="A38" s="26" t="s">
        <v>233</v>
      </c>
      <c r="B38" s="26" t="s">
        <v>214</v>
      </c>
      <c r="C38" s="26"/>
      <c r="D38" s="26"/>
      <c r="E38" s="26"/>
      <c r="F38" s="26"/>
      <c r="G38" s="26"/>
      <c r="H38" s="26"/>
      <c r="I38" s="26"/>
      <c r="J38" s="26"/>
      <c r="K38" s="26" t="s">
        <v>221</v>
      </c>
      <c r="L38" s="26" t="s">
        <v>222</v>
      </c>
      <c r="M38" s="26" t="s">
        <v>215</v>
      </c>
      <c r="N38" s="26" t="s">
        <v>215</v>
      </c>
      <c r="O38" s="26"/>
      <c r="P38" s="26"/>
      <c r="Q38" s="26" t="s">
        <v>256</v>
      </c>
      <c r="R38" s="26" t="s">
        <v>217</v>
      </c>
      <c r="S38" s="26"/>
      <c r="T38" s="26"/>
    </row>
    <row r="39" spans="1:20" ht="15" customHeight="1" x14ac:dyDescent="0.45">
      <c r="A39" s="26" t="s">
        <v>235</v>
      </c>
      <c r="B39" s="26" t="s">
        <v>214</v>
      </c>
      <c r="C39" s="26"/>
      <c r="D39" s="26"/>
      <c r="E39" s="26"/>
      <c r="F39" s="26"/>
      <c r="G39" s="26"/>
      <c r="H39" s="26"/>
      <c r="I39" s="26"/>
      <c r="J39" s="26"/>
      <c r="K39" s="26" t="s">
        <v>263</v>
      </c>
      <c r="L39" s="26" t="s">
        <v>219</v>
      </c>
      <c r="M39" s="26" t="s">
        <v>231</v>
      </c>
      <c r="N39" s="122" t="s">
        <v>232</v>
      </c>
      <c r="O39" s="26"/>
      <c r="P39" s="26"/>
      <c r="Q39" s="26"/>
      <c r="R39" s="26"/>
      <c r="S39" s="26"/>
      <c r="T39" s="26"/>
    </row>
    <row r="40" spans="1:20" ht="15" customHeight="1" x14ac:dyDescent="0.45">
      <c r="A40" s="26" t="s">
        <v>221</v>
      </c>
      <c r="B40" s="26" t="s">
        <v>222</v>
      </c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 t="s">
        <v>233</v>
      </c>
      <c r="N40" s="122" t="s">
        <v>234</v>
      </c>
      <c r="O40" s="26"/>
      <c r="P40" s="26"/>
      <c r="Q40" s="26"/>
      <c r="R40" s="26"/>
      <c r="S40" s="26"/>
      <c r="T40" s="26"/>
    </row>
    <row r="41" spans="1:20" ht="15" customHeight="1" x14ac:dyDescent="0.45">
      <c r="A41" s="131" t="s">
        <v>247</v>
      </c>
      <c r="B41" s="26" t="s">
        <v>248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 t="s">
        <v>235</v>
      </c>
      <c r="N41" s="122" t="s">
        <v>236</v>
      </c>
      <c r="O41" s="26"/>
      <c r="P41" s="26"/>
      <c r="Q41" s="26"/>
      <c r="R41" s="26"/>
      <c r="S41" s="26"/>
      <c r="T41" s="26"/>
    </row>
    <row r="42" spans="1:20" ht="15" customHeight="1" x14ac:dyDescent="0.4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 t="s">
        <v>237</v>
      </c>
      <c r="N42" s="26" t="s">
        <v>237</v>
      </c>
      <c r="O42" s="26"/>
      <c r="P42" s="26"/>
      <c r="Q42" s="26"/>
      <c r="R42" s="26"/>
      <c r="S42" s="26"/>
      <c r="T42" s="26"/>
    </row>
    <row r="43" spans="1:20" ht="15" customHeight="1" x14ac:dyDescent="0.4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 t="s">
        <v>217</v>
      </c>
      <c r="N43" s="26" t="s">
        <v>217</v>
      </c>
      <c r="O43" s="26"/>
      <c r="P43" s="26"/>
      <c r="Q43" s="26"/>
      <c r="R43" s="26"/>
      <c r="S43" s="26"/>
      <c r="T43" s="26"/>
    </row>
    <row r="44" spans="1:20" ht="15" customHeight="1" x14ac:dyDescent="0.4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 t="s">
        <v>238</v>
      </c>
      <c r="N44" s="26" t="s">
        <v>238</v>
      </c>
      <c r="O44" s="26"/>
      <c r="P44" s="26"/>
      <c r="Q44" s="26"/>
      <c r="R44" s="26"/>
      <c r="S44" s="26"/>
      <c r="T44" s="26"/>
    </row>
    <row r="45" spans="1:20" ht="15" customHeight="1" x14ac:dyDescent="0.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 t="s">
        <v>239</v>
      </c>
      <c r="N45" s="122" t="s">
        <v>226</v>
      </c>
      <c r="O45" s="26"/>
      <c r="P45" s="26"/>
      <c r="Q45" s="26"/>
      <c r="R45" s="26"/>
      <c r="S45" s="26"/>
      <c r="T45" s="26"/>
    </row>
    <row r="46" spans="1:20" ht="15" customHeight="1" x14ac:dyDescent="0.4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 t="s">
        <v>279</v>
      </c>
      <c r="N46" s="122" t="s">
        <v>278</v>
      </c>
      <c r="O46" s="26"/>
      <c r="P46" s="26"/>
      <c r="Q46" s="26"/>
      <c r="R46" s="26"/>
      <c r="S46" s="26"/>
      <c r="T46" s="26"/>
    </row>
    <row r="47" spans="1:20" ht="15" customHeight="1" x14ac:dyDescent="0.4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131" t="s">
        <v>247</v>
      </c>
      <c r="N47" s="26" t="s">
        <v>248</v>
      </c>
      <c r="O47" s="26"/>
      <c r="P47" s="26"/>
      <c r="Q47" s="26"/>
      <c r="R47" s="26"/>
      <c r="S47" s="26"/>
      <c r="T47" s="26"/>
    </row>
    <row r="48" spans="1:20" ht="15" customHeight="1" x14ac:dyDescent="0.45">
      <c r="A48" s="49" t="s">
        <v>153</v>
      </c>
      <c r="B48" s="129">
        <f>COUNTA(B35:B47)</f>
        <v>7</v>
      </c>
      <c r="C48" s="49" t="s">
        <v>153</v>
      </c>
      <c r="D48" s="129">
        <f>COUNTA(D35:D47)</f>
        <v>2</v>
      </c>
      <c r="E48" s="49" t="s">
        <v>153</v>
      </c>
      <c r="F48" s="129">
        <f>COUNTA(F35:F47)</f>
        <v>3</v>
      </c>
      <c r="G48" s="49" t="s">
        <v>153</v>
      </c>
      <c r="H48" s="129">
        <f>COUNTA(H35:H47)</f>
        <v>1</v>
      </c>
      <c r="I48" s="49" t="s">
        <v>153</v>
      </c>
      <c r="J48" s="129">
        <f>COUNTA(J35:J47)</f>
        <v>0</v>
      </c>
      <c r="K48" s="49" t="s">
        <v>153</v>
      </c>
      <c r="L48" s="129">
        <f>COUNTA(L35:L47)</f>
        <v>5</v>
      </c>
      <c r="M48" s="49" t="s">
        <v>153</v>
      </c>
      <c r="N48" s="133">
        <f>COUNTA(N35:N47)</f>
        <v>13</v>
      </c>
      <c r="O48" s="49" t="s">
        <v>153</v>
      </c>
      <c r="P48" s="133">
        <f>COUNTA(P35:P47)</f>
        <v>2</v>
      </c>
      <c r="Q48" s="49" t="s">
        <v>153</v>
      </c>
      <c r="R48" s="133">
        <f>COUNTA(R35:R47)</f>
        <v>4</v>
      </c>
      <c r="S48" s="108" t="s">
        <v>153</v>
      </c>
      <c r="T48" s="129">
        <f>COUNTA(T35:T47)</f>
        <v>2</v>
      </c>
    </row>
    <row r="49" spans="1:20" ht="15.75" customHeight="1" x14ac:dyDescent="0.45"/>
    <row r="50" spans="1:20" ht="15.75" customHeight="1" x14ac:dyDescent="0.45"/>
    <row r="51" spans="1:20" ht="15" customHeight="1" x14ac:dyDescent="0.45">
      <c r="A51" s="169" t="s">
        <v>57</v>
      </c>
      <c r="B51" s="161"/>
      <c r="C51" s="169" t="s">
        <v>58</v>
      </c>
      <c r="D51" s="161"/>
      <c r="E51" s="169" t="s">
        <v>59</v>
      </c>
      <c r="F51" s="161"/>
      <c r="G51" s="169" t="s">
        <v>61</v>
      </c>
      <c r="H51" s="161"/>
      <c r="I51" s="169" t="s">
        <v>62</v>
      </c>
      <c r="J51" s="161"/>
      <c r="K51" s="169" t="s">
        <v>63</v>
      </c>
      <c r="L51" s="161"/>
      <c r="M51" s="169" t="s">
        <v>64</v>
      </c>
      <c r="N51" s="161"/>
      <c r="O51" s="169" t="s">
        <v>65</v>
      </c>
      <c r="P51" s="161"/>
      <c r="Q51" s="169" t="s">
        <v>66</v>
      </c>
      <c r="R51" s="161"/>
      <c r="S51" s="169" t="s">
        <v>67</v>
      </c>
      <c r="T51" s="161"/>
    </row>
    <row r="52" spans="1:20" ht="15" customHeight="1" x14ac:dyDescent="0.45">
      <c r="A52" s="47" t="s">
        <v>97</v>
      </c>
      <c r="B52" s="47" t="s">
        <v>98</v>
      </c>
      <c r="C52" s="47" t="s">
        <v>97</v>
      </c>
      <c r="D52" s="47" t="s">
        <v>98</v>
      </c>
      <c r="E52" s="47" t="s">
        <v>97</v>
      </c>
      <c r="F52" s="47" t="s">
        <v>98</v>
      </c>
      <c r="G52" s="47" t="s">
        <v>97</v>
      </c>
      <c r="H52" s="47" t="s">
        <v>98</v>
      </c>
      <c r="I52" s="47" t="s">
        <v>97</v>
      </c>
      <c r="J52" s="117" t="s">
        <v>98</v>
      </c>
      <c r="K52" s="47" t="s">
        <v>97</v>
      </c>
      <c r="L52" s="47" t="s">
        <v>98</v>
      </c>
      <c r="M52" s="89" t="s">
        <v>97</v>
      </c>
      <c r="N52" s="117" t="s">
        <v>98</v>
      </c>
      <c r="O52" s="47" t="s">
        <v>97</v>
      </c>
      <c r="P52" s="47" t="s">
        <v>98</v>
      </c>
      <c r="Q52" s="47" t="s">
        <v>97</v>
      </c>
      <c r="R52" s="47" t="s">
        <v>98</v>
      </c>
      <c r="S52" s="47" t="s">
        <v>97</v>
      </c>
      <c r="T52" s="47" t="s">
        <v>98</v>
      </c>
    </row>
    <row r="53" spans="1:20" ht="15" customHeight="1" x14ac:dyDescent="0.45">
      <c r="A53" s="26"/>
      <c r="B53" s="26"/>
      <c r="C53" s="26" t="s">
        <v>218</v>
      </c>
      <c r="D53" s="26" t="s">
        <v>218</v>
      </c>
      <c r="E53" s="26" t="s">
        <v>220</v>
      </c>
      <c r="F53" s="26" t="s">
        <v>220</v>
      </c>
      <c r="G53" s="26" t="s">
        <v>216</v>
      </c>
      <c r="H53" s="26" t="s">
        <v>217</v>
      </c>
      <c r="I53" s="26" t="s">
        <v>225</v>
      </c>
      <c r="J53" s="26" t="s">
        <v>226</v>
      </c>
      <c r="K53" s="26" t="s">
        <v>233</v>
      </c>
      <c r="L53" s="26" t="s">
        <v>234</v>
      </c>
      <c r="M53" s="26" t="s">
        <v>280</v>
      </c>
      <c r="N53" s="26" t="s">
        <v>278</v>
      </c>
      <c r="O53" s="143" t="s">
        <v>283</v>
      </c>
      <c r="P53" s="143" t="s">
        <v>219</v>
      </c>
      <c r="Q53" s="143" t="s">
        <v>239</v>
      </c>
      <c r="R53" s="143" t="s">
        <v>226</v>
      </c>
      <c r="S53" s="26" t="s">
        <v>221</v>
      </c>
      <c r="T53" s="26" t="s">
        <v>222</v>
      </c>
    </row>
    <row r="54" spans="1:20" ht="15" customHeight="1" x14ac:dyDescent="0.45">
      <c r="A54" s="26"/>
      <c r="B54" s="26"/>
      <c r="C54" s="26" t="s">
        <v>237</v>
      </c>
      <c r="D54" s="26" t="s">
        <v>237</v>
      </c>
      <c r="E54" s="26"/>
      <c r="F54" s="26"/>
      <c r="G54" s="26" t="s">
        <v>220</v>
      </c>
      <c r="H54" s="26" t="s">
        <v>220</v>
      </c>
      <c r="I54" s="26" t="s">
        <v>218</v>
      </c>
      <c r="J54" s="26" t="s">
        <v>218</v>
      </c>
      <c r="K54" s="26" t="s">
        <v>211</v>
      </c>
      <c r="L54" s="131" t="s">
        <v>212</v>
      </c>
      <c r="M54" s="26" t="s">
        <v>282</v>
      </c>
      <c r="N54" s="122" t="s">
        <v>217</v>
      </c>
      <c r="O54" s="144"/>
      <c r="P54" s="144"/>
      <c r="Q54" s="144"/>
      <c r="R54" s="144"/>
      <c r="S54" s="142" t="s">
        <v>284</v>
      </c>
      <c r="T54" s="26" t="s">
        <v>226</v>
      </c>
    </row>
    <row r="55" spans="1:20" ht="15" customHeight="1" x14ac:dyDescent="0.45">
      <c r="A55" s="26"/>
      <c r="B55" s="26"/>
      <c r="C55" s="26" t="s">
        <v>238</v>
      </c>
      <c r="D55" s="26" t="s">
        <v>238</v>
      </c>
      <c r="E55" s="26" t="s">
        <v>215</v>
      </c>
      <c r="F55" s="26" t="s">
        <v>215</v>
      </c>
      <c r="G55" s="26"/>
      <c r="H55" s="26"/>
      <c r="I55" s="26" t="s">
        <v>211</v>
      </c>
      <c r="J55" s="26" t="s">
        <v>212</v>
      </c>
      <c r="K55" s="26" t="s">
        <v>218</v>
      </c>
      <c r="L55" s="131" t="s">
        <v>219</v>
      </c>
      <c r="M55" s="26" t="s">
        <v>252</v>
      </c>
      <c r="N55" s="26" t="s">
        <v>219</v>
      </c>
      <c r="O55" s="120"/>
      <c r="P55" s="120"/>
      <c r="Q55" s="120"/>
      <c r="R55" s="120"/>
      <c r="S55" s="26" t="s">
        <v>218</v>
      </c>
      <c r="T55" s="26" t="s">
        <v>218</v>
      </c>
    </row>
    <row r="56" spans="1:20" ht="15" customHeight="1" x14ac:dyDescent="0.45">
      <c r="A56" s="26"/>
      <c r="B56" s="26"/>
      <c r="C56" s="26" t="s">
        <v>280</v>
      </c>
      <c r="D56" s="26" t="s">
        <v>278</v>
      </c>
      <c r="E56" s="26" t="s">
        <v>237</v>
      </c>
      <c r="F56" s="26" t="s">
        <v>237</v>
      </c>
      <c r="G56" s="26" t="s">
        <v>237</v>
      </c>
      <c r="H56" s="26" t="s">
        <v>237</v>
      </c>
      <c r="I56" s="26" t="s">
        <v>216</v>
      </c>
      <c r="J56" s="26" t="s">
        <v>217</v>
      </c>
      <c r="K56" s="26" t="s">
        <v>215</v>
      </c>
      <c r="L56" s="26" t="s">
        <v>215</v>
      </c>
      <c r="M56" s="143" t="s">
        <v>286</v>
      </c>
      <c r="N56" s="143" t="s">
        <v>226</v>
      </c>
      <c r="O56" s="26"/>
      <c r="P56" s="26"/>
      <c r="Q56" s="26"/>
      <c r="R56" s="26"/>
      <c r="S56" s="26" t="s">
        <v>285</v>
      </c>
      <c r="T56" s="26" t="s">
        <v>278</v>
      </c>
    </row>
    <row r="57" spans="1:20" ht="15" customHeight="1" x14ac:dyDescent="0.45">
      <c r="A57" s="26"/>
      <c r="B57" s="26"/>
      <c r="C57" s="26" t="s">
        <v>217</v>
      </c>
      <c r="D57" s="26" t="s">
        <v>217</v>
      </c>
      <c r="E57" s="26" t="s">
        <v>221</v>
      </c>
      <c r="F57" s="26" t="s">
        <v>222</v>
      </c>
      <c r="G57" s="26" t="s">
        <v>238</v>
      </c>
      <c r="H57" s="26" t="s">
        <v>238</v>
      </c>
      <c r="I57" s="26"/>
      <c r="J57" s="26"/>
      <c r="K57" s="26" t="s">
        <v>231</v>
      </c>
      <c r="L57" s="122" t="s">
        <v>232</v>
      </c>
      <c r="M57" s="144"/>
      <c r="N57" s="144"/>
      <c r="O57" s="142"/>
      <c r="P57" s="26"/>
      <c r="Q57" s="26"/>
      <c r="R57" s="26"/>
      <c r="S57" s="26" t="s">
        <v>211</v>
      </c>
      <c r="T57" s="26" t="s">
        <v>212</v>
      </c>
    </row>
    <row r="58" spans="1:20" ht="15" customHeight="1" x14ac:dyDescent="0.45">
      <c r="A58" s="26"/>
      <c r="B58" s="26"/>
      <c r="C58" s="143" t="s">
        <v>220</v>
      </c>
      <c r="D58" s="143" t="s">
        <v>220</v>
      </c>
      <c r="E58" s="26" t="s">
        <v>238</v>
      </c>
      <c r="F58" s="26" t="s">
        <v>238</v>
      </c>
      <c r="G58" s="26" t="s">
        <v>252</v>
      </c>
      <c r="H58" s="26" t="s">
        <v>219</v>
      </c>
      <c r="I58" s="26"/>
      <c r="J58" s="26"/>
      <c r="K58" s="26" t="s">
        <v>287</v>
      </c>
      <c r="L58" s="26" t="s">
        <v>236</v>
      </c>
      <c r="M58" s="120"/>
      <c r="N58" s="120"/>
      <c r="O58" s="26"/>
      <c r="P58" s="26"/>
      <c r="Q58" s="26"/>
      <c r="R58" s="26"/>
      <c r="S58" s="26"/>
      <c r="T58" s="26"/>
    </row>
    <row r="59" spans="1:20" ht="15" customHeight="1" x14ac:dyDescent="0.45">
      <c r="A59" s="26"/>
      <c r="B59" s="122"/>
      <c r="C59" s="144"/>
      <c r="D59" s="144"/>
      <c r="E59" s="142" t="s">
        <v>211</v>
      </c>
      <c r="F59" s="26" t="s">
        <v>212</v>
      </c>
      <c r="G59" s="26" t="s">
        <v>280</v>
      </c>
      <c r="H59" s="26" t="s">
        <v>278</v>
      </c>
      <c r="I59" s="26"/>
      <c r="J59" s="26"/>
      <c r="K59" s="26" t="s">
        <v>284</v>
      </c>
      <c r="L59" s="26" t="s">
        <v>226</v>
      </c>
      <c r="M59" s="26"/>
      <c r="N59" s="26"/>
      <c r="O59" s="26"/>
      <c r="P59" s="26"/>
      <c r="Q59" s="26"/>
      <c r="R59" s="26"/>
      <c r="S59" s="26"/>
      <c r="T59" s="26"/>
    </row>
    <row r="60" spans="1:20" ht="15" customHeight="1" x14ac:dyDescent="0.45">
      <c r="A60" s="26"/>
      <c r="B60" s="26"/>
      <c r="C60" s="120"/>
      <c r="D60" s="120"/>
      <c r="E60" s="26"/>
      <c r="F60" s="26"/>
      <c r="G60" s="26" t="s">
        <v>211</v>
      </c>
      <c r="H60" s="26" t="s">
        <v>212</v>
      </c>
      <c r="I60" s="26"/>
      <c r="J60" s="26"/>
      <c r="K60" s="26" t="s">
        <v>217</v>
      </c>
      <c r="L60" s="26" t="s">
        <v>217</v>
      </c>
      <c r="M60" s="26"/>
      <c r="N60" s="26"/>
      <c r="O60" s="26"/>
      <c r="P60" s="26"/>
      <c r="Q60" s="26"/>
      <c r="R60" s="26"/>
      <c r="S60" s="26"/>
      <c r="T60" s="26"/>
    </row>
    <row r="61" spans="1:20" ht="15" customHeight="1" x14ac:dyDescent="0.4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 t="s">
        <v>280</v>
      </c>
      <c r="L61" s="26" t="s">
        <v>278</v>
      </c>
      <c r="M61" s="26"/>
      <c r="N61" s="26"/>
      <c r="O61" s="26"/>
      <c r="P61" s="26"/>
      <c r="Q61" s="26"/>
      <c r="R61" s="26"/>
      <c r="S61" s="26"/>
      <c r="T61" s="26"/>
    </row>
    <row r="62" spans="1:20" ht="15" customHeight="1" x14ac:dyDescent="0.4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 t="s">
        <v>281</v>
      </c>
      <c r="L62" s="26" t="s">
        <v>218</v>
      </c>
      <c r="M62" s="26"/>
      <c r="N62" s="26"/>
      <c r="O62" s="26"/>
      <c r="P62" s="26"/>
      <c r="Q62" s="26"/>
      <c r="R62" s="26"/>
      <c r="S62" s="26"/>
      <c r="T62" s="26"/>
    </row>
    <row r="63" spans="1:20" ht="15" customHeight="1" x14ac:dyDescent="0.45">
      <c r="A63" s="49" t="s">
        <v>153</v>
      </c>
      <c r="B63" s="129">
        <f>COUNTA(B53:B62)</f>
        <v>0</v>
      </c>
      <c r="C63" s="49" t="s">
        <v>153</v>
      </c>
      <c r="D63" s="129">
        <f>COUNTA(D53:D62)</f>
        <v>6</v>
      </c>
      <c r="E63" s="49" t="s">
        <v>153</v>
      </c>
      <c r="F63" s="129">
        <f>COUNTA(F53:F62)</f>
        <v>6</v>
      </c>
      <c r="G63" s="49" t="s">
        <v>153</v>
      </c>
      <c r="H63" s="129">
        <f>COUNTA(H53:H62)</f>
        <v>7</v>
      </c>
      <c r="I63" s="49" t="s">
        <v>153</v>
      </c>
      <c r="J63" s="129">
        <f>COUNTA(J53:J62)</f>
        <v>4</v>
      </c>
      <c r="K63" s="49" t="s">
        <v>153</v>
      </c>
      <c r="L63" s="129">
        <f>COUNTA(L53:L62)</f>
        <v>10</v>
      </c>
      <c r="M63" s="49" t="s">
        <v>153</v>
      </c>
      <c r="N63" s="129">
        <f>COUNTA(N53:N62)</f>
        <v>4</v>
      </c>
      <c r="O63" s="49" t="s">
        <v>153</v>
      </c>
      <c r="P63" s="129">
        <f>COUNTA(P53:P62)</f>
        <v>1</v>
      </c>
      <c r="Q63" s="49" t="s">
        <v>153</v>
      </c>
      <c r="R63" s="129">
        <f>COUNTA(R53:R62)</f>
        <v>1</v>
      </c>
      <c r="S63" s="49" t="s">
        <v>153</v>
      </c>
      <c r="T63" s="129">
        <f>COUNTA(T53:T62)</f>
        <v>5</v>
      </c>
    </row>
    <row r="64" spans="1:20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mergeCells count="40">
    <mergeCell ref="O51:P51"/>
    <mergeCell ref="Q51:R51"/>
    <mergeCell ref="S51:T51"/>
    <mergeCell ref="A51:B51"/>
    <mergeCell ref="C51:D51"/>
    <mergeCell ref="E51:F51"/>
    <mergeCell ref="G51:H51"/>
    <mergeCell ref="I51:J51"/>
    <mergeCell ref="K51:L51"/>
    <mergeCell ref="M51:N51"/>
    <mergeCell ref="O33:P33"/>
    <mergeCell ref="Q33:R33"/>
    <mergeCell ref="S33:T33"/>
    <mergeCell ref="A33:B33"/>
    <mergeCell ref="C33:D33"/>
    <mergeCell ref="E33:F33"/>
    <mergeCell ref="G33:H33"/>
    <mergeCell ref="I33:J33"/>
    <mergeCell ref="K33:L33"/>
    <mergeCell ref="M33:N33"/>
    <mergeCell ref="O17:P17"/>
    <mergeCell ref="Q17:R17"/>
    <mergeCell ref="S17:T17"/>
    <mergeCell ref="A17:B17"/>
    <mergeCell ref="C17:D17"/>
    <mergeCell ref="E17:F17"/>
    <mergeCell ref="G17:H17"/>
    <mergeCell ref="I17:J17"/>
    <mergeCell ref="K17:L17"/>
    <mergeCell ref="M17:N17"/>
    <mergeCell ref="O1:P1"/>
    <mergeCell ref="Q1:R1"/>
    <mergeCell ref="S1:T1"/>
    <mergeCell ref="A1:B1"/>
    <mergeCell ref="C1:D1"/>
    <mergeCell ref="E1:F1"/>
    <mergeCell ref="G1:H1"/>
    <mergeCell ref="I1:J1"/>
    <mergeCell ref="K1:L1"/>
    <mergeCell ref="M1:N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T1001"/>
  <sheetViews>
    <sheetView topLeftCell="N1" workbookViewId="0">
      <selection activeCell="Q73" sqref="Q73:R73"/>
    </sheetView>
  </sheetViews>
  <sheetFormatPr defaultColWidth="14.3984375" defaultRowHeight="15" customHeight="1" x14ac:dyDescent="0.45"/>
  <cols>
    <col min="1" max="1" width="30.1328125" customWidth="1"/>
    <col min="2" max="2" width="30.3984375" customWidth="1"/>
    <col min="3" max="3" width="36" customWidth="1"/>
    <col min="4" max="4" width="30.3984375" customWidth="1"/>
    <col min="5" max="5" width="28.59765625" customWidth="1"/>
    <col min="6" max="6" width="30.3984375" customWidth="1"/>
    <col min="7" max="7" width="26.59765625" customWidth="1"/>
    <col min="8" max="8" width="30.3984375" customWidth="1"/>
    <col min="9" max="9" width="24.73046875" customWidth="1"/>
    <col min="10" max="10" width="30.3984375" customWidth="1"/>
    <col min="11" max="11" width="29.265625" customWidth="1"/>
    <col min="12" max="12" width="32.86328125" customWidth="1"/>
    <col min="13" max="13" width="24.59765625" customWidth="1"/>
    <col min="14" max="14" width="30.3984375" customWidth="1"/>
    <col min="15" max="15" width="26" customWidth="1"/>
    <col min="16" max="16" width="30.3984375" customWidth="1"/>
    <col min="17" max="17" width="26" customWidth="1"/>
    <col min="18" max="18" width="30.3984375" customWidth="1"/>
    <col min="19" max="19" width="26" customWidth="1"/>
    <col min="20" max="20" width="30.3984375" customWidth="1"/>
  </cols>
  <sheetData>
    <row r="1" spans="1:20" ht="14.25" x14ac:dyDescent="0.45">
      <c r="A1" s="169" t="s">
        <v>22</v>
      </c>
      <c r="B1" s="161"/>
      <c r="C1" s="169" t="s">
        <v>25</v>
      </c>
      <c r="D1" s="161"/>
      <c r="E1" s="169" t="s">
        <v>26</v>
      </c>
      <c r="F1" s="161"/>
      <c r="G1" s="169" t="s">
        <v>27</v>
      </c>
      <c r="H1" s="161"/>
      <c r="I1" s="169" t="s">
        <v>29</v>
      </c>
      <c r="J1" s="161"/>
      <c r="K1" s="169" t="s">
        <v>30</v>
      </c>
      <c r="L1" s="161"/>
      <c r="M1" s="169" t="s">
        <v>31</v>
      </c>
      <c r="N1" s="161"/>
      <c r="O1" s="169" t="s">
        <v>32</v>
      </c>
      <c r="P1" s="161"/>
      <c r="Q1" s="169" t="s">
        <v>34</v>
      </c>
      <c r="R1" s="161"/>
      <c r="S1" s="169" t="s">
        <v>36</v>
      </c>
      <c r="T1" s="161"/>
    </row>
    <row r="2" spans="1:20" ht="14.25" x14ac:dyDescent="0.45">
      <c r="A2" s="41" t="s">
        <v>97</v>
      </c>
      <c r="B2" s="41" t="s">
        <v>98</v>
      </c>
      <c r="C2" s="41" t="s">
        <v>97</v>
      </c>
      <c r="D2" s="41" t="s">
        <v>98</v>
      </c>
      <c r="E2" s="41" t="s">
        <v>97</v>
      </c>
      <c r="F2" s="41" t="s">
        <v>98</v>
      </c>
      <c r="G2" s="41" t="s">
        <v>97</v>
      </c>
      <c r="H2" s="41" t="s">
        <v>98</v>
      </c>
      <c r="I2" s="47" t="s">
        <v>97</v>
      </c>
      <c r="J2" s="117" t="s">
        <v>98</v>
      </c>
      <c r="K2" s="47" t="s">
        <v>97</v>
      </c>
      <c r="L2" s="47" t="s">
        <v>98</v>
      </c>
      <c r="M2" s="89" t="s">
        <v>97</v>
      </c>
      <c r="N2" s="117" t="s">
        <v>98</v>
      </c>
      <c r="O2" s="47" t="s">
        <v>97</v>
      </c>
      <c r="P2" s="47" t="s">
        <v>98</v>
      </c>
      <c r="Q2" s="47" t="s">
        <v>97</v>
      </c>
      <c r="R2" s="47" t="s">
        <v>98</v>
      </c>
      <c r="S2" s="47" t="s">
        <v>97</v>
      </c>
      <c r="T2" s="47" t="s">
        <v>98</v>
      </c>
    </row>
    <row r="3" spans="1:20" ht="14.25" x14ac:dyDescent="0.45">
      <c r="A3" s="26" t="s">
        <v>211</v>
      </c>
      <c r="B3" s="26" t="s">
        <v>212</v>
      </c>
      <c r="C3" s="26" t="s">
        <v>211</v>
      </c>
      <c r="D3" s="26" t="s">
        <v>212</v>
      </c>
      <c r="E3" s="26" t="s">
        <v>211</v>
      </c>
      <c r="F3" s="26" t="s">
        <v>212</v>
      </c>
      <c r="G3" s="26" t="s">
        <v>213</v>
      </c>
      <c r="H3" s="26" t="s">
        <v>226</v>
      </c>
      <c r="I3" s="122" t="s">
        <v>211</v>
      </c>
      <c r="J3" s="26" t="s">
        <v>212</v>
      </c>
      <c r="K3" s="26" t="s">
        <v>215</v>
      </c>
      <c r="L3" s="26" t="s">
        <v>215</v>
      </c>
      <c r="M3" s="26" t="s">
        <v>216</v>
      </c>
      <c r="N3" s="26" t="s">
        <v>217</v>
      </c>
      <c r="O3" s="26" t="s">
        <v>218</v>
      </c>
      <c r="P3" s="26" t="s">
        <v>219</v>
      </c>
      <c r="Q3" s="26" t="s">
        <v>288</v>
      </c>
      <c r="R3" s="26" t="s">
        <v>289</v>
      </c>
      <c r="S3" s="26" t="s">
        <v>220</v>
      </c>
      <c r="T3" s="26" t="s">
        <v>220</v>
      </c>
    </row>
    <row r="4" spans="1:20" ht="14.25" x14ac:dyDescent="0.45">
      <c r="A4" s="26" t="s">
        <v>218</v>
      </c>
      <c r="B4" s="26" t="s">
        <v>218</v>
      </c>
      <c r="C4" s="26" t="s">
        <v>218</v>
      </c>
      <c r="D4" s="26" t="s">
        <v>219</v>
      </c>
      <c r="E4" s="26" t="s">
        <v>218</v>
      </c>
      <c r="F4" s="26" t="s">
        <v>219</v>
      </c>
      <c r="G4" s="26" t="s">
        <v>218</v>
      </c>
      <c r="H4" s="26" t="s">
        <v>219</v>
      </c>
      <c r="I4" s="122" t="s">
        <v>218</v>
      </c>
      <c r="J4" s="26" t="s">
        <v>219</v>
      </c>
      <c r="K4" s="26" t="s">
        <v>221</v>
      </c>
      <c r="L4" s="26" t="s">
        <v>222</v>
      </c>
      <c r="M4" s="26" t="s">
        <v>211</v>
      </c>
      <c r="N4" s="26" t="s">
        <v>212</v>
      </c>
      <c r="O4" s="26" t="s">
        <v>290</v>
      </c>
      <c r="P4" s="26" t="s">
        <v>237</v>
      </c>
      <c r="Q4" s="26" t="s">
        <v>291</v>
      </c>
      <c r="R4" s="26" t="s">
        <v>292</v>
      </c>
      <c r="S4" s="26" t="s">
        <v>211</v>
      </c>
      <c r="T4" s="26" t="s">
        <v>212</v>
      </c>
    </row>
    <row r="5" spans="1:20" ht="14.25" x14ac:dyDescent="0.45">
      <c r="A5" s="26" t="s">
        <v>215</v>
      </c>
      <c r="B5" s="26" t="s">
        <v>215</v>
      </c>
      <c r="C5" s="26" t="s">
        <v>293</v>
      </c>
      <c r="D5" s="26" t="s">
        <v>292</v>
      </c>
      <c r="E5" s="26" t="s">
        <v>288</v>
      </c>
      <c r="F5" s="122" t="s">
        <v>289</v>
      </c>
      <c r="G5" s="26" t="s">
        <v>215</v>
      </c>
      <c r="H5" s="26" t="s">
        <v>215</v>
      </c>
      <c r="I5" s="122" t="s">
        <v>221</v>
      </c>
      <c r="J5" s="122" t="s">
        <v>222</v>
      </c>
      <c r="K5" s="26" t="s">
        <v>288</v>
      </c>
      <c r="L5" s="26" t="s">
        <v>289</v>
      </c>
      <c r="M5" s="26" t="s">
        <v>218</v>
      </c>
      <c r="N5" s="26" t="s">
        <v>218</v>
      </c>
      <c r="O5" s="26" t="s">
        <v>294</v>
      </c>
      <c r="P5" s="26" t="s">
        <v>238</v>
      </c>
      <c r="Q5" s="26" t="s">
        <v>295</v>
      </c>
      <c r="R5" s="26" t="s">
        <v>296</v>
      </c>
      <c r="S5" s="26" t="s">
        <v>218</v>
      </c>
      <c r="T5" s="26" t="s">
        <v>218</v>
      </c>
    </row>
    <row r="6" spans="1:20" ht="14.25" x14ac:dyDescent="0.45">
      <c r="A6" s="26" t="s">
        <v>221</v>
      </c>
      <c r="B6" s="26" t="s">
        <v>222</v>
      </c>
      <c r="C6" s="26" t="s">
        <v>288</v>
      </c>
      <c r="D6" s="122" t="s">
        <v>289</v>
      </c>
      <c r="E6" s="26" t="s">
        <v>297</v>
      </c>
      <c r="F6" s="26" t="s">
        <v>220</v>
      </c>
      <c r="G6" s="26" t="s">
        <v>221</v>
      </c>
      <c r="H6" s="26" t="s">
        <v>222</v>
      </c>
      <c r="I6" s="26" t="s">
        <v>225</v>
      </c>
      <c r="J6" s="26" t="s">
        <v>226</v>
      </c>
      <c r="K6" s="26" t="s">
        <v>298</v>
      </c>
      <c r="L6" s="26" t="s">
        <v>217</v>
      </c>
      <c r="M6" s="26" t="s">
        <v>221</v>
      </c>
      <c r="N6" s="26" t="s">
        <v>222</v>
      </c>
      <c r="O6" s="26" t="s">
        <v>297</v>
      </c>
      <c r="P6" s="26" t="s">
        <v>220</v>
      </c>
      <c r="Q6" s="26" t="s">
        <v>218</v>
      </c>
      <c r="R6" s="26" t="s">
        <v>218</v>
      </c>
      <c r="S6" s="26" t="s">
        <v>215</v>
      </c>
      <c r="T6" s="26" t="s">
        <v>215</v>
      </c>
    </row>
    <row r="7" spans="1:20" ht="14.25" x14ac:dyDescent="0.45">
      <c r="A7" s="26" t="s">
        <v>288</v>
      </c>
      <c r="B7" s="26" t="s">
        <v>289</v>
      </c>
      <c r="C7" s="26" t="s">
        <v>299</v>
      </c>
      <c r="D7" s="26" t="s">
        <v>300</v>
      </c>
      <c r="E7" s="26" t="s">
        <v>290</v>
      </c>
      <c r="F7" s="26" t="s">
        <v>237</v>
      </c>
      <c r="G7" s="26" t="s">
        <v>216</v>
      </c>
      <c r="H7" s="26" t="s">
        <v>217</v>
      </c>
      <c r="I7" s="26" t="s">
        <v>301</v>
      </c>
      <c r="J7" s="26" t="s">
        <v>301</v>
      </c>
      <c r="K7" s="26" t="s">
        <v>302</v>
      </c>
      <c r="L7" s="26" t="s">
        <v>237</v>
      </c>
      <c r="M7" s="26" t="s">
        <v>303</v>
      </c>
      <c r="N7" s="26" t="s">
        <v>296</v>
      </c>
      <c r="O7" s="26" t="s">
        <v>304</v>
      </c>
      <c r="P7" s="26" t="s">
        <v>217</v>
      </c>
      <c r="Q7" s="26" t="s">
        <v>216</v>
      </c>
      <c r="R7" s="121" t="s">
        <v>217</v>
      </c>
      <c r="S7" s="26" t="s">
        <v>231</v>
      </c>
      <c r="T7" s="26" t="s">
        <v>232</v>
      </c>
    </row>
    <row r="8" spans="1:20" ht="14.25" x14ac:dyDescent="0.45">
      <c r="A8" s="26" t="s">
        <v>291</v>
      </c>
      <c r="B8" s="122" t="s">
        <v>292</v>
      </c>
      <c r="C8" s="26" t="s">
        <v>237</v>
      </c>
      <c r="D8" s="26" t="s">
        <v>237</v>
      </c>
      <c r="E8" s="26" t="s">
        <v>294</v>
      </c>
      <c r="F8" s="26" t="s">
        <v>238</v>
      </c>
      <c r="G8" s="26" t="s">
        <v>303</v>
      </c>
      <c r="H8" s="26" t="s">
        <v>296</v>
      </c>
      <c r="I8" s="26" t="s">
        <v>295</v>
      </c>
      <c r="J8" s="26" t="s">
        <v>296</v>
      </c>
      <c r="K8" s="26" t="s">
        <v>295</v>
      </c>
      <c r="L8" s="26" t="s">
        <v>296</v>
      </c>
      <c r="M8" s="26" t="s">
        <v>288</v>
      </c>
      <c r="N8" s="26" t="s">
        <v>305</v>
      </c>
      <c r="O8" s="26" t="s">
        <v>306</v>
      </c>
      <c r="P8" s="26" t="s">
        <v>234</v>
      </c>
      <c r="Q8" s="26"/>
      <c r="R8" s="26"/>
      <c r="S8" s="26" t="s">
        <v>233</v>
      </c>
      <c r="T8" s="26" t="s">
        <v>234</v>
      </c>
    </row>
    <row r="9" spans="1:20" ht="14.25" x14ac:dyDescent="0.45">
      <c r="A9" s="26" t="s">
        <v>290</v>
      </c>
      <c r="B9" s="122" t="s">
        <v>237</v>
      </c>
      <c r="C9" s="26" t="s">
        <v>238</v>
      </c>
      <c r="D9" s="26" t="s">
        <v>238</v>
      </c>
      <c r="E9" s="26" t="s">
        <v>295</v>
      </c>
      <c r="F9" s="26" t="s">
        <v>296</v>
      </c>
      <c r="G9" s="26" t="s">
        <v>288</v>
      </c>
      <c r="H9" s="122" t="s">
        <v>289</v>
      </c>
      <c r="I9" s="26" t="s">
        <v>307</v>
      </c>
      <c r="J9" s="122" t="s">
        <v>220</v>
      </c>
      <c r="K9" s="26" t="s">
        <v>308</v>
      </c>
      <c r="L9" s="26" t="s">
        <v>224</v>
      </c>
      <c r="M9" s="26" t="s">
        <v>229</v>
      </c>
      <c r="N9" s="26" t="s">
        <v>230</v>
      </c>
      <c r="O9" s="26" t="s">
        <v>306</v>
      </c>
      <c r="P9" s="26" t="s">
        <v>309</v>
      </c>
      <c r="Q9" s="26"/>
      <c r="R9" s="26"/>
      <c r="S9" s="131" t="s">
        <v>235</v>
      </c>
      <c r="T9" s="26" t="s">
        <v>236</v>
      </c>
    </row>
    <row r="10" spans="1:20" ht="14.25" x14ac:dyDescent="0.45">
      <c r="A10" s="26" t="s">
        <v>297</v>
      </c>
      <c r="B10" s="26" t="s">
        <v>220</v>
      </c>
      <c r="C10" s="26" t="s">
        <v>220</v>
      </c>
      <c r="D10" s="26" t="s">
        <v>220</v>
      </c>
      <c r="E10" s="26" t="s">
        <v>304</v>
      </c>
      <c r="F10" s="26" t="s">
        <v>217</v>
      </c>
      <c r="G10" s="26" t="s">
        <v>237</v>
      </c>
      <c r="H10" s="26" t="s">
        <v>237</v>
      </c>
      <c r="I10" s="26" t="s">
        <v>302</v>
      </c>
      <c r="J10" s="26" t="s">
        <v>237</v>
      </c>
      <c r="K10" s="26" t="s">
        <v>223</v>
      </c>
      <c r="L10" s="26" t="s">
        <v>214</v>
      </c>
      <c r="M10" s="26" t="s">
        <v>310</v>
      </c>
      <c r="N10" s="26" t="s">
        <v>311</v>
      </c>
      <c r="O10" s="26" t="s">
        <v>306</v>
      </c>
      <c r="P10" s="26" t="s">
        <v>236</v>
      </c>
      <c r="Q10" s="26"/>
      <c r="R10" s="26"/>
      <c r="S10" s="26" t="s">
        <v>237</v>
      </c>
      <c r="T10" s="26" t="s">
        <v>237</v>
      </c>
    </row>
    <row r="11" spans="1:20" ht="14.25" x14ac:dyDescent="0.45">
      <c r="A11" s="26" t="s">
        <v>308</v>
      </c>
      <c r="B11" s="26" t="s">
        <v>224</v>
      </c>
      <c r="C11" s="26" t="s">
        <v>216</v>
      </c>
      <c r="D11" s="26" t="s">
        <v>217</v>
      </c>
      <c r="E11" s="26" t="s">
        <v>308</v>
      </c>
      <c r="F11" s="26" t="s">
        <v>224</v>
      </c>
      <c r="G11" s="26" t="s">
        <v>220</v>
      </c>
      <c r="H11" s="26" t="s">
        <v>220</v>
      </c>
      <c r="I11" s="26" t="s">
        <v>312</v>
      </c>
      <c r="J11" s="26" t="s">
        <v>238</v>
      </c>
      <c r="K11" s="26" t="s">
        <v>227</v>
      </c>
      <c r="L11" s="26" t="s">
        <v>228</v>
      </c>
      <c r="M11" s="26"/>
      <c r="N11" s="122"/>
      <c r="O11" s="26" t="s">
        <v>301</v>
      </c>
      <c r="P11" s="26" t="s">
        <v>301</v>
      </c>
      <c r="Q11" s="26"/>
      <c r="R11" s="26"/>
      <c r="S11" s="26" t="s">
        <v>238</v>
      </c>
      <c r="T11" s="26" t="s">
        <v>238</v>
      </c>
    </row>
    <row r="12" spans="1:20" ht="14.25" x14ac:dyDescent="0.45">
      <c r="A12" s="26" t="s">
        <v>295</v>
      </c>
      <c r="B12" s="26" t="s">
        <v>296</v>
      </c>
      <c r="C12" s="26" t="s">
        <v>303</v>
      </c>
      <c r="D12" s="26" t="s">
        <v>296</v>
      </c>
      <c r="E12" s="26"/>
      <c r="F12" s="26"/>
      <c r="G12" s="26" t="s">
        <v>313</v>
      </c>
      <c r="H12" s="26" t="s">
        <v>224</v>
      </c>
      <c r="I12" s="26" t="s">
        <v>314</v>
      </c>
      <c r="J12" s="122" t="s">
        <v>289</v>
      </c>
      <c r="K12" s="26"/>
      <c r="L12" s="26"/>
      <c r="M12" s="26"/>
      <c r="N12" s="122"/>
      <c r="O12" s="26" t="s">
        <v>221</v>
      </c>
      <c r="P12" s="26" t="s">
        <v>222</v>
      </c>
      <c r="Q12" s="26"/>
      <c r="R12" s="26"/>
      <c r="S12" s="26" t="s">
        <v>239</v>
      </c>
      <c r="T12" s="26" t="s">
        <v>226</v>
      </c>
    </row>
    <row r="13" spans="1:20" ht="14.25" x14ac:dyDescent="0.45">
      <c r="A13" s="26" t="s">
        <v>304</v>
      </c>
      <c r="B13" s="26" t="s">
        <v>217</v>
      </c>
      <c r="C13" s="26" t="s">
        <v>291</v>
      </c>
      <c r="D13" s="26" t="s">
        <v>305</v>
      </c>
      <c r="E13" s="26"/>
      <c r="F13" s="26"/>
      <c r="G13" s="26" t="s">
        <v>238</v>
      </c>
      <c r="H13" s="26" t="s">
        <v>238</v>
      </c>
      <c r="I13" s="26" t="s">
        <v>315</v>
      </c>
      <c r="J13" s="122" t="s">
        <v>292</v>
      </c>
      <c r="K13" s="26"/>
      <c r="L13" s="26"/>
      <c r="M13" s="26"/>
      <c r="N13" s="26"/>
      <c r="O13" s="26" t="s">
        <v>224</v>
      </c>
      <c r="P13" s="26" t="s">
        <v>224</v>
      </c>
      <c r="Q13" s="26"/>
      <c r="R13" s="26"/>
      <c r="S13" s="26" t="s">
        <v>291</v>
      </c>
      <c r="T13" s="121" t="s">
        <v>292</v>
      </c>
    </row>
    <row r="14" spans="1:20" ht="14.25" x14ac:dyDescent="0.45">
      <c r="A14" s="26" t="s">
        <v>294</v>
      </c>
      <c r="B14" s="26" t="s">
        <v>238</v>
      </c>
      <c r="C14" s="119"/>
      <c r="D14" s="26"/>
      <c r="E14" s="26"/>
      <c r="F14" s="26"/>
      <c r="G14" s="26" t="s">
        <v>291</v>
      </c>
      <c r="H14" s="26" t="s">
        <v>292</v>
      </c>
      <c r="I14" s="26" t="s">
        <v>304</v>
      </c>
      <c r="J14" s="26" t="s">
        <v>217</v>
      </c>
      <c r="K14" s="26"/>
      <c r="L14" s="26"/>
      <c r="M14" s="26"/>
      <c r="N14" s="26"/>
      <c r="O14" s="26" t="s">
        <v>211</v>
      </c>
      <c r="P14" s="26" t="s">
        <v>212</v>
      </c>
      <c r="Q14" s="26"/>
      <c r="R14" s="26"/>
      <c r="S14" s="26" t="s">
        <v>288</v>
      </c>
      <c r="T14" s="26" t="s">
        <v>289</v>
      </c>
    </row>
    <row r="15" spans="1:20" ht="14.25" x14ac:dyDescent="0.45">
      <c r="A15" s="26"/>
      <c r="B15" s="26"/>
      <c r="C15" s="119"/>
      <c r="D15" s="26"/>
      <c r="E15" s="26"/>
      <c r="F15" s="26"/>
      <c r="G15" s="26"/>
      <c r="H15" s="26"/>
      <c r="I15" s="26"/>
      <c r="J15" s="122"/>
      <c r="K15" s="26"/>
      <c r="L15" s="26"/>
      <c r="M15" s="26"/>
      <c r="N15" s="122"/>
      <c r="O15" s="26"/>
      <c r="P15" s="26"/>
      <c r="Q15" s="26"/>
      <c r="R15" s="26"/>
      <c r="S15" s="121" t="s">
        <v>292</v>
      </c>
      <c r="T15" s="26" t="s">
        <v>296</v>
      </c>
    </row>
    <row r="16" spans="1:20" ht="14.25" x14ac:dyDescent="0.45">
      <c r="A16" s="26"/>
      <c r="B16" s="26"/>
      <c r="C16" s="26"/>
      <c r="D16" s="118"/>
      <c r="E16" s="26"/>
      <c r="F16" s="26"/>
      <c r="G16" s="26"/>
      <c r="H16" s="122"/>
      <c r="I16" s="26"/>
      <c r="J16" s="122"/>
      <c r="K16" s="26"/>
      <c r="L16" s="26"/>
      <c r="M16" s="26"/>
      <c r="N16" s="122"/>
      <c r="O16" s="26"/>
      <c r="P16" s="26"/>
      <c r="Q16" s="26"/>
      <c r="R16" s="26"/>
      <c r="S16" s="26" t="s">
        <v>240</v>
      </c>
      <c r="T16" s="26" t="s">
        <v>241</v>
      </c>
    </row>
    <row r="17" spans="1:20" ht="14.25" x14ac:dyDescent="0.45">
      <c r="A17" s="26"/>
      <c r="B17" s="26"/>
      <c r="C17" s="26"/>
      <c r="D17" s="118"/>
      <c r="E17" s="26"/>
      <c r="F17" s="26"/>
      <c r="G17" s="26"/>
      <c r="H17" s="26"/>
      <c r="I17" s="26"/>
      <c r="J17" s="122"/>
      <c r="K17" s="26"/>
      <c r="L17" s="26"/>
      <c r="M17" s="26"/>
      <c r="N17" s="26"/>
      <c r="O17" s="26"/>
      <c r="P17" s="26"/>
      <c r="Q17" s="26"/>
      <c r="R17" s="26"/>
      <c r="S17" s="26"/>
      <c r="T17" s="26"/>
    </row>
    <row r="18" spans="1:20" ht="14.25" x14ac:dyDescent="0.45">
      <c r="A18" s="26"/>
      <c r="B18" s="26"/>
      <c r="C18" s="120"/>
      <c r="D18" s="26"/>
      <c r="E18" s="26"/>
      <c r="F18" s="26"/>
      <c r="G18" s="26"/>
      <c r="H18" s="122"/>
      <c r="I18" s="26"/>
      <c r="J18" s="122"/>
      <c r="K18" s="26"/>
      <c r="L18" s="26"/>
      <c r="M18" s="26"/>
      <c r="N18" s="26"/>
      <c r="O18" s="26"/>
      <c r="P18" s="26"/>
      <c r="Q18" s="26"/>
      <c r="R18" s="26"/>
      <c r="S18" s="26"/>
      <c r="T18" s="26"/>
    </row>
    <row r="19" spans="1:20" ht="14.25" x14ac:dyDescent="0.45">
      <c r="A19" s="26"/>
      <c r="B19" s="26"/>
      <c r="C19" s="26"/>
      <c r="D19" s="26"/>
      <c r="E19" s="26"/>
      <c r="F19" s="26"/>
      <c r="G19" s="26"/>
      <c r="H19" s="122"/>
      <c r="I19" s="26"/>
      <c r="J19" s="122"/>
      <c r="K19" s="26"/>
      <c r="L19" s="26"/>
      <c r="M19" s="26"/>
      <c r="N19" s="26"/>
      <c r="O19" s="26"/>
      <c r="P19" s="26"/>
      <c r="Q19" s="26"/>
      <c r="R19" s="26"/>
      <c r="S19" s="26"/>
      <c r="T19" s="26"/>
    </row>
    <row r="20" spans="1:20" ht="14.25" x14ac:dyDescent="0.45">
      <c r="A20" s="26"/>
      <c r="B20" s="26"/>
      <c r="C20" s="26"/>
      <c r="D20" s="26"/>
      <c r="E20" s="26"/>
      <c r="F20" s="26"/>
      <c r="G20" s="26"/>
      <c r="H20" s="122"/>
      <c r="I20" s="26"/>
      <c r="J20" s="122"/>
      <c r="K20" s="26"/>
      <c r="L20" s="26"/>
      <c r="M20" s="26"/>
      <c r="N20" s="26"/>
      <c r="O20" s="26"/>
      <c r="P20" s="26"/>
      <c r="Q20" s="26"/>
      <c r="R20" s="26"/>
      <c r="S20" s="26"/>
      <c r="T20" s="26"/>
    </row>
    <row r="21" spans="1:20" ht="15.75" customHeight="1" x14ac:dyDescent="0.45">
      <c r="A21" s="49" t="s">
        <v>153</v>
      </c>
      <c r="B21" s="129">
        <f>COUNTA(B3:B20)</f>
        <v>12</v>
      </c>
      <c r="C21" s="49" t="s">
        <v>153</v>
      </c>
      <c r="D21" s="129">
        <f>COUNTA(D3:D20)</f>
        <v>11</v>
      </c>
      <c r="E21" s="49" t="s">
        <v>153</v>
      </c>
      <c r="F21" s="129">
        <f>COUNTA(F3:F20)</f>
        <v>9</v>
      </c>
      <c r="G21" s="49" t="s">
        <v>153</v>
      </c>
      <c r="H21" s="133">
        <f>COUNTA(H3:H20)</f>
        <v>12</v>
      </c>
      <c r="I21" s="49" t="s">
        <v>153</v>
      </c>
      <c r="J21" s="133">
        <f>COUNTA(J3:J20)</f>
        <v>12</v>
      </c>
      <c r="K21" s="49" t="s">
        <v>153</v>
      </c>
      <c r="L21" s="133">
        <f>COUNTA(L3:L20)</f>
        <v>9</v>
      </c>
      <c r="M21" s="49" t="s">
        <v>153</v>
      </c>
      <c r="N21" s="133">
        <f>COUNTA(N3:N20)</f>
        <v>8</v>
      </c>
      <c r="O21" s="49" t="s">
        <v>153</v>
      </c>
      <c r="P21" s="133">
        <f>COUNTA(P3:P20)</f>
        <v>12</v>
      </c>
      <c r="Q21" s="49" t="s">
        <v>153</v>
      </c>
      <c r="R21" s="133">
        <f>COUNTA(R3:R20)</f>
        <v>5</v>
      </c>
      <c r="S21" s="108" t="s">
        <v>153</v>
      </c>
      <c r="T21" s="129">
        <f>COUNTA(T3:T20)</f>
        <v>14</v>
      </c>
    </row>
    <row r="22" spans="1:20" ht="15.75" customHeight="1" x14ac:dyDescent="0.45"/>
    <row r="23" spans="1:20" ht="15.75" customHeight="1" x14ac:dyDescent="0.45"/>
    <row r="24" spans="1:20" ht="15" customHeight="1" x14ac:dyDescent="0.45">
      <c r="A24" s="169" t="s">
        <v>37</v>
      </c>
      <c r="B24" s="161"/>
      <c r="C24" s="169" t="s">
        <v>38</v>
      </c>
      <c r="D24" s="161"/>
      <c r="E24" s="169" t="s">
        <v>39</v>
      </c>
      <c r="F24" s="161"/>
      <c r="G24" s="169" t="s">
        <v>40</v>
      </c>
      <c r="H24" s="161"/>
      <c r="I24" s="169" t="s">
        <v>41</v>
      </c>
      <c r="J24" s="161"/>
      <c r="K24" s="169" t="s">
        <v>42</v>
      </c>
      <c r="L24" s="161"/>
      <c r="M24" s="169" t="s">
        <v>43</v>
      </c>
      <c r="N24" s="161"/>
      <c r="O24" s="169" t="s">
        <v>44</v>
      </c>
      <c r="P24" s="161"/>
      <c r="Q24" s="169" t="s">
        <v>45</v>
      </c>
      <c r="R24" s="161"/>
      <c r="S24" s="169" t="s">
        <v>46</v>
      </c>
      <c r="T24" s="161"/>
    </row>
    <row r="25" spans="1:20" ht="15" customHeight="1" x14ac:dyDescent="0.45">
      <c r="A25" s="41" t="s">
        <v>97</v>
      </c>
      <c r="B25" s="41" t="s">
        <v>98</v>
      </c>
      <c r="C25" s="41" t="s">
        <v>97</v>
      </c>
      <c r="D25" s="41" t="s">
        <v>98</v>
      </c>
      <c r="E25" s="41" t="s">
        <v>97</v>
      </c>
      <c r="F25" s="41" t="s">
        <v>98</v>
      </c>
      <c r="G25" s="41" t="s">
        <v>97</v>
      </c>
      <c r="H25" s="41" t="s">
        <v>98</v>
      </c>
      <c r="I25" s="47" t="s">
        <v>97</v>
      </c>
      <c r="J25" s="117" t="s">
        <v>98</v>
      </c>
      <c r="K25" s="41" t="s">
        <v>97</v>
      </c>
      <c r="L25" s="41" t="s">
        <v>98</v>
      </c>
      <c r="M25" s="41" t="s">
        <v>97</v>
      </c>
      <c r="N25" s="41" t="s">
        <v>98</v>
      </c>
      <c r="O25" s="50" t="s">
        <v>97</v>
      </c>
      <c r="P25" s="41" t="s">
        <v>98</v>
      </c>
      <c r="Q25" s="41" t="s">
        <v>97</v>
      </c>
      <c r="R25" s="41" t="s">
        <v>98</v>
      </c>
      <c r="S25" s="41" t="s">
        <v>97</v>
      </c>
      <c r="T25" s="41" t="s">
        <v>98</v>
      </c>
    </row>
    <row r="26" spans="1:20" ht="15" customHeight="1" x14ac:dyDescent="0.45">
      <c r="A26" s="26" t="s">
        <v>242</v>
      </c>
      <c r="B26" s="26" t="s">
        <v>214</v>
      </c>
      <c r="C26" s="26" t="s">
        <v>216</v>
      </c>
      <c r="D26" s="26" t="s">
        <v>217</v>
      </c>
      <c r="E26" s="26" t="s">
        <v>216</v>
      </c>
      <c r="F26" s="26" t="s">
        <v>217</v>
      </c>
      <c r="G26" s="26" t="s">
        <v>211</v>
      </c>
      <c r="H26" s="26" t="s">
        <v>212</v>
      </c>
      <c r="I26" s="26" t="s">
        <v>243</v>
      </c>
      <c r="J26" s="122" t="s">
        <v>244</v>
      </c>
      <c r="K26" s="26" t="s">
        <v>211</v>
      </c>
      <c r="L26" s="26" t="s">
        <v>212</v>
      </c>
      <c r="M26" s="26" t="s">
        <v>288</v>
      </c>
      <c r="N26" s="26" t="s">
        <v>289</v>
      </c>
      <c r="O26" s="26" t="s">
        <v>211</v>
      </c>
      <c r="P26" s="26" t="s">
        <v>212</v>
      </c>
      <c r="Q26" s="132" t="s">
        <v>316</v>
      </c>
      <c r="R26" s="26" t="s">
        <v>220</v>
      </c>
      <c r="S26" s="26" t="s">
        <v>295</v>
      </c>
      <c r="T26" s="26" t="s">
        <v>296</v>
      </c>
    </row>
    <row r="27" spans="1:20" ht="15" customHeight="1" x14ac:dyDescent="0.45">
      <c r="A27" s="26" t="s">
        <v>246</v>
      </c>
      <c r="B27" s="26" t="s">
        <v>220</v>
      </c>
      <c r="C27" s="26" t="s">
        <v>220</v>
      </c>
      <c r="D27" s="26" t="s">
        <v>220</v>
      </c>
      <c r="E27" s="26" t="s">
        <v>220</v>
      </c>
      <c r="F27" s="26" t="s">
        <v>220</v>
      </c>
      <c r="G27" s="26" t="s">
        <v>221</v>
      </c>
      <c r="H27" s="26" t="s">
        <v>222</v>
      </c>
      <c r="I27" s="26" t="s">
        <v>317</v>
      </c>
      <c r="J27" s="26" t="s">
        <v>301</v>
      </c>
      <c r="K27" s="26" t="s">
        <v>221</v>
      </c>
      <c r="L27" s="26" t="s">
        <v>222</v>
      </c>
      <c r="M27" s="26" t="s">
        <v>291</v>
      </c>
      <c r="N27" s="26" t="s">
        <v>318</v>
      </c>
      <c r="O27" s="26" t="s">
        <v>218</v>
      </c>
      <c r="P27" s="26" t="s">
        <v>219</v>
      </c>
      <c r="Q27" s="26" t="s">
        <v>249</v>
      </c>
      <c r="R27" s="26" t="s">
        <v>248</v>
      </c>
      <c r="S27" s="26" t="s">
        <v>252</v>
      </c>
      <c r="T27" s="26" t="s">
        <v>219</v>
      </c>
    </row>
    <row r="28" spans="1:20" ht="15.75" customHeight="1" x14ac:dyDescent="0.45">
      <c r="A28" s="26" t="s">
        <v>250</v>
      </c>
      <c r="B28" s="26" t="s">
        <v>237</v>
      </c>
      <c r="C28" s="26" t="s">
        <v>237</v>
      </c>
      <c r="D28" s="26" t="s">
        <v>237</v>
      </c>
      <c r="E28" s="26" t="s">
        <v>251</v>
      </c>
      <c r="F28" s="26" t="s">
        <v>234</v>
      </c>
      <c r="G28" s="26" t="s">
        <v>252</v>
      </c>
      <c r="H28" s="26" t="s">
        <v>219</v>
      </c>
      <c r="I28" s="26"/>
      <c r="J28" s="26"/>
      <c r="K28" s="26" t="s">
        <v>253</v>
      </c>
      <c r="L28" s="26" t="s">
        <v>219</v>
      </c>
      <c r="M28" s="26" t="s">
        <v>245</v>
      </c>
      <c r="N28" s="26" t="s">
        <v>319</v>
      </c>
      <c r="O28" s="26" t="s">
        <v>231</v>
      </c>
      <c r="P28" s="26" t="s">
        <v>232</v>
      </c>
      <c r="Q28" s="26" t="s">
        <v>254</v>
      </c>
      <c r="R28" s="26" t="s">
        <v>212</v>
      </c>
      <c r="S28" s="26" t="s">
        <v>314</v>
      </c>
      <c r="T28" s="26" t="s">
        <v>289</v>
      </c>
    </row>
    <row r="29" spans="1:20" ht="15.75" customHeight="1" x14ac:dyDescent="0.45">
      <c r="A29" s="26" t="s">
        <v>256</v>
      </c>
      <c r="B29" s="26" t="s">
        <v>217</v>
      </c>
      <c r="C29" s="26" t="s">
        <v>238</v>
      </c>
      <c r="D29" s="26" t="s">
        <v>238</v>
      </c>
      <c r="E29" s="26" t="s">
        <v>237</v>
      </c>
      <c r="F29" s="26" t="s">
        <v>237</v>
      </c>
      <c r="G29" s="26" t="s">
        <v>257</v>
      </c>
      <c r="H29" s="26" t="s">
        <v>226</v>
      </c>
      <c r="I29" s="26"/>
      <c r="J29" s="26"/>
      <c r="K29" s="26" t="s">
        <v>301</v>
      </c>
      <c r="L29" s="26" t="s">
        <v>301</v>
      </c>
      <c r="M29" s="26" t="s">
        <v>220</v>
      </c>
      <c r="N29" s="26" t="s">
        <v>220</v>
      </c>
      <c r="O29" s="26" t="s">
        <v>233</v>
      </c>
      <c r="P29" s="26" t="s">
        <v>234</v>
      </c>
      <c r="Q29" s="26" t="s">
        <v>258</v>
      </c>
      <c r="R29" s="26" t="s">
        <v>218</v>
      </c>
      <c r="S29" s="26" t="s">
        <v>315</v>
      </c>
      <c r="T29" s="26" t="s">
        <v>292</v>
      </c>
    </row>
    <row r="30" spans="1:20" ht="15.75" customHeight="1" x14ac:dyDescent="0.45">
      <c r="A30" s="26" t="s">
        <v>259</v>
      </c>
      <c r="B30" s="26" t="s">
        <v>238</v>
      </c>
      <c r="C30" s="26" t="s">
        <v>218</v>
      </c>
      <c r="D30" s="26" t="s">
        <v>218</v>
      </c>
      <c r="E30" s="26" t="s">
        <v>238</v>
      </c>
      <c r="F30" s="26" t="s">
        <v>238</v>
      </c>
      <c r="G30" s="26" t="s">
        <v>301</v>
      </c>
      <c r="H30" s="26" t="s">
        <v>301</v>
      </c>
      <c r="I30" s="26"/>
      <c r="J30" s="26"/>
      <c r="K30" s="26" t="s">
        <v>320</v>
      </c>
      <c r="L30" s="26" t="s">
        <v>289</v>
      </c>
      <c r="M30" s="26" t="s">
        <v>211</v>
      </c>
      <c r="N30" s="26" t="s">
        <v>211</v>
      </c>
      <c r="O30" s="26" t="s">
        <v>255</v>
      </c>
      <c r="P30" s="26" t="s">
        <v>236</v>
      </c>
      <c r="Q30" s="26" t="s">
        <v>260</v>
      </c>
      <c r="R30" s="26" t="s">
        <v>215</v>
      </c>
      <c r="S30" s="26" t="s">
        <v>321</v>
      </c>
      <c r="T30" s="26" t="s">
        <v>278</v>
      </c>
    </row>
    <row r="31" spans="1:20" ht="15.75" customHeight="1" x14ac:dyDescent="0.45">
      <c r="A31" s="26" t="s">
        <v>261</v>
      </c>
      <c r="B31" s="26" t="s">
        <v>219</v>
      </c>
      <c r="C31" s="26" t="s">
        <v>293</v>
      </c>
      <c r="D31" s="26" t="s">
        <v>292</v>
      </c>
      <c r="E31" s="26" t="s">
        <v>263</v>
      </c>
      <c r="F31" s="26" t="s">
        <v>264</v>
      </c>
      <c r="G31" s="26" t="s">
        <v>295</v>
      </c>
      <c r="H31" s="26" t="s">
        <v>296</v>
      </c>
      <c r="I31" s="26"/>
      <c r="J31" s="26"/>
      <c r="K31" s="26" t="s">
        <v>215</v>
      </c>
      <c r="L31" s="26" t="s">
        <v>215</v>
      </c>
      <c r="M31" s="26" t="s">
        <v>218</v>
      </c>
      <c r="N31" s="26" t="s">
        <v>219</v>
      </c>
      <c r="O31" s="26" t="s">
        <v>221</v>
      </c>
      <c r="P31" s="26" t="s">
        <v>222</v>
      </c>
      <c r="Q31" s="26" t="s">
        <v>267</v>
      </c>
      <c r="R31" s="26" t="s">
        <v>234</v>
      </c>
      <c r="S31" s="26" t="s">
        <v>257</v>
      </c>
      <c r="T31" s="26" t="s">
        <v>226</v>
      </c>
    </row>
    <row r="32" spans="1:20" ht="15.75" customHeight="1" x14ac:dyDescent="0.45">
      <c r="A32" s="132" t="s">
        <v>268</v>
      </c>
      <c r="B32" s="26" t="s">
        <v>269</v>
      </c>
      <c r="C32" s="26" t="s">
        <v>313</v>
      </c>
      <c r="D32" s="26" t="s">
        <v>224</v>
      </c>
      <c r="E32" s="26" t="s">
        <v>295</v>
      </c>
      <c r="F32" s="26" t="s">
        <v>296</v>
      </c>
      <c r="G32" s="26" t="s">
        <v>282</v>
      </c>
      <c r="H32" s="26" t="s">
        <v>217</v>
      </c>
      <c r="I32" s="26"/>
      <c r="J32" s="26"/>
      <c r="K32" s="26" t="s">
        <v>282</v>
      </c>
      <c r="L32" s="26" t="s">
        <v>217</v>
      </c>
      <c r="M32" s="26" t="s">
        <v>215</v>
      </c>
      <c r="N32" s="26" t="s">
        <v>215</v>
      </c>
      <c r="O32" s="26" t="s">
        <v>240</v>
      </c>
      <c r="P32" s="26" t="s">
        <v>241</v>
      </c>
      <c r="Q32" s="26" t="s">
        <v>271</v>
      </c>
      <c r="R32" s="26" t="s">
        <v>236</v>
      </c>
      <c r="S32" s="131" t="s">
        <v>247</v>
      </c>
      <c r="T32" s="26" t="s">
        <v>248</v>
      </c>
    </row>
    <row r="33" spans="1:20" ht="15" customHeight="1" x14ac:dyDescent="0.45">
      <c r="A33" s="26" t="s">
        <v>322</v>
      </c>
      <c r="B33" s="26" t="s">
        <v>323</v>
      </c>
      <c r="C33" s="26" t="s">
        <v>303</v>
      </c>
      <c r="D33" s="26" t="s">
        <v>296</v>
      </c>
      <c r="E33" s="26" t="s">
        <v>270</v>
      </c>
      <c r="F33" s="26" t="s">
        <v>244</v>
      </c>
      <c r="G33" s="26" t="s">
        <v>297</v>
      </c>
      <c r="H33" s="26" t="s">
        <v>220</v>
      </c>
      <c r="I33" s="26"/>
      <c r="J33" s="26"/>
      <c r="K33" s="26" t="s">
        <v>295</v>
      </c>
      <c r="L33" s="26" t="s">
        <v>296</v>
      </c>
      <c r="M33" s="26" t="s">
        <v>231</v>
      </c>
      <c r="N33" s="26" t="s">
        <v>232</v>
      </c>
      <c r="O33" s="26" t="s">
        <v>313</v>
      </c>
      <c r="P33" s="26" t="s">
        <v>224</v>
      </c>
      <c r="Q33" s="26" t="s">
        <v>250</v>
      </c>
      <c r="R33" s="26" t="s">
        <v>237</v>
      </c>
      <c r="S33" s="26" t="s">
        <v>233</v>
      </c>
      <c r="T33" s="26" t="s">
        <v>234</v>
      </c>
    </row>
    <row r="34" spans="1:20" ht="15" customHeight="1" x14ac:dyDescent="0.45">
      <c r="A34" s="26"/>
      <c r="B34" s="26"/>
      <c r="C34" s="26" t="s">
        <v>262</v>
      </c>
      <c r="D34" s="26" t="s">
        <v>244</v>
      </c>
      <c r="E34" s="26" t="s">
        <v>272</v>
      </c>
      <c r="F34" s="26" t="s">
        <v>241</v>
      </c>
      <c r="G34" s="26" t="s">
        <v>320</v>
      </c>
      <c r="H34" s="26" t="s">
        <v>289</v>
      </c>
      <c r="I34" s="26"/>
      <c r="J34" s="26"/>
      <c r="K34" s="26" t="s">
        <v>308</v>
      </c>
      <c r="L34" s="26" t="s">
        <v>224</v>
      </c>
      <c r="M34" s="26" t="s">
        <v>233</v>
      </c>
      <c r="N34" s="26" t="s">
        <v>234</v>
      </c>
      <c r="O34" s="26" t="s">
        <v>303</v>
      </c>
      <c r="P34" s="26" t="s">
        <v>296</v>
      </c>
      <c r="Q34" s="26" t="s">
        <v>273</v>
      </c>
      <c r="R34" s="26" t="s">
        <v>222</v>
      </c>
      <c r="S34" s="26" t="s">
        <v>255</v>
      </c>
      <c r="T34" s="26" t="s">
        <v>236</v>
      </c>
    </row>
    <row r="35" spans="1:20" ht="15" customHeight="1" x14ac:dyDescent="0.45">
      <c r="A35" s="26"/>
      <c r="B35" s="26"/>
      <c r="C35" s="26" t="s">
        <v>240</v>
      </c>
      <c r="D35" s="26" t="s">
        <v>241</v>
      </c>
      <c r="E35" s="26"/>
      <c r="F35" s="26"/>
      <c r="G35" s="26" t="s">
        <v>290</v>
      </c>
      <c r="H35" s="26" t="s">
        <v>237</v>
      </c>
      <c r="I35" s="26"/>
      <c r="J35" s="122"/>
      <c r="K35" s="26" t="s">
        <v>324</v>
      </c>
      <c r="L35" s="26" t="s">
        <v>278</v>
      </c>
      <c r="M35" s="26" t="s">
        <v>235</v>
      </c>
      <c r="N35" s="26" t="s">
        <v>236</v>
      </c>
      <c r="O35" s="26" t="s">
        <v>216</v>
      </c>
      <c r="P35" s="26" t="s">
        <v>217</v>
      </c>
      <c r="Q35" s="26" t="s">
        <v>256</v>
      </c>
      <c r="R35" s="26" t="s">
        <v>217</v>
      </c>
      <c r="S35" s="26" t="s">
        <v>221</v>
      </c>
      <c r="T35" s="26" t="s">
        <v>222</v>
      </c>
    </row>
    <row r="36" spans="1:20" ht="15" customHeight="1" x14ac:dyDescent="0.45">
      <c r="A36" s="120"/>
      <c r="B36" s="120"/>
      <c r="C36" s="26"/>
      <c r="D36" s="26"/>
      <c r="E36" s="26"/>
      <c r="F36" s="26"/>
      <c r="G36" s="26" t="s">
        <v>304</v>
      </c>
      <c r="H36" s="26" t="s">
        <v>217</v>
      </c>
      <c r="I36" s="26"/>
      <c r="J36" s="122"/>
      <c r="K36" s="135"/>
      <c r="L36" s="135"/>
      <c r="M36" s="26" t="s">
        <v>237</v>
      </c>
      <c r="N36" s="26" t="s">
        <v>237</v>
      </c>
      <c r="O36" s="26" t="s">
        <v>220</v>
      </c>
      <c r="P36" s="26" t="s">
        <v>220</v>
      </c>
      <c r="Q36" s="26" t="s">
        <v>259</v>
      </c>
      <c r="R36" s="26" t="s">
        <v>238</v>
      </c>
      <c r="S36" s="26"/>
      <c r="T36" s="26"/>
    </row>
    <row r="37" spans="1:20" ht="15" customHeight="1" x14ac:dyDescent="0.45">
      <c r="A37" s="26"/>
      <c r="B37" s="26"/>
      <c r="C37" s="26"/>
      <c r="D37" s="26"/>
      <c r="E37" s="26"/>
      <c r="F37" s="26"/>
      <c r="G37" s="26" t="s">
        <v>294</v>
      </c>
      <c r="H37" s="26" t="s">
        <v>238</v>
      </c>
      <c r="I37" s="26"/>
      <c r="J37" s="122"/>
      <c r="K37" s="26"/>
      <c r="L37" s="26"/>
      <c r="M37" s="26" t="s">
        <v>217</v>
      </c>
      <c r="N37" s="26" t="s">
        <v>217</v>
      </c>
      <c r="O37" s="26" t="s">
        <v>238</v>
      </c>
      <c r="P37" s="26" t="s">
        <v>238</v>
      </c>
      <c r="Q37" s="26" t="s">
        <v>325</v>
      </c>
      <c r="R37" s="26" t="s">
        <v>296</v>
      </c>
      <c r="S37" s="26"/>
      <c r="T37" s="26"/>
    </row>
    <row r="38" spans="1:20" ht="15" customHeight="1" x14ac:dyDescent="0.45">
      <c r="A38" s="26"/>
      <c r="B38" s="26"/>
      <c r="C38" s="26"/>
      <c r="D38" s="26"/>
      <c r="E38" s="26"/>
      <c r="F38" s="26"/>
      <c r="G38" s="26" t="s">
        <v>240</v>
      </c>
      <c r="H38" s="26" t="s">
        <v>241</v>
      </c>
      <c r="I38" s="26"/>
      <c r="J38" s="122"/>
      <c r="K38" s="26"/>
      <c r="L38" s="26"/>
      <c r="M38" s="26" t="s">
        <v>238</v>
      </c>
      <c r="N38" s="26" t="s">
        <v>238</v>
      </c>
      <c r="O38" s="26" t="s">
        <v>237</v>
      </c>
      <c r="P38" s="26" t="s">
        <v>237</v>
      </c>
      <c r="Q38" s="26" t="s">
        <v>326</v>
      </c>
      <c r="R38" s="26" t="s">
        <v>289</v>
      </c>
      <c r="S38" s="26"/>
      <c r="T38" s="26"/>
    </row>
    <row r="39" spans="1:20" ht="15" customHeight="1" x14ac:dyDescent="0.45">
      <c r="A39" s="26"/>
      <c r="B39" s="26"/>
      <c r="C39" s="26"/>
      <c r="D39" s="26"/>
      <c r="E39" s="26"/>
      <c r="F39" s="26"/>
      <c r="G39" s="26" t="s">
        <v>265</v>
      </c>
      <c r="H39" s="26" t="s">
        <v>266</v>
      </c>
      <c r="I39" s="122"/>
      <c r="J39" s="122"/>
      <c r="K39" s="26"/>
      <c r="L39" s="26"/>
      <c r="M39" s="26" t="s">
        <v>295</v>
      </c>
      <c r="N39" s="26" t="s">
        <v>296</v>
      </c>
      <c r="O39" s="135"/>
      <c r="P39" s="135"/>
      <c r="Q39" s="26" t="s">
        <v>327</v>
      </c>
      <c r="R39" s="26" t="s">
        <v>328</v>
      </c>
      <c r="S39" s="26"/>
      <c r="T39" s="26"/>
    </row>
    <row r="40" spans="1:20" ht="15" customHeight="1" x14ac:dyDescent="0.45">
      <c r="A40" s="26"/>
      <c r="B40" s="26"/>
      <c r="C40" s="26"/>
      <c r="D40" s="26"/>
      <c r="E40" s="26"/>
      <c r="F40" s="26"/>
      <c r="G40" s="26"/>
      <c r="H40" s="122"/>
      <c r="I40" s="122"/>
      <c r="J40" s="122"/>
      <c r="K40" s="26"/>
      <c r="L40" s="26"/>
      <c r="M40" s="26" t="s">
        <v>263</v>
      </c>
      <c r="N40" s="26" t="s">
        <v>218</v>
      </c>
      <c r="O40" s="26"/>
      <c r="P40" s="26"/>
      <c r="Q40" s="26" t="s">
        <v>329</v>
      </c>
      <c r="R40" s="26" t="s">
        <v>292</v>
      </c>
      <c r="S40" s="26"/>
      <c r="T40" s="26"/>
    </row>
    <row r="41" spans="1:20" ht="15" customHeight="1" x14ac:dyDescent="0.45">
      <c r="A41" s="26"/>
      <c r="B41" s="26"/>
      <c r="C41" s="26"/>
      <c r="D41" s="26"/>
      <c r="E41" s="119"/>
      <c r="F41" s="119"/>
      <c r="G41" s="119"/>
      <c r="H41" s="123"/>
      <c r="I41" s="122"/>
      <c r="J41" s="122"/>
      <c r="K41" s="26"/>
      <c r="L41" s="26"/>
      <c r="M41" s="26"/>
      <c r="N41" s="26"/>
      <c r="O41" s="26"/>
      <c r="P41" s="26"/>
      <c r="Q41" s="26"/>
      <c r="R41" s="26"/>
      <c r="S41" s="26"/>
      <c r="T41" s="26"/>
    </row>
    <row r="42" spans="1:20" ht="15" customHeight="1" x14ac:dyDescent="0.45">
      <c r="A42" s="26"/>
      <c r="B42" s="26"/>
      <c r="C42" s="26"/>
      <c r="D42" s="122"/>
      <c r="E42" s="119"/>
      <c r="F42" s="119"/>
      <c r="G42" s="119"/>
      <c r="H42" s="123"/>
      <c r="I42" s="122"/>
      <c r="J42" s="122"/>
      <c r="K42" s="26"/>
      <c r="L42" s="26"/>
      <c r="M42" s="26"/>
      <c r="N42" s="26"/>
      <c r="O42" s="26"/>
      <c r="P42" s="26"/>
      <c r="Q42" s="26"/>
      <c r="R42" s="26"/>
      <c r="S42" s="26"/>
      <c r="T42" s="26"/>
    </row>
    <row r="43" spans="1:20" ht="15" customHeight="1" x14ac:dyDescent="0.45">
      <c r="A43" s="26"/>
      <c r="B43" s="26"/>
      <c r="C43" s="26"/>
      <c r="D43" s="122"/>
      <c r="E43" s="26"/>
      <c r="F43" s="26"/>
      <c r="G43" s="26"/>
      <c r="H43" s="122"/>
      <c r="I43" s="122"/>
      <c r="J43" s="122"/>
      <c r="K43" s="26"/>
      <c r="L43" s="26"/>
      <c r="M43" s="26"/>
      <c r="N43" s="26"/>
      <c r="O43" s="26"/>
      <c r="P43" s="26"/>
      <c r="Q43" s="26"/>
      <c r="R43" s="26"/>
      <c r="S43" s="26"/>
      <c r="T43" s="26"/>
    </row>
    <row r="44" spans="1:20" ht="15" customHeight="1" x14ac:dyDescent="0.45">
      <c r="A44" s="49" t="s">
        <v>153</v>
      </c>
      <c r="B44" s="129">
        <f>COUNTA(B26:B43)</f>
        <v>8</v>
      </c>
      <c r="C44" s="49" t="s">
        <v>153</v>
      </c>
      <c r="D44" s="129">
        <f>COUNTA(D26:D43)</f>
        <v>10</v>
      </c>
      <c r="E44" s="124" t="s">
        <v>153</v>
      </c>
      <c r="F44" s="125">
        <f>COUNTA(F26:F43)</f>
        <v>9</v>
      </c>
      <c r="G44" s="124" t="s">
        <v>153</v>
      </c>
      <c r="H44" s="126">
        <f>COUNTA(H26:H43)</f>
        <v>14</v>
      </c>
      <c r="I44" s="127" t="s">
        <v>153</v>
      </c>
      <c r="J44" s="133">
        <f>COUNTA(J26:J43)</f>
        <v>2</v>
      </c>
      <c r="K44" s="127" t="s">
        <v>153</v>
      </c>
      <c r="L44" s="133">
        <f>COUNTA(L26:L43)</f>
        <v>10</v>
      </c>
      <c r="M44" s="127" t="s">
        <v>153</v>
      </c>
      <c r="N44" s="133">
        <f>COUNTA(N26:N43)</f>
        <v>15</v>
      </c>
      <c r="O44" s="127" t="s">
        <v>153</v>
      </c>
      <c r="P44" s="133">
        <f>COUNTA(P26:P43)</f>
        <v>13</v>
      </c>
      <c r="Q44" s="127" t="s">
        <v>153</v>
      </c>
      <c r="R44" s="133">
        <f>COUNTA(R26:R43)</f>
        <v>15</v>
      </c>
      <c r="S44" s="127" t="s">
        <v>153</v>
      </c>
      <c r="T44" s="129">
        <f>COUNTA(T26:T43)</f>
        <v>10</v>
      </c>
    </row>
    <row r="45" spans="1:20" ht="15.75" customHeight="1" x14ac:dyDescent="0.45"/>
    <row r="46" spans="1:20" ht="15.75" customHeight="1" x14ac:dyDescent="0.45"/>
    <row r="47" spans="1:20" ht="15" customHeight="1" x14ac:dyDescent="0.45">
      <c r="A47" s="169" t="s">
        <v>47</v>
      </c>
      <c r="B47" s="161"/>
      <c r="C47" s="169" t="s">
        <v>48</v>
      </c>
      <c r="D47" s="161"/>
      <c r="E47" s="169" t="s">
        <v>49</v>
      </c>
      <c r="F47" s="161"/>
      <c r="G47" s="169" t="s">
        <v>50</v>
      </c>
      <c r="H47" s="161"/>
      <c r="I47" s="169" t="s">
        <v>51</v>
      </c>
      <c r="J47" s="161"/>
      <c r="K47" s="169" t="s">
        <v>52</v>
      </c>
      <c r="L47" s="161"/>
      <c r="M47" s="169" t="s">
        <v>53</v>
      </c>
      <c r="N47" s="161"/>
      <c r="O47" s="169" t="s">
        <v>54</v>
      </c>
      <c r="P47" s="161"/>
      <c r="Q47" s="169" t="s">
        <v>55</v>
      </c>
      <c r="R47" s="161"/>
      <c r="S47" s="169" t="s">
        <v>56</v>
      </c>
      <c r="T47" s="161"/>
    </row>
    <row r="48" spans="1:20" ht="15" customHeight="1" x14ac:dyDescent="0.45">
      <c r="A48" s="41" t="s">
        <v>97</v>
      </c>
      <c r="B48" s="41" t="s">
        <v>98</v>
      </c>
      <c r="C48" s="41" t="s">
        <v>97</v>
      </c>
      <c r="D48" s="41" t="s">
        <v>98</v>
      </c>
      <c r="E48" s="47" t="s">
        <v>97</v>
      </c>
      <c r="F48" s="117" t="s">
        <v>98</v>
      </c>
      <c r="G48" s="41" t="s">
        <v>97</v>
      </c>
      <c r="H48" s="41" t="s">
        <v>98</v>
      </c>
      <c r="I48" s="41" t="s">
        <v>97</v>
      </c>
      <c r="J48" s="41" t="s">
        <v>98</v>
      </c>
      <c r="K48" s="47" t="s">
        <v>97</v>
      </c>
      <c r="L48" s="117" t="s">
        <v>98</v>
      </c>
      <c r="M48" s="47" t="s">
        <v>97</v>
      </c>
      <c r="N48" s="47" t="s">
        <v>98</v>
      </c>
      <c r="O48" s="89" t="s">
        <v>97</v>
      </c>
      <c r="P48" s="117" t="s">
        <v>98</v>
      </c>
      <c r="Q48" s="41" t="s">
        <v>97</v>
      </c>
      <c r="R48" s="41" t="s">
        <v>98</v>
      </c>
      <c r="S48" s="41" t="s">
        <v>97</v>
      </c>
      <c r="T48" s="41" t="s">
        <v>98</v>
      </c>
    </row>
    <row r="49" spans="1:20" ht="15" customHeight="1" x14ac:dyDescent="0.45">
      <c r="A49" s="26" t="s">
        <v>211</v>
      </c>
      <c r="B49" s="26" t="s">
        <v>212</v>
      </c>
      <c r="C49" s="26" t="s">
        <v>218</v>
      </c>
      <c r="D49" s="26" t="s">
        <v>219</v>
      </c>
      <c r="E49" s="26" t="s">
        <v>258</v>
      </c>
      <c r="F49" s="26" t="s">
        <v>219</v>
      </c>
      <c r="G49" s="134" t="s">
        <v>263</v>
      </c>
      <c r="H49" s="26" t="s">
        <v>218</v>
      </c>
      <c r="I49" s="26" t="s">
        <v>288</v>
      </c>
      <c r="J49" s="26" t="s">
        <v>289</v>
      </c>
      <c r="K49" s="26" t="s">
        <v>211</v>
      </c>
      <c r="L49" s="26" t="s">
        <v>212</v>
      </c>
      <c r="M49" s="26" t="s">
        <v>218</v>
      </c>
      <c r="N49" s="26" t="s">
        <v>218</v>
      </c>
      <c r="O49" s="26" t="s">
        <v>301</v>
      </c>
      <c r="P49" s="26" t="s">
        <v>330</v>
      </c>
      <c r="Q49" s="134" t="s">
        <v>258</v>
      </c>
      <c r="R49" s="26" t="s">
        <v>219</v>
      </c>
      <c r="S49" s="26" t="s">
        <v>211</v>
      </c>
      <c r="T49" s="26" t="s">
        <v>212</v>
      </c>
    </row>
    <row r="50" spans="1:20" ht="15" customHeight="1" x14ac:dyDescent="0.45">
      <c r="A50" s="26" t="s">
        <v>218</v>
      </c>
      <c r="B50" s="26" t="s">
        <v>218</v>
      </c>
      <c r="C50" s="26" t="s">
        <v>275</v>
      </c>
      <c r="D50" s="26" t="s">
        <v>218</v>
      </c>
      <c r="E50" s="26" t="s">
        <v>276</v>
      </c>
      <c r="F50" s="26" t="s">
        <v>226</v>
      </c>
      <c r="G50" s="131" t="s">
        <v>290</v>
      </c>
      <c r="H50" s="26" t="s">
        <v>237</v>
      </c>
      <c r="I50" s="26" t="s">
        <v>303</v>
      </c>
      <c r="J50" s="122" t="s">
        <v>331</v>
      </c>
      <c r="K50" s="26" t="s">
        <v>215</v>
      </c>
      <c r="L50" s="26" t="s">
        <v>215</v>
      </c>
      <c r="M50" s="26" t="s">
        <v>220</v>
      </c>
      <c r="N50" s="26" t="s">
        <v>220</v>
      </c>
      <c r="O50" s="26" t="s">
        <v>215</v>
      </c>
      <c r="P50" s="26" t="s">
        <v>215</v>
      </c>
      <c r="Q50" s="26" t="s">
        <v>260</v>
      </c>
      <c r="R50" s="26" t="s">
        <v>215</v>
      </c>
      <c r="S50" s="26" t="s">
        <v>218</v>
      </c>
      <c r="T50" s="26" t="s">
        <v>219</v>
      </c>
    </row>
    <row r="51" spans="1:20" ht="15" customHeight="1" x14ac:dyDescent="0.45">
      <c r="A51" s="26" t="s">
        <v>215</v>
      </c>
      <c r="B51" s="26" t="s">
        <v>215</v>
      </c>
      <c r="C51" s="26" t="s">
        <v>332</v>
      </c>
      <c r="D51" s="26" t="s">
        <v>296</v>
      </c>
      <c r="E51" s="26" t="s">
        <v>277</v>
      </c>
      <c r="F51" s="26" t="s">
        <v>278</v>
      </c>
      <c r="G51" s="26" t="s">
        <v>297</v>
      </c>
      <c r="H51" s="26" t="s">
        <v>220</v>
      </c>
      <c r="I51" s="26" t="s">
        <v>238</v>
      </c>
      <c r="J51" s="26" t="s">
        <v>238</v>
      </c>
      <c r="K51" s="26" t="s">
        <v>213</v>
      </c>
      <c r="L51" s="26" t="s">
        <v>214</v>
      </c>
      <c r="M51" s="26" t="s">
        <v>211</v>
      </c>
      <c r="N51" s="26" t="s">
        <v>211</v>
      </c>
      <c r="O51" s="26" t="s">
        <v>274</v>
      </c>
      <c r="P51" s="122" t="s">
        <v>226</v>
      </c>
      <c r="Q51" s="26" t="s">
        <v>276</v>
      </c>
      <c r="R51" s="26" t="s">
        <v>226</v>
      </c>
      <c r="S51" s="26" t="s">
        <v>291</v>
      </c>
      <c r="T51" s="26" t="s">
        <v>292</v>
      </c>
    </row>
    <row r="52" spans="1:20" ht="15" customHeight="1" x14ac:dyDescent="0.45">
      <c r="A52" s="26" t="s">
        <v>233</v>
      </c>
      <c r="B52" s="26" t="s">
        <v>214</v>
      </c>
      <c r="C52" s="26" t="s">
        <v>220</v>
      </c>
      <c r="D52" s="26" t="s">
        <v>220</v>
      </c>
      <c r="E52" s="26" t="s">
        <v>326</v>
      </c>
      <c r="F52" s="122" t="s">
        <v>289</v>
      </c>
      <c r="G52" s="26" t="s">
        <v>282</v>
      </c>
      <c r="H52" s="26" t="s">
        <v>217</v>
      </c>
      <c r="I52" s="26" t="s">
        <v>237</v>
      </c>
      <c r="J52" s="26" t="s">
        <v>237</v>
      </c>
      <c r="K52" s="26" t="s">
        <v>221</v>
      </c>
      <c r="L52" s="26" t="s">
        <v>222</v>
      </c>
      <c r="M52" s="26" t="s">
        <v>215</v>
      </c>
      <c r="N52" s="26" t="s">
        <v>215</v>
      </c>
      <c r="O52" s="26" t="s">
        <v>238</v>
      </c>
      <c r="P52" s="26" t="s">
        <v>238</v>
      </c>
      <c r="Q52" s="26" t="s">
        <v>256</v>
      </c>
      <c r="R52" s="26" t="s">
        <v>217</v>
      </c>
      <c r="S52" s="26" t="s">
        <v>288</v>
      </c>
      <c r="T52" s="26" t="s">
        <v>289</v>
      </c>
    </row>
    <row r="53" spans="1:20" ht="15" customHeight="1" x14ac:dyDescent="0.45">
      <c r="A53" s="26" t="s">
        <v>235</v>
      </c>
      <c r="B53" s="26" t="s">
        <v>214</v>
      </c>
      <c r="C53" s="26" t="s">
        <v>288</v>
      </c>
      <c r="D53" s="122" t="s">
        <v>289</v>
      </c>
      <c r="E53" s="26" t="s">
        <v>329</v>
      </c>
      <c r="F53" s="26" t="s">
        <v>292</v>
      </c>
      <c r="G53" s="26" t="s">
        <v>294</v>
      </c>
      <c r="H53" s="26" t="s">
        <v>238</v>
      </c>
      <c r="I53" s="26" t="s">
        <v>220</v>
      </c>
      <c r="J53" s="26" t="s">
        <v>220</v>
      </c>
      <c r="K53" s="26" t="s">
        <v>263</v>
      </c>
      <c r="L53" s="26" t="s">
        <v>219</v>
      </c>
      <c r="M53" s="26" t="s">
        <v>231</v>
      </c>
      <c r="N53" s="122" t="s">
        <v>232</v>
      </c>
      <c r="O53" s="26" t="s">
        <v>220</v>
      </c>
      <c r="P53" s="26" t="s">
        <v>220</v>
      </c>
      <c r="Q53" s="26" t="s">
        <v>326</v>
      </c>
      <c r="R53" s="26" t="s">
        <v>289</v>
      </c>
      <c r="S53" s="26" t="s">
        <v>295</v>
      </c>
      <c r="T53" s="26" t="s">
        <v>296</v>
      </c>
    </row>
    <row r="54" spans="1:20" ht="15" customHeight="1" x14ac:dyDescent="0.45">
      <c r="A54" s="26" t="s">
        <v>221</v>
      </c>
      <c r="B54" s="26" t="s">
        <v>222</v>
      </c>
      <c r="C54" s="26" t="s">
        <v>237</v>
      </c>
      <c r="D54" s="26" t="s">
        <v>237</v>
      </c>
      <c r="E54" s="26" t="s">
        <v>333</v>
      </c>
      <c r="F54" s="26" t="s">
        <v>301</v>
      </c>
      <c r="G54" s="26" t="s">
        <v>257</v>
      </c>
      <c r="H54" s="26" t="s">
        <v>226</v>
      </c>
      <c r="I54" s="26" t="s">
        <v>239</v>
      </c>
      <c r="J54" s="26" t="s">
        <v>226</v>
      </c>
      <c r="K54" s="26" t="s">
        <v>295</v>
      </c>
      <c r="L54" s="26" t="s">
        <v>296</v>
      </c>
      <c r="M54" s="26" t="s">
        <v>233</v>
      </c>
      <c r="N54" s="122" t="s">
        <v>234</v>
      </c>
      <c r="O54" s="26" t="s">
        <v>303</v>
      </c>
      <c r="P54" s="26" t="s">
        <v>296</v>
      </c>
      <c r="Q54" s="26" t="s">
        <v>329</v>
      </c>
      <c r="R54" s="26" t="s">
        <v>292</v>
      </c>
      <c r="S54" s="26" t="s">
        <v>297</v>
      </c>
      <c r="T54" s="26" t="s">
        <v>220</v>
      </c>
    </row>
    <row r="55" spans="1:20" ht="15" customHeight="1" x14ac:dyDescent="0.45">
      <c r="A55" s="26" t="s">
        <v>334</v>
      </c>
      <c r="B55" s="26" t="s">
        <v>217</v>
      </c>
      <c r="C55" s="26" t="s">
        <v>216</v>
      </c>
      <c r="D55" s="26" t="s">
        <v>217</v>
      </c>
      <c r="E55" s="26" t="s">
        <v>246</v>
      </c>
      <c r="F55" s="26" t="s">
        <v>220</v>
      </c>
      <c r="G55" s="26" t="s">
        <v>320</v>
      </c>
      <c r="H55" s="122" t="s">
        <v>289</v>
      </c>
      <c r="I55" s="26" t="s">
        <v>313</v>
      </c>
      <c r="J55" s="26" t="s">
        <v>224</v>
      </c>
      <c r="K55" s="26" t="s">
        <v>282</v>
      </c>
      <c r="L55" s="26" t="s">
        <v>217</v>
      </c>
      <c r="M55" s="26" t="s">
        <v>235</v>
      </c>
      <c r="N55" s="122" t="s">
        <v>236</v>
      </c>
      <c r="O55" s="26" t="s">
        <v>237</v>
      </c>
      <c r="P55" s="26" t="s">
        <v>237</v>
      </c>
      <c r="Q55" s="26" t="s">
        <v>333</v>
      </c>
      <c r="R55" s="26" t="s">
        <v>330</v>
      </c>
      <c r="S55" s="26" t="s">
        <v>290</v>
      </c>
      <c r="T55" s="26" t="s">
        <v>237</v>
      </c>
    </row>
    <row r="56" spans="1:20" ht="15" customHeight="1" x14ac:dyDescent="0.45">
      <c r="A56" s="26" t="s">
        <v>295</v>
      </c>
      <c r="B56" s="26" t="s">
        <v>296</v>
      </c>
      <c r="C56" s="26" t="s">
        <v>238</v>
      </c>
      <c r="D56" s="26" t="s">
        <v>238</v>
      </c>
      <c r="E56" s="26" t="s">
        <v>250</v>
      </c>
      <c r="F56" s="26" t="s">
        <v>237</v>
      </c>
      <c r="G56" s="26" t="s">
        <v>335</v>
      </c>
      <c r="H56" s="26" t="s">
        <v>336</v>
      </c>
      <c r="I56" s="26" t="s">
        <v>212</v>
      </c>
      <c r="J56" s="26" t="s">
        <v>212</v>
      </c>
      <c r="K56" s="26" t="s">
        <v>297</v>
      </c>
      <c r="L56" s="26" t="s">
        <v>237</v>
      </c>
      <c r="M56" s="26" t="s">
        <v>237</v>
      </c>
      <c r="N56" s="26" t="s">
        <v>237</v>
      </c>
      <c r="O56" s="26" t="s">
        <v>304</v>
      </c>
      <c r="P56" s="26" t="s">
        <v>217</v>
      </c>
      <c r="Q56" s="26" t="s">
        <v>325</v>
      </c>
      <c r="R56" s="26" t="s">
        <v>296</v>
      </c>
      <c r="S56" s="26" t="s">
        <v>304</v>
      </c>
      <c r="T56" s="26" t="s">
        <v>217</v>
      </c>
    </row>
    <row r="57" spans="1:20" ht="15" customHeight="1" x14ac:dyDescent="0.45">
      <c r="A57" s="131" t="s">
        <v>247</v>
      </c>
      <c r="B57" s="26" t="s">
        <v>248</v>
      </c>
      <c r="C57" s="26" t="s">
        <v>291</v>
      </c>
      <c r="D57" s="26" t="s">
        <v>292</v>
      </c>
      <c r="E57" s="26" t="s">
        <v>256</v>
      </c>
      <c r="F57" s="26" t="s">
        <v>217</v>
      </c>
      <c r="G57" s="26" t="s">
        <v>337</v>
      </c>
      <c r="H57" s="122" t="s">
        <v>292</v>
      </c>
      <c r="I57" s="26" t="s">
        <v>216</v>
      </c>
      <c r="J57" s="26" t="s">
        <v>217</v>
      </c>
      <c r="K57" s="26" t="s">
        <v>290</v>
      </c>
      <c r="L57" s="26" t="s">
        <v>220</v>
      </c>
      <c r="M57" s="26" t="s">
        <v>217</v>
      </c>
      <c r="N57" s="26" t="s">
        <v>217</v>
      </c>
      <c r="O57" s="26" t="s">
        <v>288</v>
      </c>
      <c r="P57" s="26" t="s">
        <v>289</v>
      </c>
      <c r="R57" s="26"/>
      <c r="S57" s="26" t="s">
        <v>294</v>
      </c>
      <c r="T57" s="26" t="s">
        <v>238</v>
      </c>
    </row>
    <row r="58" spans="1:20" ht="15" customHeight="1" x14ac:dyDescent="0.45">
      <c r="A58" s="26" t="s">
        <v>337</v>
      </c>
      <c r="B58" s="26" t="s">
        <v>292</v>
      </c>
      <c r="C58" s="119"/>
      <c r="D58" s="119"/>
      <c r="E58" s="26" t="s">
        <v>259</v>
      </c>
      <c r="F58" s="26" t="s">
        <v>238</v>
      </c>
      <c r="G58" s="26" t="s">
        <v>338</v>
      </c>
      <c r="H58" s="122" t="s">
        <v>331</v>
      </c>
      <c r="I58" s="26" t="s">
        <v>293</v>
      </c>
      <c r="J58" s="122" t="s">
        <v>292</v>
      </c>
      <c r="K58" s="26" t="s">
        <v>294</v>
      </c>
      <c r="L58" s="26" t="s">
        <v>238</v>
      </c>
      <c r="M58" s="26" t="s">
        <v>238</v>
      </c>
      <c r="N58" s="26" t="s">
        <v>238</v>
      </c>
      <c r="O58" s="26" t="s">
        <v>310</v>
      </c>
      <c r="P58" s="26" t="s">
        <v>311</v>
      </c>
      <c r="Q58" s="26"/>
      <c r="R58" s="26"/>
      <c r="S58" s="26"/>
      <c r="T58" s="26"/>
    </row>
    <row r="59" spans="1:20" ht="15" customHeight="1" x14ac:dyDescent="0.45">
      <c r="A59" s="26" t="s">
        <v>320</v>
      </c>
      <c r="B59" s="122" t="s">
        <v>289</v>
      </c>
      <c r="C59" s="26"/>
      <c r="D59" s="26"/>
      <c r="E59" s="118"/>
      <c r="F59" s="26"/>
      <c r="G59" s="26"/>
      <c r="H59" s="122"/>
      <c r="I59" s="26" t="s">
        <v>339</v>
      </c>
      <c r="J59" s="26" t="s">
        <v>278</v>
      </c>
      <c r="K59" s="26" t="s">
        <v>320</v>
      </c>
      <c r="L59" s="26" t="s">
        <v>289</v>
      </c>
      <c r="M59" s="26" t="s">
        <v>239</v>
      </c>
      <c r="N59" s="122" t="s">
        <v>226</v>
      </c>
      <c r="O59" s="26" t="s">
        <v>291</v>
      </c>
      <c r="P59" s="26" t="s">
        <v>292</v>
      </c>
      <c r="Q59" s="26"/>
      <c r="R59" s="26"/>
      <c r="S59" s="26"/>
      <c r="T59" s="26"/>
    </row>
    <row r="60" spans="1:20" ht="15" customHeight="1" x14ac:dyDescent="0.45">
      <c r="A60" s="26" t="s">
        <v>340</v>
      </c>
      <c r="B60" s="26" t="s">
        <v>311</v>
      </c>
      <c r="C60" s="120"/>
      <c r="D60" s="120"/>
      <c r="E60" s="26"/>
      <c r="F60" s="26"/>
      <c r="G60" s="26"/>
      <c r="H60" s="26"/>
      <c r="I60" s="26" t="s">
        <v>218</v>
      </c>
      <c r="J60" s="26" t="s">
        <v>218</v>
      </c>
      <c r="K60" s="26" t="s">
        <v>341</v>
      </c>
      <c r="L60" s="122" t="s">
        <v>292</v>
      </c>
      <c r="M60" s="26" t="s">
        <v>279</v>
      </c>
      <c r="N60" s="122" t="s">
        <v>278</v>
      </c>
      <c r="O60" s="135"/>
      <c r="P60" s="135"/>
      <c r="Q60" s="26"/>
      <c r="R60" s="26"/>
      <c r="S60" s="26"/>
      <c r="T60" s="26"/>
    </row>
    <row r="61" spans="1:20" ht="15" customHeight="1" x14ac:dyDescent="0.45">
      <c r="A61" s="135"/>
      <c r="B61" s="135"/>
      <c r="C61" s="26"/>
      <c r="D61" s="26"/>
      <c r="E61" s="26"/>
      <c r="F61" s="26"/>
      <c r="G61" s="26"/>
      <c r="H61" s="122"/>
      <c r="I61" s="26"/>
      <c r="J61" s="26"/>
      <c r="K61" s="26" t="s">
        <v>335</v>
      </c>
      <c r="L61" s="26" t="s">
        <v>336</v>
      </c>
      <c r="M61" s="26" t="s">
        <v>288</v>
      </c>
      <c r="N61" s="26" t="s">
        <v>289</v>
      </c>
      <c r="O61" s="26"/>
      <c r="P61" s="26"/>
      <c r="Q61" s="26"/>
      <c r="R61" s="26"/>
      <c r="S61" s="26"/>
      <c r="T61" s="26"/>
    </row>
    <row r="62" spans="1:20" ht="15" customHeight="1" x14ac:dyDescent="0.45">
      <c r="A62" s="26"/>
      <c r="B62" s="26"/>
      <c r="C62" s="26"/>
      <c r="D62" s="26"/>
      <c r="E62" s="26"/>
      <c r="F62" s="26"/>
      <c r="G62" s="26"/>
      <c r="H62" s="122"/>
      <c r="I62" s="120"/>
      <c r="J62" s="120"/>
      <c r="K62" s="26"/>
      <c r="L62" s="26"/>
      <c r="M62" s="26" t="s">
        <v>295</v>
      </c>
      <c r="N62" s="26" t="s">
        <v>296</v>
      </c>
      <c r="O62" s="26"/>
      <c r="P62" s="26"/>
      <c r="Q62" s="26"/>
      <c r="R62" s="26"/>
      <c r="S62" s="26"/>
      <c r="T62" s="26"/>
    </row>
    <row r="63" spans="1:20" ht="15" customHeight="1" x14ac:dyDescent="0.45">
      <c r="A63" s="26"/>
      <c r="B63" s="26"/>
      <c r="C63" s="26"/>
      <c r="D63" s="26"/>
      <c r="E63" s="26"/>
      <c r="F63" s="26"/>
      <c r="G63" s="26"/>
      <c r="H63" s="122"/>
      <c r="I63" s="26"/>
      <c r="J63" s="26"/>
      <c r="K63" s="26"/>
      <c r="L63" s="26"/>
      <c r="M63" s="26" t="s">
        <v>251</v>
      </c>
      <c r="N63" s="26" t="s">
        <v>336</v>
      </c>
      <c r="O63" s="26"/>
      <c r="P63" s="26"/>
      <c r="Q63" s="26"/>
      <c r="R63" s="26"/>
      <c r="S63" s="26"/>
      <c r="T63" s="26"/>
    </row>
    <row r="64" spans="1:20" ht="15" customHeight="1" x14ac:dyDescent="0.45">
      <c r="A64" s="26"/>
      <c r="B64" s="26"/>
      <c r="C64" s="26"/>
      <c r="D64" s="26"/>
      <c r="E64" s="26"/>
      <c r="F64" s="26"/>
      <c r="G64" s="26"/>
      <c r="H64" s="122"/>
      <c r="I64" s="26"/>
      <c r="J64" s="26"/>
      <c r="K64" s="26"/>
      <c r="L64" s="26"/>
      <c r="M64" s="26" t="s">
        <v>342</v>
      </c>
      <c r="N64" s="26" t="s">
        <v>292</v>
      </c>
      <c r="O64" s="26"/>
      <c r="P64" s="26"/>
      <c r="Q64" s="26"/>
      <c r="R64" s="26"/>
      <c r="S64" s="26"/>
      <c r="T64" s="26"/>
    </row>
    <row r="65" spans="1:20" ht="15" customHeight="1" x14ac:dyDescent="0.45">
      <c r="A65" s="26"/>
      <c r="B65" s="26"/>
      <c r="C65" s="26"/>
      <c r="D65" s="26"/>
      <c r="E65" s="26"/>
      <c r="F65" s="26"/>
      <c r="G65" s="26"/>
      <c r="H65" s="122"/>
      <c r="I65" s="26"/>
      <c r="J65" s="26"/>
      <c r="K65" s="26"/>
      <c r="L65" s="26"/>
      <c r="M65" s="26" t="s">
        <v>343</v>
      </c>
      <c r="N65" s="26" t="s">
        <v>305</v>
      </c>
      <c r="O65" s="26"/>
      <c r="P65" s="26"/>
      <c r="Q65" s="26"/>
      <c r="R65" s="26"/>
      <c r="S65" s="26"/>
      <c r="T65" s="26"/>
    </row>
    <row r="66" spans="1:20" ht="15" customHeight="1" x14ac:dyDescent="0.45">
      <c r="A66" s="26"/>
      <c r="B66" s="26"/>
      <c r="C66" s="26"/>
      <c r="D66" s="26"/>
      <c r="E66" s="26"/>
      <c r="F66" s="26"/>
      <c r="G66" s="26"/>
      <c r="H66" s="122"/>
      <c r="I66" s="122"/>
      <c r="J66" s="26"/>
      <c r="K66" s="122"/>
      <c r="L66" s="26"/>
      <c r="M66" s="131" t="s">
        <v>247</v>
      </c>
      <c r="N66" s="26" t="s">
        <v>248</v>
      </c>
      <c r="O66" s="122"/>
      <c r="P66" s="26"/>
      <c r="Q66" s="122"/>
      <c r="R66" s="26"/>
      <c r="S66" s="122"/>
      <c r="T66" s="26"/>
    </row>
    <row r="67" spans="1:20" ht="15" customHeight="1" x14ac:dyDescent="0.45">
      <c r="A67" s="49" t="s">
        <v>153</v>
      </c>
      <c r="B67" s="129">
        <f>COUNTA(B49:B65)</f>
        <v>12</v>
      </c>
      <c r="C67" s="49" t="s">
        <v>153</v>
      </c>
      <c r="D67" s="129">
        <f>COUNTA(D49:D65)</f>
        <v>9</v>
      </c>
      <c r="E67" s="49" t="s">
        <v>153</v>
      </c>
      <c r="F67" s="129">
        <f>COUNTA(F49:F65)</f>
        <v>10</v>
      </c>
      <c r="G67" s="49" t="s">
        <v>153</v>
      </c>
      <c r="H67" s="133">
        <f>COUNTA(H49:H65)</f>
        <v>10</v>
      </c>
      <c r="I67" s="108" t="s">
        <v>153</v>
      </c>
      <c r="J67" s="129">
        <f>COUNTA(J49:J65)</f>
        <v>12</v>
      </c>
      <c r="K67" s="108" t="s">
        <v>153</v>
      </c>
      <c r="L67" s="129">
        <f>COUNTA(L49:L65)</f>
        <v>13</v>
      </c>
      <c r="M67" s="108" t="s">
        <v>153</v>
      </c>
      <c r="N67" s="129">
        <f>COUNTA(N49:N66)</f>
        <v>18</v>
      </c>
      <c r="O67" s="108" t="s">
        <v>153</v>
      </c>
      <c r="P67" s="129">
        <f>COUNTA(P49:P65)</f>
        <v>11</v>
      </c>
      <c r="Q67" s="108" t="s">
        <v>153</v>
      </c>
      <c r="R67" s="129">
        <f>COUNTA(R49:R65)</f>
        <v>8</v>
      </c>
      <c r="S67" s="108" t="s">
        <v>153</v>
      </c>
      <c r="T67" s="129">
        <f>COUNTA(T49:T65)</f>
        <v>9</v>
      </c>
    </row>
    <row r="68" spans="1:20" ht="15.75" customHeight="1" x14ac:dyDescent="0.45"/>
    <row r="69" spans="1:20" ht="15.75" customHeight="1" x14ac:dyDescent="0.45"/>
    <row r="70" spans="1:20" ht="15" customHeight="1" x14ac:dyDescent="0.45">
      <c r="A70" s="169" t="s">
        <v>57</v>
      </c>
      <c r="B70" s="161"/>
      <c r="C70" s="169" t="s">
        <v>58</v>
      </c>
      <c r="D70" s="161"/>
      <c r="E70" s="169" t="s">
        <v>59</v>
      </c>
      <c r="F70" s="161"/>
      <c r="G70" s="169" t="s">
        <v>61</v>
      </c>
      <c r="H70" s="161"/>
      <c r="I70" s="169" t="s">
        <v>62</v>
      </c>
      <c r="J70" s="161"/>
      <c r="K70" s="169" t="s">
        <v>63</v>
      </c>
      <c r="L70" s="161"/>
      <c r="M70" s="169" t="s">
        <v>64</v>
      </c>
      <c r="N70" s="161"/>
      <c r="O70" s="169" t="s">
        <v>65</v>
      </c>
      <c r="P70" s="161"/>
      <c r="Q70" s="169" t="s">
        <v>66</v>
      </c>
      <c r="R70" s="161"/>
      <c r="S70" s="169" t="s">
        <v>67</v>
      </c>
      <c r="T70" s="161"/>
    </row>
    <row r="71" spans="1:20" ht="15" customHeight="1" x14ac:dyDescent="0.45">
      <c r="A71" s="47" t="s">
        <v>97</v>
      </c>
      <c r="B71" s="47" t="s">
        <v>98</v>
      </c>
      <c r="C71" s="47" t="s">
        <v>97</v>
      </c>
      <c r="D71" s="47" t="s">
        <v>98</v>
      </c>
      <c r="E71" s="47" t="s">
        <v>97</v>
      </c>
      <c r="F71" s="47" t="s">
        <v>98</v>
      </c>
      <c r="G71" s="47" t="s">
        <v>97</v>
      </c>
      <c r="H71" s="47" t="s">
        <v>98</v>
      </c>
      <c r="I71" s="47" t="s">
        <v>97</v>
      </c>
      <c r="J71" s="117" t="s">
        <v>98</v>
      </c>
      <c r="K71" s="47" t="s">
        <v>97</v>
      </c>
      <c r="L71" s="47" t="s">
        <v>98</v>
      </c>
      <c r="M71" s="89" t="s">
        <v>97</v>
      </c>
      <c r="N71" s="117" t="s">
        <v>98</v>
      </c>
      <c r="O71" s="47" t="s">
        <v>97</v>
      </c>
      <c r="P71" s="47" t="s">
        <v>98</v>
      </c>
      <c r="Q71" s="47" t="s">
        <v>97</v>
      </c>
      <c r="R71" s="47" t="s">
        <v>98</v>
      </c>
      <c r="S71" s="47" t="s">
        <v>97</v>
      </c>
      <c r="T71" s="47" t="s">
        <v>98</v>
      </c>
    </row>
    <row r="72" spans="1:20" ht="15" customHeight="1" x14ac:dyDescent="0.45">
      <c r="A72" s="26"/>
      <c r="B72" s="26"/>
      <c r="C72" s="26" t="s">
        <v>218</v>
      </c>
      <c r="D72" s="26" t="s">
        <v>218</v>
      </c>
      <c r="E72" s="26" t="s">
        <v>220</v>
      </c>
      <c r="F72" s="26" t="s">
        <v>220</v>
      </c>
      <c r="G72" s="26" t="s">
        <v>216</v>
      </c>
      <c r="H72" s="26" t="s">
        <v>217</v>
      </c>
      <c r="I72" s="26" t="s">
        <v>225</v>
      </c>
      <c r="J72" s="26" t="s">
        <v>226</v>
      </c>
      <c r="K72" s="26" t="s">
        <v>233</v>
      </c>
      <c r="L72" s="26" t="s">
        <v>234</v>
      </c>
      <c r="M72" s="26" t="s">
        <v>280</v>
      </c>
      <c r="N72" s="26" t="s">
        <v>278</v>
      </c>
      <c r="O72" s="26" t="s">
        <v>290</v>
      </c>
      <c r="P72" s="26" t="s">
        <v>237</v>
      </c>
      <c r="Q72" s="134"/>
      <c r="R72" s="134"/>
      <c r="S72" s="26" t="s">
        <v>221</v>
      </c>
      <c r="T72" s="26" t="s">
        <v>222</v>
      </c>
    </row>
    <row r="73" spans="1:20" ht="15" customHeight="1" x14ac:dyDescent="0.45">
      <c r="A73" s="26"/>
      <c r="B73" s="26"/>
      <c r="C73" s="26" t="s">
        <v>237</v>
      </c>
      <c r="D73" s="26" t="s">
        <v>237</v>
      </c>
      <c r="E73" s="26" t="s">
        <v>211</v>
      </c>
      <c r="F73" s="26" t="s">
        <v>212</v>
      </c>
      <c r="G73" s="26" t="s">
        <v>220</v>
      </c>
      <c r="H73" s="26" t="s">
        <v>220</v>
      </c>
      <c r="I73" s="26" t="s">
        <v>218</v>
      </c>
      <c r="J73" s="26" t="s">
        <v>218</v>
      </c>
      <c r="K73" s="26" t="s">
        <v>211</v>
      </c>
      <c r="L73" s="131" t="s">
        <v>212</v>
      </c>
      <c r="M73" s="26" t="s">
        <v>282</v>
      </c>
      <c r="N73" s="26" t="s">
        <v>217</v>
      </c>
      <c r="O73" s="26" t="s">
        <v>283</v>
      </c>
      <c r="P73" s="26" t="s">
        <v>219</v>
      </c>
      <c r="Q73" s="26" t="s">
        <v>239</v>
      </c>
      <c r="R73" s="26" t="s">
        <v>226</v>
      </c>
      <c r="S73" s="26" t="s">
        <v>284</v>
      </c>
      <c r="T73" s="26" t="s">
        <v>226</v>
      </c>
    </row>
    <row r="74" spans="1:20" ht="15" customHeight="1" x14ac:dyDescent="0.45">
      <c r="A74" s="26"/>
      <c r="B74" s="26"/>
      <c r="C74" s="26" t="s">
        <v>238</v>
      </c>
      <c r="D74" s="26" t="s">
        <v>238</v>
      </c>
      <c r="E74" s="26" t="s">
        <v>215</v>
      </c>
      <c r="F74" s="26" t="s">
        <v>215</v>
      </c>
      <c r="G74" s="26" t="s">
        <v>211</v>
      </c>
      <c r="H74" s="26" t="s">
        <v>212</v>
      </c>
      <c r="I74" s="26" t="s">
        <v>211</v>
      </c>
      <c r="J74" s="26" t="s">
        <v>212</v>
      </c>
      <c r="K74" s="26" t="s">
        <v>218</v>
      </c>
      <c r="L74" s="131" t="s">
        <v>219</v>
      </c>
      <c r="M74" s="26" t="s">
        <v>252</v>
      </c>
      <c r="N74" s="26" t="s">
        <v>219</v>
      </c>
      <c r="O74" s="26" t="s">
        <v>282</v>
      </c>
      <c r="P74" s="26" t="s">
        <v>217</v>
      </c>
      <c r="Q74" s="26" t="s">
        <v>216</v>
      </c>
      <c r="R74" s="26" t="s">
        <v>217</v>
      </c>
      <c r="S74" s="26" t="s">
        <v>218</v>
      </c>
      <c r="T74" s="26" t="s">
        <v>218</v>
      </c>
    </row>
    <row r="75" spans="1:20" ht="15" customHeight="1" x14ac:dyDescent="0.45">
      <c r="A75" s="26"/>
      <c r="B75" s="26"/>
      <c r="C75" s="26" t="s">
        <v>291</v>
      </c>
      <c r="D75" s="26" t="s">
        <v>292</v>
      </c>
      <c r="E75" s="26" t="s">
        <v>237</v>
      </c>
      <c r="F75" s="26" t="s">
        <v>237</v>
      </c>
      <c r="G75" s="26" t="s">
        <v>237</v>
      </c>
      <c r="H75" s="26" t="s">
        <v>237</v>
      </c>
      <c r="I75" s="26" t="s">
        <v>216</v>
      </c>
      <c r="J75" s="26" t="s">
        <v>217</v>
      </c>
      <c r="K75" s="26" t="s">
        <v>215</v>
      </c>
      <c r="L75" s="26" t="s">
        <v>215</v>
      </c>
      <c r="M75" s="26" t="s">
        <v>295</v>
      </c>
      <c r="N75" s="26" t="s">
        <v>296</v>
      </c>
      <c r="O75" s="26" t="s">
        <v>294</v>
      </c>
      <c r="P75" s="26" t="s">
        <v>238</v>
      </c>
      <c r="Q75" s="26" t="s">
        <v>303</v>
      </c>
      <c r="R75" s="26" t="s">
        <v>296</v>
      </c>
      <c r="S75" s="26" t="s">
        <v>285</v>
      </c>
      <c r="T75" s="26" t="s">
        <v>278</v>
      </c>
    </row>
    <row r="76" spans="1:20" ht="15" customHeight="1" x14ac:dyDescent="0.45">
      <c r="A76" s="26"/>
      <c r="B76" s="26"/>
      <c r="C76" s="26" t="s">
        <v>217</v>
      </c>
      <c r="D76" s="26" t="s">
        <v>217</v>
      </c>
      <c r="E76" s="26" t="s">
        <v>221</v>
      </c>
      <c r="F76" s="26" t="s">
        <v>222</v>
      </c>
      <c r="G76" s="26" t="s">
        <v>238</v>
      </c>
      <c r="H76" s="26" t="s">
        <v>238</v>
      </c>
      <c r="I76" s="118" t="s">
        <v>291</v>
      </c>
      <c r="J76" s="26" t="s">
        <v>305</v>
      </c>
      <c r="K76" s="26" t="s">
        <v>231</v>
      </c>
      <c r="L76" s="26" t="s">
        <v>232</v>
      </c>
      <c r="M76" s="26" t="s">
        <v>286</v>
      </c>
      <c r="N76" s="26" t="s">
        <v>226</v>
      </c>
      <c r="O76" s="26" t="s">
        <v>297</v>
      </c>
      <c r="P76" s="26" t="s">
        <v>220</v>
      </c>
      <c r="Q76" s="26" t="s">
        <v>313</v>
      </c>
      <c r="R76" s="26" t="s">
        <v>224</v>
      </c>
      <c r="S76" s="26" t="s">
        <v>211</v>
      </c>
      <c r="T76" s="26" t="s">
        <v>212</v>
      </c>
    </row>
    <row r="77" spans="1:20" ht="15" customHeight="1" x14ac:dyDescent="0.45">
      <c r="A77" s="26"/>
      <c r="B77" s="26"/>
      <c r="C77" s="26" t="s">
        <v>220</v>
      </c>
      <c r="D77" s="26" t="s">
        <v>220</v>
      </c>
      <c r="E77" s="26" t="s">
        <v>238</v>
      </c>
      <c r="F77" s="26" t="s">
        <v>238</v>
      </c>
      <c r="G77" s="26" t="s">
        <v>252</v>
      </c>
      <c r="H77" s="26" t="s">
        <v>219</v>
      </c>
      <c r="I77" s="26" t="s">
        <v>220</v>
      </c>
      <c r="J77" s="26" t="s">
        <v>220</v>
      </c>
      <c r="K77" s="26" t="s">
        <v>287</v>
      </c>
      <c r="L77" s="26" t="s">
        <v>236</v>
      </c>
      <c r="M77" s="26" t="s">
        <v>294</v>
      </c>
      <c r="N77" s="26" t="s">
        <v>238</v>
      </c>
      <c r="O77" s="26" t="s">
        <v>291</v>
      </c>
      <c r="P77" s="26" t="s">
        <v>292</v>
      </c>
      <c r="Q77" s="26" t="s">
        <v>220</v>
      </c>
      <c r="R77" s="26" t="s">
        <v>220</v>
      </c>
      <c r="S77" s="26" t="s">
        <v>237</v>
      </c>
      <c r="T77" s="26" t="s">
        <v>237</v>
      </c>
    </row>
    <row r="78" spans="1:20" ht="15" customHeight="1" x14ac:dyDescent="0.45">
      <c r="A78" s="26"/>
      <c r="B78" s="26"/>
      <c r="C78" s="26" t="s">
        <v>280</v>
      </c>
      <c r="D78" s="26" t="s">
        <v>278</v>
      </c>
      <c r="E78" s="26" t="s">
        <v>337</v>
      </c>
      <c r="F78" s="26" t="s">
        <v>289</v>
      </c>
      <c r="G78" s="26" t="s">
        <v>280</v>
      </c>
      <c r="H78" s="26" t="s">
        <v>278</v>
      </c>
      <c r="I78" s="26" t="s">
        <v>237</v>
      </c>
      <c r="J78" s="26" t="s">
        <v>237</v>
      </c>
      <c r="K78" s="26" t="s">
        <v>284</v>
      </c>
      <c r="L78" s="26" t="s">
        <v>226</v>
      </c>
      <c r="M78" s="26" t="s">
        <v>290</v>
      </c>
      <c r="N78" s="26" t="s">
        <v>237</v>
      </c>
      <c r="O78" s="26" t="s">
        <v>295</v>
      </c>
      <c r="P78" s="26" t="s">
        <v>296</v>
      </c>
      <c r="Q78" s="26" t="s">
        <v>211</v>
      </c>
      <c r="R78" s="26" t="s">
        <v>212</v>
      </c>
      <c r="S78" s="26" t="s">
        <v>313</v>
      </c>
      <c r="T78" s="26" t="s">
        <v>224</v>
      </c>
    </row>
    <row r="79" spans="1:20" ht="15" customHeight="1" x14ac:dyDescent="0.45">
      <c r="A79" s="26"/>
      <c r="B79" s="26"/>
      <c r="C79" s="143" t="s">
        <v>288</v>
      </c>
      <c r="D79" s="143" t="s">
        <v>289</v>
      </c>
      <c r="E79" s="26" t="s">
        <v>340</v>
      </c>
      <c r="F79" s="26" t="s">
        <v>311</v>
      </c>
      <c r="G79" s="26" t="s">
        <v>344</v>
      </c>
      <c r="H79" s="26" t="s">
        <v>345</v>
      </c>
      <c r="I79" s="26" t="s">
        <v>308</v>
      </c>
      <c r="J79" s="26" t="s">
        <v>224</v>
      </c>
      <c r="K79" s="26" t="s">
        <v>217</v>
      </c>
      <c r="L79" s="26" t="s">
        <v>217</v>
      </c>
      <c r="M79" s="26" t="s">
        <v>315</v>
      </c>
      <c r="N79" s="26" t="s">
        <v>292</v>
      </c>
      <c r="O79" s="143" t="s">
        <v>288</v>
      </c>
      <c r="P79" s="143" t="s">
        <v>289</v>
      </c>
      <c r="Q79" s="26" t="s">
        <v>285</v>
      </c>
      <c r="R79" s="26" t="s">
        <v>285</v>
      </c>
      <c r="S79" s="26" t="s">
        <v>291</v>
      </c>
      <c r="T79" s="26" t="s">
        <v>292</v>
      </c>
    </row>
    <row r="80" spans="1:20" ht="15" customHeight="1" x14ac:dyDescent="0.45">
      <c r="A80" s="26"/>
      <c r="B80" s="122"/>
      <c r="C80" s="145"/>
      <c r="D80" s="146"/>
      <c r="E80" s="147" t="s">
        <v>320</v>
      </c>
      <c r="F80" s="143" t="s">
        <v>289</v>
      </c>
      <c r="G80" s="26" t="s">
        <v>315</v>
      </c>
      <c r="H80" s="26" t="s">
        <v>346</v>
      </c>
      <c r="I80" s="26" t="s">
        <v>295</v>
      </c>
      <c r="J80" s="26" t="s">
        <v>296</v>
      </c>
      <c r="K80" s="26" t="s">
        <v>280</v>
      </c>
      <c r="L80" s="26" t="s">
        <v>278</v>
      </c>
      <c r="M80" s="26" t="s">
        <v>314</v>
      </c>
      <c r="N80" s="122" t="s">
        <v>289</v>
      </c>
      <c r="O80" s="144"/>
      <c r="P80" s="144"/>
      <c r="Q80" s="142" t="s">
        <v>288</v>
      </c>
      <c r="R80" s="26" t="s">
        <v>289</v>
      </c>
      <c r="S80" s="26" t="s">
        <v>288</v>
      </c>
      <c r="T80" s="26" t="s">
        <v>289</v>
      </c>
    </row>
    <row r="81" spans="1:20" ht="15" customHeight="1" x14ac:dyDescent="0.45">
      <c r="A81" s="26"/>
      <c r="B81" s="122"/>
      <c r="C81" s="144"/>
      <c r="D81" s="144"/>
      <c r="E81" s="144"/>
      <c r="F81" s="144"/>
      <c r="G81" s="142" t="s">
        <v>314</v>
      </c>
      <c r="H81" s="26" t="s">
        <v>289</v>
      </c>
      <c r="I81" s="26" t="s">
        <v>238</v>
      </c>
      <c r="J81" s="26" t="s">
        <v>238</v>
      </c>
      <c r="K81" s="26" t="s">
        <v>281</v>
      </c>
      <c r="L81" s="26" t="s">
        <v>218</v>
      </c>
      <c r="M81" s="143" t="s">
        <v>297</v>
      </c>
      <c r="N81" s="123" t="s">
        <v>220</v>
      </c>
      <c r="O81" s="144"/>
      <c r="P81" s="144"/>
      <c r="Q81" s="142" t="s">
        <v>291</v>
      </c>
      <c r="R81" s="26" t="s">
        <v>292</v>
      </c>
      <c r="S81" s="26" t="s">
        <v>216</v>
      </c>
      <c r="T81" s="26" t="s">
        <v>217</v>
      </c>
    </row>
    <row r="82" spans="1:20" ht="15" customHeight="1" x14ac:dyDescent="0.45">
      <c r="A82" s="26"/>
      <c r="B82" s="26"/>
      <c r="C82" s="120"/>
      <c r="D82" s="120"/>
      <c r="E82" s="121"/>
      <c r="F82" s="121"/>
      <c r="G82" s="119" t="s">
        <v>303</v>
      </c>
      <c r="H82" s="119" t="s">
        <v>296</v>
      </c>
      <c r="I82" s="143" t="s">
        <v>288</v>
      </c>
      <c r="J82" s="143" t="s">
        <v>289</v>
      </c>
      <c r="K82" s="26" t="s">
        <v>238</v>
      </c>
      <c r="L82" s="122" t="s">
        <v>238</v>
      </c>
      <c r="M82" s="144"/>
      <c r="N82" s="144"/>
      <c r="O82" s="148"/>
      <c r="P82" s="120"/>
      <c r="Q82" s="26" t="s">
        <v>238</v>
      </c>
      <c r="R82" s="26" t="s">
        <v>238</v>
      </c>
      <c r="S82" s="26" t="s">
        <v>220</v>
      </c>
      <c r="T82" s="26" t="s">
        <v>220</v>
      </c>
    </row>
    <row r="83" spans="1:20" ht="15" customHeight="1" x14ac:dyDescent="0.45">
      <c r="A83" s="26"/>
      <c r="B83" s="26"/>
      <c r="C83" s="26"/>
      <c r="D83" s="122"/>
      <c r="E83" s="26"/>
      <c r="F83" s="26"/>
      <c r="G83" s="26"/>
      <c r="H83" s="122"/>
      <c r="I83" s="144"/>
      <c r="J83" s="144"/>
      <c r="K83" s="142" t="s">
        <v>220</v>
      </c>
      <c r="L83" s="26" t="s">
        <v>220</v>
      </c>
      <c r="M83" s="120"/>
      <c r="N83" s="120"/>
      <c r="O83" s="26"/>
      <c r="P83" s="26"/>
      <c r="Q83" s="26" t="s">
        <v>237</v>
      </c>
      <c r="R83" s="26" t="s">
        <v>237</v>
      </c>
      <c r="S83" s="26" t="s">
        <v>303</v>
      </c>
      <c r="T83" s="26" t="s">
        <v>296</v>
      </c>
    </row>
    <row r="84" spans="1:20" ht="15" customHeight="1" x14ac:dyDescent="0.45">
      <c r="A84" s="26"/>
      <c r="B84" s="26"/>
      <c r="C84" s="26"/>
      <c r="D84" s="122"/>
      <c r="E84" s="26"/>
      <c r="F84" s="26"/>
      <c r="G84" s="26"/>
      <c r="H84" s="122"/>
      <c r="I84" s="145"/>
      <c r="J84" s="145"/>
      <c r="K84" s="142" t="s">
        <v>237</v>
      </c>
      <c r="L84" s="26" t="s">
        <v>237</v>
      </c>
      <c r="M84" s="26"/>
      <c r="N84" s="26"/>
      <c r="O84" s="26"/>
      <c r="P84" s="26"/>
      <c r="Q84" s="26"/>
      <c r="R84" s="26"/>
      <c r="S84" s="26" t="s">
        <v>238</v>
      </c>
      <c r="T84" s="26" t="s">
        <v>238</v>
      </c>
    </row>
    <row r="85" spans="1:20" ht="15" customHeight="1" x14ac:dyDescent="0.45">
      <c r="A85" s="26"/>
      <c r="B85" s="26"/>
      <c r="C85" s="26"/>
      <c r="D85" s="122"/>
      <c r="E85" s="26"/>
      <c r="F85" s="26"/>
      <c r="G85" s="26"/>
      <c r="H85" s="26"/>
      <c r="I85" s="148"/>
      <c r="J85" s="120"/>
      <c r="K85" s="26" t="s">
        <v>291</v>
      </c>
      <c r="L85" s="26" t="s">
        <v>292</v>
      </c>
      <c r="M85" s="26"/>
      <c r="N85" s="26"/>
      <c r="O85" s="26"/>
      <c r="P85" s="26"/>
      <c r="Q85" s="26"/>
      <c r="R85" s="26"/>
      <c r="S85" s="26"/>
      <c r="T85" s="26"/>
    </row>
    <row r="86" spans="1:20" ht="15" customHeight="1" x14ac:dyDescent="0.45">
      <c r="A86" s="26"/>
      <c r="B86" s="26"/>
      <c r="C86" s="26"/>
      <c r="D86" s="26"/>
      <c r="E86" s="120"/>
      <c r="F86" s="120"/>
      <c r="G86" s="120"/>
      <c r="H86" s="120"/>
      <c r="I86" s="26"/>
      <c r="J86" s="26"/>
      <c r="K86" s="26" t="s">
        <v>288</v>
      </c>
      <c r="L86" s="26" t="s">
        <v>289</v>
      </c>
      <c r="M86" s="26"/>
      <c r="N86" s="26"/>
      <c r="O86" s="26"/>
      <c r="P86" s="26"/>
      <c r="Q86" s="26"/>
      <c r="R86" s="26"/>
      <c r="S86" s="26"/>
      <c r="T86" s="26"/>
    </row>
    <row r="87" spans="1:20" ht="15" customHeight="1" x14ac:dyDescent="0.4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 t="s">
        <v>295</v>
      </c>
      <c r="L87" s="26" t="s">
        <v>296</v>
      </c>
      <c r="M87" s="26"/>
      <c r="N87" s="26"/>
      <c r="O87" s="26"/>
      <c r="P87" s="26"/>
      <c r="Q87" s="26"/>
      <c r="R87" s="26"/>
      <c r="S87" s="26"/>
      <c r="T87" s="26"/>
    </row>
    <row r="88" spans="1:20" ht="15" customHeight="1" x14ac:dyDescent="0.4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</row>
    <row r="89" spans="1:20" ht="15" customHeight="1" x14ac:dyDescent="0.45">
      <c r="A89" s="49" t="s">
        <v>153</v>
      </c>
      <c r="B89" s="129">
        <f>COUNTA(B72:B88)</f>
        <v>0</v>
      </c>
      <c r="C89" s="49" t="s">
        <v>153</v>
      </c>
      <c r="D89" s="129">
        <f>COUNTA(D72:D88)</f>
        <v>8</v>
      </c>
      <c r="E89" s="49" t="s">
        <v>153</v>
      </c>
      <c r="F89" s="129">
        <f>COUNTA(F72:F88)</f>
        <v>9</v>
      </c>
      <c r="G89" s="49" t="s">
        <v>153</v>
      </c>
      <c r="H89" s="129">
        <f>COUNTA(H72:H88)</f>
        <v>11</v>
      </c>
      <c r="I89" s="49" t="s">
        <v>153</v>
      </c>
      <c r="J89" s="129">
        <f>COUNTA(J72:J88)</f>
        <v>11</v>
      </c>
      <c r="K89" s="49" t="s">
        <v>153</v>
      </c>
      <c r="L89" s="129">
        <f>COUNTA(L72:L88)</f>
        <v>16</v>
      </c>
      <c r="M89" s="49" t="s">
        <v>153</v>
      </c>
      <c r="N89" s="129">
        <f>COUNTA(N72:N88)</f>
        <v>10</v>
      </c>
      <c r="O89" s="49" t="s">
        <v>153</v>
      </c>
      <c r="P89" s="129">
        <f>COUNTA(P72:P88)</f>
        <v>8</v>
      </c>
      <c r="Q89" s="49" t="s">
        <v>153</v>
      </c>
      <c r="R89" s="129">
        <f>COUNTA(R72:R88)</f>
        <v>11</v>
      </c>
      <c r="S89" s="49" t="s">
        <v>153</v>
      </c>
      <c r="T89" s="129">
        <f>COUNTA(T72:T88)</f>
        <v>13</v>
      </c>
    </row>
    <row r="90" spans="1:20" ht="15.75" customHeight="1" x14ac:dyDescent="0.45"/>
    <row r="91" spans="1:20" ht="15.75" customHeight="1" x14ac:dyDescent="0.45"/>
    <row r="92" spans="1:20" ht="15.75" customHeight="1" x14ac:dyDescent="0.45"/>
    <row r="93" spans="1:20" ht="15.75" customHeight="1" x14ac:dyDescent="0.45"/>
    <row r="94" spans="1:20" ht="15.75" customHeight="1" x14ac:dyDescent="0.45"/>
    <row r="95" spans="1:20" ht="15.75" customHeight="1" x14ac:dyDescent="0.45"/>
    <row r="96" spans="1:20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  <row r="1001" ht="15.75" customHeight="1" x14ac:dyDescent="0.45"/>
  </sheetData>
  <mergeCells count="40">
    <mergeCell ref="O70:P70"/>
    <mergeCell ref="Q70:R70"/>
    <mergeCell ref="S70:T70"/>
    <mergeCell ref="A70:B70"/>
    <mergeCell ref="C70:D70"/>
    <mergeCell ref="E70:F70"/>
    <mergeCell ref="G70:H70"/>
    <mergeCell ref="I70:J70"/>
    <mergeCell ref="K70:L70"/>
    <mergeCell ref="M70:N70"/>
    <mergeCell ref="O47:P47"/>
    <mergeCell ref="Q47:R47"/>
    <mergeCell ref="S47:T47"/>
    <mergeCell ref="A47:B47"/>
    <mergeCell ref="C47:D47"/>
    <mergeCell ref="E47:F47"/>
    <mergeCell ref="G47:H47"/>
    <mergeCell ref="I47:J47"/>
    <mergeCell ref="K47:L47"/>
    <mergeCell ref="M47:N47"/>
    <mergeCell ref="O24:P24"/>
    <mergeCell ref="Q24:R24"/>
    <mergeCell ref="S24:T24"/>
    <mergeCell ref="A24:B24"/>
    <mergeCell ref="C24:D24"/>
    <mergeCell ref="E24:F24"/>
    <mergeCell ref="G24:H24"/>
    <mergeCell ref="I24:J24"/>
    <mergeCell ref="K24:L24"/>
    <mergeCell ref="M24:N24"/>
    <mergeCell ref="O1:P1"/>
    <mergeCell ref="Q1:R1"/>
    <mergeCell ref="S1:T1"/>
    <mergeCell ref="A1:B1"/>
    <mergeCell ref="C1:D1"/>
    <mergeCell ref="E1:F1"/>
    <mergeCell ref="G1:H1"/>
    <mergeCell ref="I1:J1"/>
    <mergeCell ref="K1:L1"/>
    <mergeCell ref="M1:N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000"/>
  <sheetViews>
    <sheetView topLeftCell="A16" workbookViewId="0">
      <selection activeCell="T29" sqref="T29"/>
    </sheetView>
  </sheetViews>
  <sheetFormatPr defaultColWidth="14.3984375" defaultRowHeight="15" customHeight="1" x14ac:dyDescent="0.45"/>
  <cols>
    <col min="1" max="1" width="41.265625" customWidth="1"/>
    <col min="2" max="20" width="8.73046875" customWidth="1"/>
  </cols>
  <sheetData>
    <row r="1" spans="1:20" ht="14.25" x14ac:dyDescent="0.45">
      <c r="A1" s="170" t="s">
        <v>347</v>
      </c>
      <c r="B1" s="164" t="s">
        <v>348</v>
      </c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20" ht="14.25" x14ac:dyDescent="0.45">
      <c r="A2" s="163"/>
      <c r="B2" s="41" t="s">
        <v>349</v>
      </c>
      <c r="C2" s="41" t="s">
        <v>350</v>
      </c>
      <c r="D2" s="41" t="s">
        <v>351</v>
      </c>
      <c r="E2" s="41" t="s">
        <v>352</v>
      </c>
      <c r="F2" s="41" t="s">
        <v>353</v>
      </c>
      <c r="G2" s="41" t="s">
        <v>354</v>
      </c>
      <c r="H2" s="41" t="s">
        <v>355</v>
      </c>
      <c r="I2" s="41" t="s">
        <v>356</v>
      </c>
      <c r="J2" s="41" t="s">
        <v>357</v>
      </c>
      <c r="K2" s="41" t="s">
        <v>358</v>
      </c>
      <c r="L2" s="41" t="s">
        <v>359</v>
      </c>
      <c r="M2" s="41" t="s">
        <v>360</v>
      </c>
      <c r="N2" s="41" t="s">
        <v>361</v>
      </c>
      <c r="O2" s="41" t="s">
        <v>362</v>
      </c>
      <c r="P2" s="41" t="s">
        <v>363</v>
      </c>
      <c r="Q2" s="41" t="s">
        <v>364</v>
      </c>
      <c r="R2" s="41" t="s">
        <v>365</v>
      </c>
      <c r="S2" s="40" t="s">
        <v>366</v>
      </c>
      <c r="T2" s="41" t="s">
        <v>153</v>
      </c>
    </row>
    <row r="3" spans="1:20" ht="14.25" x14ac:dyDescent="0.45">
      <c r="A3" s="7" t="s">
        <v>22</v>
      </c>
      <c r="B3" s="29">
        <v>0</v>
      </c>
      <c r="C3" s="29">
        <v>1</v>
      </c>
      <c r="D3" s="29">
        <v>1</v>
      </c>
      <c r="E3" s="29">
        <v>1</v>
      </c>
      <c r="F3" s="29">
        <v>1</v>
      </c>
      <c r="G3" s="29">
        <v>1</v>
      </c>
      <c r="H3" s="29">
        <v>1</v>
      </c>
      <c r="I3" s="29">
        <v>1</v>
      </c>
      <c r="J3" s="29">
        <v>0</v>
      </c>
      <c r="K3" s="29">
        <v>1</v>
      </c>
      <c r="L3" s="29">
        <v>0</v>
      </c>
      <c r="M3" s="29">
        <v>0</v>
      </c>
      <c r="N3" s="29">
        <v>0</v>
      </c>
      <c r="O3" s="29">
        <v>1</v>
      </c>
      <c r="P3" s="29">
        <v>1</v>
      </c>
      <c r="Q3" s="29">
        <v>0</v>
      </c>
      <c r="R3" s="29">
        <v>0</v>
      </c>
      <c r="S3" s="136">
        <v>0</v>
      </c>
      <c r="T3" s="29">
        <f t="shared" ref="T3:T42" si="0">SUM(B3:S3)</f>
        <v>10</v>
      </c>
    </row>
    <row r="4" spans="1:20" ht="14.25" x14ac:dyDescent="0.45">
      <c r="A4" s="7" t="s">
        <v>25</v>
      </c>
      <c r="B4" s="29">
        <v>0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1</v>
      </c>
      <c r="P4" s="29">
        <v>1</v>
      </c>
      <c r="Q4" s="29">
        <v>1</v>
      </c>
      <c r="R4" s="29">
        <v>1</v>
      </c>
      <c r="S4" s="137">
        <v>0</v>
      </c>
      <c r="T4" s="138">
        <f t="shared" si="0"/>
        <v>7</v>
      </c>
    </row>
    <row r="5" spans="1:20" ht="14.25" x14ac:dyDescent="0.45">
      <c r="A5" s="7" t="s">
        <v>26</v>
      </c>
      <c r="B5" s="29">
        <v>0</v>
      </c>
      <c r="C5" s="29">
        <v>0</v>
      </c>
      <c r="D5" s="29">
        <v>0</v>
      </c>
      <c r="E5" s="29">
        <v>1</v>
      </c>
      <c r="F5" s="29">
        <v>1</v>
      </c>
      <c r="G5" s="29">
        <v>1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1</v>
      </c>
      <c r="P5" s="29">
        <v>0</v>
      </c>
      <c r="Q5" s="29">
        <v>0</v>
      </c>
      <c r="R5" s="29">
        <v>0</v>
      </c>
      <c r="S5" s="136">
        <v>0</v>
      </c>
      <c r="T5" s="29">
        <f t="shared" si="0"/>
        <v>4</v>
      </c>
    </row>
    <row r="6" spans="1:20" ht="14.25" x14ac:dyDescent="0.45">
      <c r="A6" s="7" t="s">
        <v>27</v>
      </c>
      <c r="B6" s="138">
        <v>0</v>
      </c>
      <c r="C6" s="138">
        <v>1</v>
      </c>
      <c r="D6" s="138">
        <v>1</v>
      </c>
      <c r="E6" s="138">
        <v>1</v>
      </c>
      <c r="F6" s="29">
        <v>1</v>
      </c>
      <c r="G6" s="29">
        <v>1</v>
      </c>
      <c r="H6" s="29">
        <v>1</v>
      </c>
      <c r="I6" s="29">
        <v>1</v>
      </c>
      <c r="J6" s="29">
        <v>0</v>
      </c>
      <c r="K6" s="29">
        <v>1</v>
      </c>
      <c r="L6" s="29">
        <v>0</v>
      </c>
      <c r="M6" s="29">
        <v>1</v>
      </c>
      <c r="N6" s="29">
        <v>0</v>
      </c>
      <c r="O6" s="29">
        <v>1</v>
      </c>
      <c r="P6" s="29">
        <v>0</v>
      </c>
      <c r="Q6" s="29">
        <v>0</v>
      </c>
      <c r="R6" s="29">
        <v>1</v>
      </c>
      <c r="S6" s="136">
        <v>0</v>
      </c>
      <c r="T6" s="29">
        <f t="shared" si="0"/>
        <v>11</v>
      </c>
    </row>
    <row r="7" spans="1:20" ht="14.25" x14ac:dyDescent="0.45">
      <c r="A7" s="7" t="s">
        <v>29</v>
      </c>
      <c r="B7" s="138">
        <v>0</v>
      </c>
      <c r="C7" s="138">
        <v>1</v>
      </c>
      <c r="D7" s="138">
        <v>1</v>
      </c>
      <c r="E7" s="138">
        <v>1</v>
      </c>
      <c r="F7" s="29">
        <v>1</v>
      </c>
      <c r="G7" s="29">
        <v>1</v>
      </c>
      <c r="H7" s="29">
        <v>1</v>
      </c>
      <c r="I7" s="29">
        <v>1</v>
      </c>
      <c r="J7" s="29">
        <v>1</v>
      </c>
      <c r="K7" s="29">
        <v>1</v>
      </c>
      <c r="L7" s="29">
        <v>1</v>
      </c>
      <c r="M7" s="29">
        <v>1</v>
      </c>
      <c r="N7" s="29">
        <v>0</v>
      </c>
      <c r="O7" s="29">
        <v>1</v>
      </c>
      <c r="P7" s="29">
        <v>1</v>
      </c>
      <c r="Q7" s="29">
        <v>0</v>
      </c>
      <c r="R7" s="29">
        <v>1</v>
      </c>
      <c r="S7" s="136">
        <v>0</v>
      </c>
      <c r="T7" s="29">
        <f t="shared" si="0"/>
        <v>14</v>
      </c>
    </row>
    <row r="8" spans="1:20" ht="14.25" x14ac:dyDescent="0.45">
      <c r="A8" s="7" t="s">
        <v>30</v>
      </c>
      <c r="B8" s="138">
        <v>0</v>
      </c>
      <c r="C8" s="138">
        <v>1</v>
      </c>
      <c r="D8" s="138">
        <v>0</v>
      </c>
      <c r="E8" s="138">
        <v>0</v>
      </c>
      <c r="F8" s="138">
        <v>1</v>
      </c>
      <c r="G8" s="138">
        <v>1</v>
      </c>
      <c r="H8" s="138">
        <v>1</v>
      </c>
      <c r="I8" s="138">
        <v>1</v>
      </c>
      <c r="J8" s="138">
        <v>1</v>
      </c>
      <c r="K8" s="138">
        <v>1</v>
      </c>
      <c r="L8" s="138">
        <v>0</v>
      </c>
      <c r="M8" s="138">
        <v>1</v>
      </c>
      <c r="N8" s="138">
        <v>1</v>
      </c>
      <c r="O8" s="138">
        <v>1</v>
      </c>
      <c r="P8" s="138">
        <v>1</v>
      </c>
      <c r="Q8" s="138">
        <v>0</v>
      </c>
      <c r="R8" s="138">
        <v>1</v>
      </c>
      <c r="S8" s="137">
        <v>0</v>
      </c>
      <c r="T8" s="29">
        <f t="shared" si="0"/>
        <v>12</v>
      </c>
    </row>
    <row r="9" spans="1:20" ht="14.25" x14ac:dyDescent="0.45">
      <c r="A9" s="7" t="s">
        <v>31</v>
      </c>
      <c r="B9" s="138">
        <v>1</v>
      </c>
      <c r="C9" s="138">
        <v>1</v>
      </c>
      <c r="D9" s="138">
        <v>1</v>
      </c>
      <c r="E9" s="138">
        <v>0</v>
      </c>
      <c r="F9" s="29">
        <v>0</v>
      </c>
      <c r="G9" s="29">
        <v>0</v>
      </c>
      <c r="H9" s="29">
        <v>1</v>
      </c>
      <c r="I9" s="29">
        <v>1</v>
      </c>
      <c r="J9" s="29">
        <v>0</v>
      </c>
      <c r="K9" s="29">
        <v>0</v>
      </c>
      <c r="L9" s="29">
        <v>1</v>
      </c>
      <c r="M9" s="29">
        <v>1</v>
      </c>
      <c r="N9" s="29">
        <v>0</v>
      </c>
      <c r="O9" s="29">
        <v>1</v>
      </c>
      <c r="P9" s="29">
        <v>1</v>
      </c>
      <c r="Q9" s="29">
        <v>0</v>
      </c>
      <c r="R9" s="29">
        <v>1</v>
      </c>
      <c r="S9" s="136">
        <v>0</v>
      </c>
      <c r="T9" s="29">
        <f t="shared" si="0"/>
        <v>10</v>
      </c>
    </row>
    <row r="10" spans="1:20" ht="14.25" x14ac:dyDescent="0.45">
      <c r="A10" s="7" t="s">
        <v>32</v>
      </c>
      <c r="B10" s="138">
        <v>0</v>
      </c>
      <c r="C10" s="138">
        <v>1</v>
      </c>
      <c r="D10" s="138">
        <v>1</v>
      </c>
      <c r="E10" s="138">
        <v>1</v>
      </c>
      <c r="F10" s="138">
        <v>0</v>
      </c>
      <c r="G10" s="138">
        <v>0</v>
      </c>
      <c r="H10" s="138">
        <v>0</v>
      </c>
      <c r="I10" s="138">
        <v>1</v>
      </c>
      <c r="J10" s="138">
        <v>1</v>
      </c>
      <c r="K10" s="138">
        <v>1</v>
      </c>
      <c r="L10" s="138">
        <v>1</v>
      </c>
      <c r="M10" s="138">
        <v>0</v>
      </c>
      <c r="N10" s="138">
        <v>1</v>
      </c>
      <c r="O10" s="138">
        <v>1</v>
      </c>
      <c r="P10" s="138">
        <v>1</v>
      </c>
      <c r="Q10" s="138">
        <v>0</v>
      </c>
      <c r="R10" s="138">
        <v>1</v>
      </c>
      <c r="S10" s="137">
        <v>0</v>
      </c>
      <c r="T10" s="29">
        <f t="shared" si="0"/>
        <v>11</v>
      </c>
    </row>
    <row r="11" spans="1:20" ht="14.25" x14ac:dyDescent="0.45">
      <c r="A11" s="7" t="s">
        <v>34</v>
      </c>
      <c r="B11" s="138">
        <v>0</v>
      </c>
      <c r="C11" s="138">
        <v>1</v>
      </c>
      <c r="D11" s="138">
        <v>1</v>
      </c>
      <c r="E11" s="138">
        <v>0</v>
      </c>
      <c r="F11" s="138">
        <v>1</v>
      </c>
      <c r="G11" s="138">
        <v>1</v>
      </c>
      <c r="H11" s="138">
        <v>0</v>
      </c>
      <c r="I11" s="138">
        <v>1</v>
      </c>
      <c r="J11" s="138">
        <v>1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  <c r="P11" s="138">
        <v>1</v>
      </c>
      <c r="Q11" s="138">
        <v>1</v>
      </c>
      <c r="R11" s="138">
        <v>0</v>
      </c>
      <c r="S11" s="137">
        <v>0</v>
      </c>
      <c r="T11" s="29">
        <f t="shared" si="0"/>
        <v>8</v>
      </c>
    </row>
    <row r="12" spans="1:20" ht="14.25" x14ac:dyDescent="0.45">
      <c r="A12" s="7" t="s">
        <v>36</v>
      </c>
      <c r="B12" s="138">
        <v>0</v>
      </c>
      <c r="C12" s="138">
        <v>0</v>
      </c>
      <c r="D12" s="138">
        <v>0</v>
      </c>
      <c r="E12" s="138">
        <v>1</v>
      </c>
      <c r="F12" s="138">
        <v>1</v>
      </c>
      <c r="G12" s="138">
        <v>1</v>
      </c>
      <c r="H12" s="138">
        <v>1</v>
      </c>
      <c r="I12" s="138">
        <v>1</v>
      </c>
      <c r="J12" s="138">
        <v>1</v>
      </c>
      <c r="K12" s="138">
        <v>1</v>
      </c>
      <c r="L12" s="138">
        <v>1</v>
      </c>
      <c r="M12" s="138">
        <v>1</v>
      </c>
      <c r="N12" s="138">
        <v>0</v>
      </c>
      <c r="O12" s="138">
        <v>1</v>
      </c>
      <c r="P12" s="138">
        <v>1</v>
      </c>
      <c r="Q12" s="138">
        <v>0</v>
      </c>
      <c r="R12" s="138">
        <v>1</v>
      </c>
      <c r="S12" s="137">
        <v>0</v>
      </c>
      <c r="T12" s="29">
        <f t="shared" si="0"/>
        <v>12</v>
      </c>
    </row>
    <row r="13" spans="1:20" ht="14.25" x14ac:dyDescent="0.45">
      <c r="A13" s="12" t="s">
        <v>37</v>
      </c>
      <c r="B13" s="138">
        <v>0</v>
      </c>
      <c r="C13" s="138">
        <v>0</v>
      </c>
      <c r="D13" s="138">
        <v>0</v>
      </c>
      <c r="E13" s="138">
        <v>1</v>
      </c>
      <c r="F13" s="138">
        <v>0</v>
      </c>
      <c r="G13" s="138">
        <v>0</v>
      </c>
      <c r="H13" s="138">
        <v>1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1</v>
      </c>
      <c r="P13" s="138">
        <v>1</v>
      </c>
      <c r="Q13" s="138">
        <v>0</v>
      </c>
      <c r="R13" s="138">
        <v>1</v>
      </c>
      <c r="S13" s="137">
        <v>0</v>
      </c>
      <c r="T13" s="29">
        <f t="shared" si="0"/>
        <v>5</v>
      </c>
    </row>
    <row r="14" spans="1:20" ht="14.25" x14ac:dyDescent="0.45">
      <c r="A14" s="12" t="s">
        <v>38</v>
      </c>
      <c r="B14" s="138">
        <v>0</v>
      </c>
      <c r="C14" s="138">
        <v>0</v>
      </c>
      <c r="D14" s="138">
        <v>0</v>
      </c>
      <c r="E14" s="138">
        <v>1</v>
      </c>
      <c r="F14" s="139">
        <v>0</v>
      </c>
      <c r="G14" s="139">
        <v>1</v>
      </c>
      <c r="H14" s="139">
        <v>0</v>
      </c>
      <c r="I14" s="139">
        <v>0</v>
      </c>
      <c r="J14" s="139">
        <v>0</v>
      </c>
      <c r="K14" s="139">
        <v>0</v>
      </c>
      <c r="L14" s="139">
        <v>0</v>
      </c>
      <c r="M14" s="139">
        <v>0</v>
      </c>
      <c r="N14" s="139">
        <v>0</v>
      </c>
      <c r="O14" s="139">
        <v>1</v>
      </c>
      <c r="P14" s="139">
        <v>1</v>
      </c>
      <c r="Q14" s="139">
        <v>0</v>
      </c>
      <c r="R14" s="139">
        <v>1</v>
      </c>
      <c r="S14" s="140">
        <v>0</v>
      </c>
      <c r="T14" s="29">
        <f t="shared" si="0"/>
        <v>5</v>
      </c>
    </row>
    <row r="15" spans="1:20" ht="15" customHeight="1" x14ac:dyDescent="0.45">
      <c r="A15" s="12" t="s">
        <v>39</v>
      </c>
      <c r="B15" s="138">
        <v>0</v>
      </c>
      <c r="C15" s="138">
        <v>0</v>
      </c>
      <c r="D15" s="138">
        <v>0</v>
      </c>
      <c r="E15" s="138">
        <v>1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1</v>
      </c>
      <c r="P15" s="29">
        <v>1</v>
      </c>
      <c r="Q15" s="29">
        <v>1</v>
      </c>
      <c r="R15" s="29">
        <v>1</v>
      </c>
      <c r="S15" s="136">
        <v>0</v>
      </c>
      <c r="T15" s="29">
        <f t="shared" si="0"/>
        <v>5</v>
      </c>
    </row>
    <row r="16" spans="1:20" ht="15" customHeight="1" x14ac:dyDescent="0.45">
      <c r="A16" s="12" t="s">
        <v>40</v>
      </c>
      <c r="B16" s="138">
        <v>0</v>
      </c>
      <c r="C16" s="138">
        <v>1</v>
      </c>
      <c r="D16" s="138">
        <v>1</v>
      </c>
      <c r="E16" s="138">
        <v>1</v>
      </c>
      <c r="F16" s="29">
        <v>1</v>
      </c>
      <c r="G16" s="29">
        <v>1</v>
      </c>
      <c r="H16" s="29">
        <v>1</v>
      </c>
      <c r="I16" s="29">
        <v>1</v>
      </c>
      <c r="J16" s="29">
        <v>0</v>
      </c>
      <c r="K16" s="29">
        <v>1</v>
      </c>
      <c r="L16" s="29">
        <v>1</v>
      </c>
      <c r="M16" s="29">
        <v>0</v>
      </c>
      <c r="N16" s="29">
        <v>0</v>
      </c>
      <c r="O16" s="29">
        <v>1</v>
      </c>
      <c r="P16" s="29">
        <v>0</v>
      </c>
      <c r="Q16" s="29">
        <v>0</v>
      </c>
      <c r="R16" s="29">
        <v>1</v>
      </c>
      <c r="S16" s="136">
        <v>0</v>
      </c>
      <c r="T16" s="29">
        <f t="shared" si="0"/>
        <v>11</v>
      </c>
    </row>
    <row r="17" spans="1:20" ht="15" customHeight="1" x14ac:dyDescent="0.45">
      <c r="A17" s="12" t="s">
        <v>41</v>
      </c>
      <c r="B17" s="141">
        <v>0</v>
      </c>
      <c r="C17" s="141">
        <v>0</v>
      </c>
      <c r="D17" s="141">
        <v>0</v>
      </c>
      <c r="E17" s="141">
        <v>0</v>
      </c>
      <c r="F17" s="139">
        <v>0</v>
      </c>
      <c r="G17" s="139">
        <v>1</v>
      </c>
      <c r="H17" s="139">
        <v>0</v>
      </c>
      <c r="I17" s="139">
        <v>0</v>
      </c>
      <c r="J17" s="139">
        <v>0</v>
      </c>
      <c r="K17" s="139">
        <v>0</v>
      </c>
      <c r="L17" s="139">
        <v>0</v>
      </c>
      <c r="M17" s="139">
        <v>0</v>
      </c>
      <c r="N17" s="139">
        <v>1</v>
      </c>
      <c r="O17" s="139">
        <v>0</v>
      </c>
      <c r="P17" s="139">
        <v>0</v>
      </c>
      <c r="Q17" s="139">
        <v>0</v>
      </c>
      <c r="R17" s="139">
        <v>0</v>
      </c>
      <c r="S17" s="140">
        <v>0</v>
      </c>
      <c r="T17" s="139">
        <f t="shared" si="0"/>
        <v>2</v>
      </c>
    </row>
    <row r="18" spans="1:20" ht="15" customHeight="1" x14ac:dyDescent="0.45">
      <c r="A18" s="12" t="s">
        <v>42</v>
      </c>
      <c r="B18" s="29">
        <v>0</v>
      </c>
      <c r="C18" s="29">
        <v>1</v>
      </c>
      <c r="D18" s="29">
        <v>0</v>
      </c>
      <c r="E18" s="29">
        <v>1</v>
      </c>
      <c r="F18" s="29">
        <v>1</v>
      </c>
      <c r="G18" s="29">
        <v>0</v>
      </c>
      <c r="H18" s="29">
        <v>1</v>
      </c>
      <c r="I18" s="29">
        <v>1</v>
      </c>
      <c r="J18" s="29">
        <v>0</v>
      </c>
      <c r="K18" s="29">
        <v>0</v>
      </c>
      <c r="L18" s="29">
        <v>1</v>
      </c>
      <c r="M18" s="29">
        <v>0</v>
      </c>
      <c r="N18" s="29">
        <v>0</v>
      </c>
      <c r="O18" s="29">
        <v>1</v>
      </c>
      <c r="P18" s="29">
        <v>0</v>
      </c>
      <c r="Q18" s="29">
        <v>0</v>
      </c>
      <c r="R18" s="29">
        <v>1</v>
      </c>
      <c r="S18" s="29">
        <v>0</v>
      </c>
      <c r="T18" s="139">
        <f t="shared" si="0"/>
        <v>8</v>
      </c>
    </row>
    <row r="19" spans="1:20" ht="15" customHeight="1" x14ac:dyDescent="0.45">
      <c r="A19" s="12" t="s">
        <v>43</v>
      </c>
      <c r="B19" s="29">
        <v>0</v>
      </c>
      <c r="C19" s="29">
        <v>1</v>
      </c>
      <c r="D19" s="29">
        <v>1</v>
      </c>
      <c r="E19" s="29">
        <v>1</v>
      </c>
      <c r="F19" s="29">
        <v>1</v>
      </c>
      <c r="G19" s="29">
        <v>1</v>
      </c>
      <c r="H19" s="29">
        <v>1</v>
      </c>
      <c r="I19" s="29">
        <v>1</v>
      </c>
      <c r="J19" s="29">
        <v>0</v>
      </c>
      <c r="K19" s="29">
        <v>0</v>
      </c>
      <c r="L19" s="29">
        <v>0</v>
      </c>
      <c r="M19" s="29">
        <v>1</v>
      </c>
      <c r="N19" s="29">
        <v>0</v>
      </c>
      <c r="O19" s="29">
        <v>1</v>
      </c>
      <c r="P19" s="29">
        <v>1</v>
      </c>
      <c r="Q19" s="29">
        <v>0</v>
      </c>
      <c r="R19" s="29">
        <v>1</v>
      </c>
      <c r="S19" s="29">
        <v>0</v>
      </c>
      <c r="T19" s="139">
        <f t="shared" si="0"/>
        <v>11</v>
      </c>
    </row>
    <row r="20" spans="1:20" ht="15" customHeight="1" x14ac:dyDescent="0.45">
      <c r="A20" s="12" t="s">
        <v>44</v>
      </c>
      <c r="B20" s="29">
        <v>0</v>
      </c>
      <c r="C20" s="29">
        <v>1</v>
      </c>
      <c r="D20" s="29">
        <v>1</v>
      </c>
      <c r="E20" s="29">
        <v>1</v>
      </c>
      <c r="F20" s="29">
        <v>1</v>
      </c>
      <c r="G20" s="29">
        <v>0</v>
      </c>
      <c r="H20" s="29">
        <v>1</v>
      </c>
      <c r="I20" s="29">
        <v>1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1</v>
      </c>
      <c r="P20" s="29">
        <v>0</v>
      </c>
      <c r="Q20" s="29">
        <v>0</v>
      </c>
      <c r="R20" s="29">
        <v>0</v>
      </c>
      <c r="S20" s="29">
        <v>0</v>
      </c>
      <c r="T20" s="139">
        <f t="shared" si="0"/>
        <v>7</v>
      </c>
    </row>
    <row r="21" spans="1:20" ht="15.75" customHeight="1" x14ac:dyDescent="0.45">
      <c r="A21" s="12" t="s">
        <v>45</v>
      </c>
      <c r="B21" s="29">
        <v>0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29">
        <v>1</v>
      </c>
      <c r="I21" s="29">
        <v>1</v>
      </c>
      <c r="J21" s="29">
        <v>0</v>
      </c>
      <c r="K21" s="29">
        <v>1</v>
      </c>
      <c r="L21" s="29">
        <v>0</v>
      </c>
      <c r="M21" s="29">
        <v>0</v>
      </c>
      <c r="N21" s="29">
        <v>0</v>
      </c>
      <c r="O21" s="29">
        <v>1</v>
      </c>
      <c r="P21" s="29">
        <v>1</v>
      </c>
      <c r="Q21" s="29">
        <v>0</v>
      </c>
      <c r="R21" s="29">
        <v>1</v>
      </c>
      <c r="S21" s="29">
        <v>0</v>
      </c>
      <c r="T21" s="139">
        <f t="shared" si="0"/>
        <v>11</v>
      </c>
    </row>
    <row r="22" spans="1:20" ht="15.75" customHeight="1" x14ac:dyDescent="0.45">
      <c r="A22" s="12" t="s">
        <v>46</v>
      </c>
      <c r="B22" s="29">
        <v>0</v>
      </c>
      <c r="C22" s="29">
        <v>1</v>
      </c>
      <c r="D22" s="29">
        <v>0</v>
      </c>
      <c r="E22" s="29">
        <v>1</v>
      </c>
      <c r="F22" s="29">
        <v>1</v>
      </c>
      <c r="G22" s="29">
        <v>1</v>
      </c>
      <c r="H22" s="29">
        <v>1</v>
      </c>
      <c r="I22" s="29">
        <v>1</v>
      </c>
      <c r="J22" s="29">
        <v>1</v>
      </c>
      <c r="K22" s="29">
        <v>1</v>
      </c>
      <c r="L22" s="29">
        <v>1</v>
      </c>
      <c r="M22" s="29">
        <v>1</v>
      </c>
      <c r="N22" s="29">
        <v>0</v>
      </c>
      <c r="O22" s="29">
        <v>1</v>
      </c>
      <c r="P22" s="29">
        <v>1</v>
      </c>
      <c r="Q22" s="29">
        <v>0</v>
      </c>
      <c r="R22" s="29">
        <v>1</v>
      </c>
      <c r="S22" s="29">
        <v>0</v>
      </c>
      <c r="T22" s="139">
        <f t="shared" si="0"/>
        <v>13</v>
      </c>
    </row>
    <row r="23" spans="1:20" ht="15.75" customHeight="1" x14ac:dyDescent="0.45">
      <c r="A23" s="32" t="s">
        <v>47</v>
      </c>
      <c r="B23" s="29">
        <v>1</v>
      </c>
      <c r="C23" s="29">
        <v>1</v>
      </c>
      <c r="D23" s="29">
        <v>0</v>
      </c>
      <c r="E23" s="29">
        <v>1</v>
      </c>
      <c r="F23" s="29">
        <v>1</v>
      </c>
      <c r="G23" s="29">
        <v>1</v>
      </c>
      <c r="H23" s="29">
        <v>1</v>
      </c>
      <c r="I23" s="29">
        <v>1</v>
      </c>
      <c r="J23" s="29">
        <v>0</v>
      </c>
      <c r="K23" s="29">
        <v>1</v>
      </c>
      <c r="L23" s="29">
        <v>0</v>
      </c>
      <c r="M23" s="29">
        <v>0</v>
      </c>
      <c r="N23" s="29">
        <v>0</v>
      </c>
      <c r="O23" s="29">
        <v>1</v>
      </c>
      <c r="P23" s="29">
        <v>1</v>
      </c>
      <c r="Q23" s="29">
        <v>0</v>
      </c>
      <c r="R23" s="29">
        <v>1</v>
      </c>
      <c r="S23" s="29">
        <v>0</v>
      </c>
      <c r="T23" s="139">
        <f t="shared" si="0"/>
        <v>11</v>
      </c>
    </row>
    <row r="24" spans="1:20" ht="15.75" customHeight="1" x14ac:dyDescent="0.45">
      <c r="A24" s="32" t="s">
        <v>48</v>
      </c>
      <c r="B24" s="29">
        <v>0</v>
      </c>
      <c r="C24" s="29">
        <v>0</v>
      </c>
      <c r="D24" s="29">
        <v>0</v>
      </c>
      <c r="E24" s="29">
        <v>1</v>
      </c>
      <c r="F24" s="29">
        <v>1</v>
      </c>
      <c r="G24" s="29">
        <v>1</v>
      </c>
      <c r="H24" s="29">
        <v>0</v>
      </c>
      <c r="I24" s="29">
        <v>0</v>
      </c>
      <c r="J24" s="29">
        <v>0</v>
      </c>
      <c r="K24" s="29">
        <v>1</v>
      </c>
      <c r="L24" s="29">
        <v>1</v>
      </c>
      <c r="M24" s="29">
        <v>1</v>
      </c>
      <c r="N24" s="29">
        <v>0</v>
      </c>
      <c r="O24" s="29">
        <v>1</v>
      </c>
      <c r="P24" s="29">
        <v>1</v>
      </c>
      <c r="Q24" s="29">
        <v>0</v>
      </c>
      <c r="R24" s="29">
        <v>1</v>
      </c>
      <c r="S24" s="29">
        <v>0</v>
      </c>
      <c r="T24" s="139">
        <f t="shared" si="0"/>
        <v>9</v>
      </c>
    </row>
    <row r="25" spans="1:20" ht="15.75" customHeight="1" x14ac:dyDescent="0.45">
      <c r="A25" s="32" t="s">
        <v>49</v>
      </c>
      <c r="B25" s="29">
        <v>0</v>
      </c>
      <c r="C25" s="29">
        <v>0</v>
      </c>
      <c r="D25" s="29">
        <v>0</v>
      </c>
      <c r="E25" s="29">
        <v>1</v>
      </c>
      <c r="F25" s="29">
        <v>1</v>
      </c>
      <c r="G25" s="29">
        <v>1</v>
      </c>
      <c r="H25" s="29">
        <v>1</v>
      </c>
      <c r="I25" s="29">
        <v>0</v>
      </c>
      <c r="J25" s="29">
        <v>0</v>
      </c>
      <c r="K25" s="29">
        <v>1</v>
      </c>
      <c r="L25" s="29">
        <v>1</v>
      </c>
      <c r="M25" s="29">
        <v>1</v>
      </c>
      <c r="N25" s="29">
        <v>0</v>
      </c>
      <c r="O25" s="29">
        <v>1</v>
      </c>
      <c r="P25" s="29">
        <v>1</v>
      </c>
      <c r="Q25" s="29">
        <v>0</v>
      </c>
      <c r="R25" s="29">
        <v>1</v>
      </c>
      <c r="S25" s="29">
        <v>0</v>
      </c>
      <c r="T25" s="139">
        <f t="shared" si="0"/>
        <v>10</v>
      </c>
    </row>
    <row r="26" spans="1:20" ht="15.75" customHeight="1" x14ac:dyDescent="0.45">
      <c r="A26" s="32" t="s">
        <v>50</v>
      </c>
      <c r="B26" s="29">
        <v>0</v>
      </c>
      <c r="C26" s="29">
        <v>0</v>
      </c>
      <c r="D26" s="29">
        <v>0</v>
      </c>
      <c r="E26" s="29">
        <v>1</v>
      </c>
      <c r="F26" s="29">
        <v>1</v>
      </c>
      <c r="G26" s="29">
        <v>1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0</v>
      </c>
      <c r="O26" s="29">
        <v>1</v>
      </c>
      <c r="P26" s="29">
        <v>1</v>
      </c>
      <c r="Q26" s="29">
        <v>1</v>
      </c>
      <c r="R26" s="29">
        <v>1</v>
      </c>
      <c r="S26" s="29">
        <v>0</v>
      </c>
      <c r="T26" s="139">
        <f t="shared" si="0"/>
        <v>9</v>
      </c>
    </row>
    <row r="27" spans="1:20" ht="15.75" customHeight="1" x14ac:dyDescent="0.45">
      <c r="A27" s="32" t="s">
        <v>51</v>
      </c>
      <c r="B27" s="29">
        <v>0</v>
      </c>
      <c r="C27" s="29">
        <v>0</v>
      </c>
      <c r="D27" s="29">
        <v>0</v>
      </c>
      <c r="E27" s="29">
        <v>1</v>
      </c>
      <c r="F27" s="29">
        <v>1</v>
      </c>
      <c r="G27" s="29">
        <v>1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0</v>
      </c>
      <c r="O27" s="29">
        <v>1</v>
      </c>
      <c r="P27" s="29">
        <v>1</v>
      </c>
      <c r="Q27" s="29">
        <v>0</v>
      </c>
      <c r="R27" s="29">
        <v>0</v>
      </c>
      <c r="S27" s="29">
        <v>0</v>
      </c>
      <c r="T27" s="139">
        <f t="shared" si="0"/>
        <v>7</v>
      </c>
    </row>
    <row r="28" spans="1:20" ht="15.75" customHeight="1" x14ac:dyDescent="0.45">
      <c r="A28" s="32" t="s">
        <v>52</v>
      </c>
      <c r="B28" s="29">
        <v>0</v>
      </c>
      <c r="C28" s="29">
        <v>1</v>
      </c>
      <c r="D28" s="29">
        <v>1</v>
      </c>
      <c r="E28" s="29">
        <v>1</v>
      </c>
      <c r="F28" s="29">
        <v>1</v>
      </c>
      <c r="G28" s="29">
        <v>1</v>
      </c>
      <c r="H28" s="29">
        <v>1</v>
      </c>
      <c r="I28" s="29">
        <v>1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1</v>
      </c>
      <c r="P28" s="29">
        <v>1</v>
      </c>
      <c r="Q28" s="29">
        <v>0</v>
      </c>
      <c r="R28" s="29">
        <v>0</v>
      </c>
      <c r="S28" s="29">
        <v>0</v>
      </c>
      <c r="T28" s="139">
        <f t="shared" si="0"/>
        <v>9</v>
      </c>
    </row>
    <row r="29" spans="1:20" ht="15.75" customHeight="1" x14ac:dyDescent="0.45">
      <c r="A29" s="32" t="s">
        <v>53</v>
      </c>
      <c r="B29" s="29">
        <v>0</v>
      </c>
      <c r="C29" s="29">
        <v>0</v>
      </c>
      <c r="D29" s="29">
        <v>0</v>
      </c>
      <c r="E29" s="29">
        <v>1</v>
      </c>
      <c r="F29" s="29">
        <v>1</v>
      </c>
      <c r="G29" s="29">
        <v>1</v>
      </c>
      <c r="H29" s="29">
        <v>1</v>
      </c>
      <c r="I29" s="29">
        <v>1</v>
      </c>
      <c r="J29" s="29">
        <v>1</v>
      </c>
      <c r="K29" s="29">
        <v>0</v>
      </c>
      <c r="L29" s="29">
        <v>1</v>
      </c>
      <c r="M29" s="29">
        <v>1</v>
      </c>
      <c r="N29" s="29">
        <v>0</v>
      </c>
      <c r="O29" s="29">
        <v>1</v>
      </c>
      <c r="P29" s="29">
        <v>1</v>
      </c>
      <c r="Q29" s="29">
        <v>1</v>
      </c>
      <c r="R29" s="29">
        <v>1</v>
      </c>
      <c r="S29" s="29">
        <v>0</v>
      </c>
      <c r="T29" s="139">
        <f t="shared" si="0"/>
        <v>12</v>
      </c>
    </row>
    <row r="30" spans="1:20" ht="15.75" customHeight="1" x14ac:dyDescent="0.45">
      <c r="A30" s="32" t="s">
        <v>54</v>
      </c>
      <c r="B30" s="29">
        <v>0</v>
      </c>
      <c r="C30" s="29">
        <v>0</v>
      </c>
      <c r="D30" s="29">
        <v>0</v>
      </c>
      <c r="E30" s="29">
        <v>0</v>
      </c>
      <c r="F30" s="29">
        <v>1</v>
      </c>
      <c r="G30" s="29">
        <v>1</v>
      </c>
      <c r="H30" s="29">
        <v>1</v>
      </c>
      <c r="I30" s="29">
        <v>1</v>
      </c>
      <c r="J30" s="29">
        <v>0</v>
      </c>
      <c r="K30" s="29">
        <v>0</v>
      </c>
      <c r="L30" s="29">
        <v>1</v>
      </c>
      <c r="M30" s="29">
        <v>0</v>
      </c>
      <c r="N30" s="29">
        <v>1</v>
      </c>
      <c r="O30" s="29">
        <v>1</v>
      </c>
      <c r="P30" s="29">
        <v>0</v>
      </c>
      <c r="Q30" s="29">
        <v>0</v>
      </c>
      <c r="R30" s="29">
        <v>0</v>
      </c>
      <c r="S30" s="29">
        <v>0</v>
      </c>
      <c r="T30" s="139">
        <f t="shared" si="0"/>
        <v>7</v>
      </c>
    </row>
    <row r="31" spans="1:20" ht="15.75" customHeight="1" x14ac:dyDescent="0.45">
      <c r="A31" s="32" t="s">
        <v>55</v>
      </c>
      <c r="B31" s="29">
        <v>0</v>
      </c>
      <c r="C31" s="29">
        <v>0</v>
      </c>
      <c r="D31" s="29">
        <v>1</v>
      </c>
      <c r="E31" s="29">
        <v>1</v>
      </c>
      <c r="F31" s="29">
        <v>1</v>
      </c>
      <c r="G31" s="29">
        <v>1</v>
      </c>
      <c r="H31" s="29">
        <v>1</v>
      </c>
      <c r="I31" s="29">
        <v>1</v>
      </c>
      <c r="J31" s="29">
        <v>1</v>
      </c>
      <c r="K31" s="29">
        <v>1</v>
      </c>
      <c r="L31" s="29">
        <v>1</v>
      </c>
      <c r="M31" s="29">
        <v>0</v>
      </c>
      <c r="N31" s="29">
        <v>0</v>
      </c>
      <c r="O31" s="29">
        <v>1</v>
      </c>
      <c r="P31" s="29">
        <v>0</v>
      </c>
      <c r="Q31" s="29">
        <v>0</v>
      </c>
      <c r="R31" s="29">
        <v>1</v>
      </c>
      <c r="S31" s="29">
        <v>0</v>
      </c>
      <c r="T31" s="139">
        <f t="shared" si="0"/>
        <v>11</v>
      </c>
    </row>
    <row r="32" spans="1:20" ht="15.75" customHeight="1" x14ac:dyDescent="0.45">
      <c r="A32" s="32" t="s">
        <v>56</v>
      </c>
      <c r="B32" s="29">
        <v>0</v>
      </c>
      <c r="C32" s="29">
        <v>0</v>
      </c>
      <c r="D32" s="29">
        <v>0</v>
      </c>
      <c r="E32" s="29">
        <v>1</v>
      </c>
      <c r="F32" s="29">
        <v>1</v>
      </c>
      <c r="G32" s="29">
        <v>1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1</v>
      </c>
      <c r="P32" s="29">
        <v>1</v>
      </c>
      <c r="Q32" s="29">
        <v>0</v>
      </c>
      <c r="R32" s="29">
        <v>0</v>
      </c>
      <c r="S32" s="29">
        <v>0</v>
      </c>
      <c r="T32" s="139">
        <f t="shared" si="0"/>
        <v>5</v>
      </c>
    </row>
    <row r="33" spans="1:20" ht="15.75" customHeight="1" x14ac:dyDescent="0.45">
      <c r="A33" s="33" t="s">
        <v>57</v>
      </c>
      <c r="B33" s="29">
        <v>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139">
        <f t="shared" si="0"/>
        <v>0</v>
      </c>
    </row>
    <row r="34" spans="1:20" ht="15.75" customHeight="1" x14ac:dyDescent="0.45">
      <c r="A34" s="33" t="s">
        <v>58</v>
      </c>
      <c r="B34" s="29">
        <v>0</v>
      </c>
      <c r="C34" s="29">
        <v>0</v>
      </c>
      <c r="D34" s="29">
        <v>0</v>
      </c>
      <c r="E34" s="29">
        <v>1</v>
      </c>
      <c r="F34" s="29">
        <v>1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1</v>
      </c>
      <c r="P34" s="29">
        <v>1</v>
      </c>
      <c r="Q34" s="29">
        <v>0</v>
      </c>
      <c r="R34" s="29">
        <v>1</v>
      </c>
      <c r="S34" s="29">
        <v>0</v>
      </c>
      <c r="T34" s="139">
        <f t="shared" si="0"/>
        <v>5</v>
      </c>
    </row>
    <row r="35" spans="1:20" ht="15.75" customHeight="1" x14ac:dyDescent="0.45">
      <c r="A35" s="33" t="s">
        <v>59</v>
      </c>
      <c r="B35" s="29">
        <v>0</v>
      </c>
      <c r="C35" s="29">
        <v>1</v>
      </c>
      <c r="D35" s="29">
        <v>0</v>
      </c>
      <c r="E35" s="29">
        <v>0</v>
      </c>
      <c r="F35" s="29">
        <v>1</v>
      </c>
      <c r="G35" s="29">
        <v>1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1</v>
      </c>
      <c r="P35" s="29">
        <v>0</v>
      </c>
      <c r="Q35" s="29">
        <v>0</v>
      </c>
      <c r="R35" s="29">
        <v>0</v>
      </c>
      <c r="S35" s="29">
        <v>0</v>
      </c>
      <c r="T35" s="139">
        <f t="shared" si="0"/>
        <v>4</v>
      </c>
    </row>
    <row r="36" spans="1:20" ht="15.75" customHeight="1" x14ac:dyDescent="0.45">
      <c r="A36" s="33" t="s">
        <v>61</v>
      </c>
      <c r="B36" s="29">
        <v>1</v>
      </c>
      <c r="C36" s="29">
        <v>0</v>
      </c>
      <c r="D36" s="29">
        <v>0</v>
      </c>
      <c r="E36" s="29">
        <v>1</v>
      </c>
      <c r="F36" s="29">
        <v>1</v>
      </c>
      <c r="G36" s="29">
        <v>1</v>
      </c>
      <c r="H36" s="29">
        <v>1</v>
      </c>
      <c r="I36" s="29">
        <v>1</v>
      </c>
      <c r="J36" s="29">
        <v>1</v>
      </c>
      <c r="K36" s="29">
        <v>1</v>
      </c>
      <c r="L36" s="29">
        <v>1</v>
      </c>
      <c r="M36" s="29">
        <v>0</v>
      </c>
      <c r="N36" s="29">
        <v>0</v>
      </c>
      <c r="O36" s="29">
        <v>1</v>
      </c>
      <c r="P36" s="29">
        <v>1</v>
      </c>
      <c r="Q36" s="29">
        <v>0</v>
      </c>
      <c r="R36" s="29">
        <v>1</v>
      </c>
      <c r="S36" s="29">
        <v>0</v>
      </c>
      <c r="T36" s="139">
        <f t="shared" si="0"/>
        <v>12</v>
      </c>
    </row>
    <row r="37" spans="1:20" ht="15.75" customHeight="1" x14ac:dyDescent="0.45">
      <c r="A37" s="33" t="s">
        <v>62</v>
      </c>
      <c r="B37" s="29">
        <v>0</v>
      </c>
      <c r="C37" s="29">
        <v>0</v>
      </c>
      <c r="D37" s="29">
        <v>0</v>
      </c>
      <c r="E37" s="29">
        <v>1</v>
      </c>
      <c r="F37" s="29">
        <v>1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0</v>
      </c>
      <c r="N37" s="29">
        <v>0</v>
      </c>
      <c r="O37" s="29">
        <v>1</v>
      </c>
      <c r="P37" s="29">
        <v>1</v>
      </c>
      <c r="Q37" s="29">
        <v>1</v>
      </c>
      <c r="R37" s="29">
        <v>0</v>
      </c>
      <c r="S37" s="29">
        <v>0</v>
      </c>
      <c r="T37" s="139">
        <f t="shared" si="0"/>
        <v>6</v>
      </c>
    </row>
    <row r="38" spans="1:20" ht="15.75" customHeight="1" x14ac:dyDescent="0.45">
      <c r="A38" s="33" t="s">
        <v>63</v>
      </c>
      <c r="B38" s="29">
        <v>0</v>
      </c>
      <c r="C38" s="29">
        <v>0</v>
      </c>
      <c r="D38" s="29">
        <v>1</v>
      </c>
      <c r="E38" s="29">
        <v>1</v>
      </c>
      <c r="F38" s="29">
        <v>1</v>
      </c>
      <c r="G38" s="29">
        <v>1</v>
      </c>
      <c r="H38" s="29">
        <v>1</v>
      </c>
      <c r="I38" s="29">
        <v>1</v>
      </c>
      <c r="J38" s="29">
        <v>0</v>
      </c>
      <c r="K38" s="29">
        <v>1</v>
      </c>
      <c r="L38" s="29">
        <v>1</v>
      </c>
      <c r="M38" s="29">
        <v>0</v>
      </c>
      <c r="N38" s="29">
        <v>0</v>
      </c>
      <c r="O38" s="29">
        <v>1</v>
      </c>
      <c r="P38" s="29">
        <v>1</v>
      </c>
      <c r="Q38" s="29">
        <v>0</v>
      </c>
      <c r="R38" s="29">
        <v>1</v>
      </c>
      <c r="S38" s="29">
        <v>0</v>
      </c>
      <c r="T38" s="139">
        <f t="shared" si="0"/>
        <v>11</v>
      </c>
    </row>
    <row r="39" spans="1:20" ht="15.75" customHeight="1" x14ac:dyDescent="0.45">
      <c r="A39" s="33" t="s">
        <v>64</v>
      </c>
      <c r="B39" s="29">
        <v>0</v>
      </c>
      <c r="C39" s="29">
        <v>0</v>
      </c>
      <c r="D39" s="29">
        <v>0</v>
      </c>
      <c r="E39" s="29">
        <v>1</v>
      </c>
      <c r="F39" s="29">
        <v>1</v>
      </c>
      <c r="G39" s="29">
        <v>1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0</v>
      </c>
      <c r="O39" s="29">
        <v>0</v>
      </c>
      <c r="P39" s="29">
        <v>1</v>
      </c>
      <c r="Q39" s="29">
        <v>0</v>
      </c>
      <c r="R39" s="29">
        <v>1</v>
      </c>
      <c r="S39" s="29">
        <v>0</v>
      </c>
      <c r="T39" s="139">
        <f t="shared" si="0"/>
        <v>7</v>
      </c>
    </row>
    <row r="40" spans="1:20" ht="15.75" customHeight="1" x14ac:dyDescent="0.45">
      <c r="A40" s="33" t="s">
        <v>65</v>
      </c>
      <c r="B40" s="29">
        <v>0</v>
      </c>
      <c r="C40" s="29">
        <v>0</v>
      </c>
      <c r="D40" s="29">
        <v>0</v>
      </c>
      <c r="E40" s="29">
        <v>1</v>
      </c>
      <c r="F40" s="29">
        <v>1</v>
      </c>
      <c r="G40" s="29">
        <v>1</v>
      </c>
      <c r="H40" s="29">
        <v>1</v>
      </c>
      <c r="I40" s="29">
        <v>1</v>
      </c>
      <c r="J40" s="29">
        <v>1</v>
      </c>
      <c r="K40" s="29">
        <v>1</v>
      </c>
      <c r="L40" s="29">
        <v>1</v>
      </c>
      <c r="M40" s="29">
        <v>0</v>
      </c>
      <c r="N40" s="29">
        <v>0</v>
      </c>
      <c r="O40" s="29">
        <v>1</v>
      </c>
      <c r="P40" s="29">
        <v>1</v>
      </c>
      <c r="Q40" s="29">
        <v>0</v>
      </c>
      <c r="R40" s="29">
        <v>1</v>
      </c>
      <c r="S40" s="29">
        <v>0</v>
      </c>
      <c r="T40" s="139">
        <f t="shared" si="0"/>
        <v>11</v>
      </c>
    </row>
    <row r="41" spans="1:20" ht="15.75" customHeight="1" x14ac:dyDescent="0.45">
      <c r="A41" s="33" t="s">
        <v>66</v>
      </c>
      <c r="B41" s="29">
        <v>0</v>
      </c>
      <c r="C41" s="29">
        <v>0</v>
      </c>
      <c r="D41" s="29">
        <v>0</v>
      </c>
      <c r="E41" s="29">
        <v>0</v>
      </c>
      <c r="F41" s="29">
        <v>1</v>
      </c>
      <c r="G41" s="29">
        <v>1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0</v>
      </c>
      <c r="O41" s="29">
        <v>1</v>
      </c>
      <c r="P41" s="29">
        <v>0</v>
      </c>
      <c r="Q41" s="29">
        <v>0</v>
      </c>
      <c r="R41" s="29">
        <v>0</v>
      </c>
      <c r="S41" s="29">
        <v>0</v>
      </c>
      <c r="T41" s="139">
        <f t="shared" si="0"/>
        <v>5</v>
      </c>
    </row>
    <row r="42" spans="1:20" ht="15.75" customHeight="1" x14ac:dyDescent="0.45">
      <c r="A42" s="33" t="s">
        <v>67</v>
      </c>
      <c r="B42" s="29">
        <v>0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0</v>
      </c>
      <c r="I42" s="29">
        <v>0</v>
      </c>
      <c r="J42" s="29">
        <v>0</v>
      </c>
      <c r="K42" s="29">
        <v>0</v>
      </c>
      <c r="L42" s="29">
        <v>1</v>
      </c>
      <c r="M42" s="29">
        <v>1</v>
      </c>
      <c r="N42" s="29">
        <v>0</v>
      </c>
      <c r="O42" s="29">
        <v>0</v>
      </c>
      <c r="P42" s="29">
        <v>1</v>
      </c>
      <c r="Q42" s="29">
        <v>0</v>
      </c>
      <c r="R42" s="29">
        <v>1</v>
      </c>
      <c r="S42" s="29">
        <v>0</v>
      </c>
      <c r="T42" s="29">
        <f t="shared" si="0"/>
        <v>9</v>
      </c>
    </row>
    <row r="43" spans="1:20" ht="15.75" customHeight="1" x14ac:dyDescent="0.45"/>
    <row r="44" spans="1:20" ht="15.75" customHeight="1" x14ac:dyDescent="0.45"/>
    <row r="45" spans="1:20" ht="15.75" customHeight="1" x14ac:dyDescent="0.45"/>
    <row r="46" spans="1:20" ht="15.75" customHeight="1" x14ac:dyDescent="0.45"/>
    <row r="47" spans="1:20" ht="15.75" customHeight="1" x14ac:dyDescent="0.45"/>
    <row r="48" spans="1:20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mergeCells count="2">
    <mergeCell ref="A1:A2"/>
    <mergeCell ref="B1:S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6</vt:i4>
      </vt:variant>
    </vt:vector>
  </HeadingPairs>
  <TitlesOfParts>
    <vt:vector size="6" baseType="lpstr">
      <vt:lpstr>General</vt:lpstr>
      <vt:lpstr>Metrics</vt:lpstr>
      <vt:lpstr>Class Matches</vt:lpstr>
      <vt:lpstr>Object Prop Matches</vt:lpstr>
      <vt:lpstr>Properites Matches</vt:lpstr>
      <vt:lpstr>CQs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Soularidis</dc:creator>
  <cp:lastModifiedBy>Andreas Soularidis</cp:lastModifiedBy>
  <dcterms:created xsi:type="dcterms:W3CDTF">2015-06-05T18:19:34Z</dcterms:created>
  <dcterms:modified xsi:type="dcterms:W3CDTF">2025-02-05T17:41:27Z</dcterms:modified>
</cp:coreProperties>
</file>