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Fun\F1Fantasy\"/>
    </mc:Choice>
  </mc:AlternateContent>
  <xr:revisionPtr revIDLastSave="0" documentId="13_ncr:1_{5C0EBA92-CF85-44FF-8529-63E61D7BD0C3}" xr6:coauthVersionLast="47" xr6:coauthVersionMax="47" xr10:uidLastSave="{00000000-0000-0000-0000-000000000000}"/>
  <bookViews>
    <workbookView xWindow="-120" yWindow="-120" windowWidth="20730" windowHeight="11160" xr2:uid="{61AABB9D-4851-4814-B990-3566E9DAB96F}"/>
  </bookViews>
  <sheets>
    <sheet name="Results 2023" sheetId="1" r:id="rId1"/>
    <sheet name="Quoten" sheetId="5" r:id="rId2"/>
    <sheet name="Teamadjusted Results 2023" sheetId="3" r:id="rId3"/>
    <sheet name="NoNegative Results 2023" sheetId="2" r:id="rId4"/>
    <sheet name="Intu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" i="5" l="1"/>
  <c r="AG6" i="5"/>
  <c r="AG7" i="5"/>
  <c r="AG8" i="5"/>
  <c r="AG9" i="5"/>
  <c r="AG10" i="5"/>
  <c r="AG11" i="5"/>
  <c r="AG12" i="5"/>
  <c r="AG30" i="5" s="1"/>
  <c r="AG13" i="5"/>
  <c r="AG14" i="5"/>
  <c r="AG15" i="5"/>
  <c r="AG16" i="5"/>
  <c r="AG34" i="5" s="1"/>
  <c r="AG17" i="5"/>
  <c r="AG18" i="5"/>
  <c r="AG19" i="5"/>
  <c r="AG20" i="5"/>
  <c r="AG21" i="5"/>
  <c r="AG22" i="5"/>
  <c r="AG23" i="5"/>
  <c r="AG31" i="5"/>
  <c r="AG4" i="5"/>
  <c r="AG35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4" i="5"/>
  <c r="AB36" i="5"/>
  <c r="AB35" i="5"/>
  <c r="AB34" i="5"/>
  <c r="AB33" i="5"/>
  <c r="AB32" i="5"/>
  <c r="AB31" i="5"/>
  <c r="AB30" i="5"/>
  <c r="AD30" i="5" s="1"/>
  <c r="AB29" i="5"/>
  <c r="AB28" i="5"/>
  <c r="AB27" i="5"/>
  <c r="AD27" i="5" s="1"/>
  <c r="AE36" i="4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3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36" i="4"/>
  <c r="AH23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B35" i="4"/>
  <c r="Y35" i="4"/>
  <c r="AB34" i="4"/>
  <c r="Y34" i="4"/>
  <c r="AB33" i="4"/>
  <c r="Y33" i="4"/>
  <c r="AB32" i="4"/>
  <c r="Y32" i="4"/>
  <c r="AB31" i="4"/>
  <c r="Y31" i="4"/>
  <c r="AB30" i="4"/>
  <c r="Y30" i="4"/>
  <c r="AB29" i="4"/>
  <c r="Y29" i="4"/>
  <c r="AB28" i="4"/>
  <c r="Y28" i="4"/>
  <c r="AB27" i="4"/>
  <c r="Y27" i="4"/>
  <c r="AB26" i="4"/>
  <c r="Y26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B22" i="4"/>
  <c r="Y22" i="4"/>
  <c r="AB21" i="4"/>
  <c r="Y21" i="4"/>
  <c r="AB20" i="4"/>
  <c r="Y20" i="4"/>
  <c r="AB19" i="4"/>
  <c r="Y19" i="4"/>
  <c r="AB18" i="4"/>
  <c r="Y18" i="4"/>
  <c r="AB17" i="4"/>
  <c r="Y17" i="4"/>
  <c r="AB16" i="4"/>
  <c r="Y16" i="4"/>
  <c r="AB15" i="4"/>
  <c r="Y15" i="4"/>
  <c r="AB14" i="4"/>
  <c r="Y14" i="4"/>
  <c r="AB13" i="4"/>
  <c r="Y13" i="4"/>
  <c r="AB12" i="4"/>
  <c r="Y12" i="4"/>
  <c r="AB11" i="4"/>
  <c r="Y11" i="4"/>
  <c r="AB10" i="4"/>
  <c r="Y10" i="4"/>
  <c r="AB9" i="4"/>
  <c r="Y9" i="4"/>
  <c r="AB8" i="4"/>
  <c r="Y8" i="4"/>
  <c r="AB7" i="4"/>
  <c r="Y7" i="4"/>
  <c r="AB6" i="4"/>
  <c r="Y6" i="4"/>
  <c r="AB5" i="4"/>
  <c r="Y5" i="4"/>
  <c r="AB4" i="4"/>
  <c r="AB23" i="4" s="1"/>
  <c r="Y4" i="4"/>
  <c r="AB3" i="4"/>
  <c r="Y3" i="4"/>
  <c r="Y23" i="4" s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AD35" i="3"/>
  <c r="Z35" i="3"/>
  <c r="AD34" i="3"/>
  <c r="Z34" i="3"/>
  <c r="AD33" i="3"/>
  <c r="Z33" i="3"/>
  <c r="AD32" i="3"/>
  <c r="Z32" i="3"/>
  <c r="AD31" i="3"/>
  <c r="Z31" i="3"/>
  <c r="AD30" i="3"/>
  <c r="Z30" i="3"/>
  <c r="AD29" i="3"/>
  <c r="Z29" i="3"/>
  <c r="AD28" i="3"/>
  <c r="Z28" i="3"/>
  <c r="AD27" i="3"/>
  <c r="Z27" i="3"/>
  <c r="AD26" i="3"/>
  <c r="Z26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D26" i="2"/>
  <c r="E26" i="2"/>
  <c r="F26" i="2"/>
  <c r="G26" i="2"/>
  <c r="H26" i="2"/>
  <c r="I26" i="2"/>
  <c r="J26" i="2"/>
  <c r="K26" i="2"/>
  <c r="L26" i="2"/>
  <c r="M26" i="2"/>
  <c r="N26" i="2"/>
  <c r="O26" i="2"/>
  <c r="O36" i="2" s="1"/>
  <c r="P26" i="2"/>
  <c r="Q26" i="2"/>
  <c r="R26" i="2"/>
  <c r="R36" i="2" s="1"/>
  <c r="S26" i="2"/>
  <c r="S36" i="2" s="1"/>
  <c r="T26" i="2"/>
  <c r="U26" i="2"/>
  <c r="V26" i="2"/>
  <c r="W26" i="2"/>
  <c r="X26" i="2"/>
  <c r="D27" i="2"/>
  <c r="E27" i="2"/>
  <c r="F27" i="2"/>
  <c r="F36" i="2" s="1"/>
  <c r="G27" i="2"/>
  <c r="H27" i="2"/>
  <c r="I27" i="2"/>
  <c r="I36" i="2" s="1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V36" i="2" s="1"/>
  <c r="W27" i="2"/>
  <c r="X27" i="2"/>
  <c r="D28" i="2"/>
  <c r="AB28" i="2" s="1"/>
  <c r="AD28" i="2" s="1"/>
  <c r="E28" i="2"/>
  <c r="AH28" i="2" s="1"/>
  <c r="F28" i="2"/>
  <c r="G28" i="2"/>
  <c r="H28" i="2"/>
  <c r="I28" i="2"/>
  <c r="J28" i="2"/>
  <c r="K28" i="2"/>
  <c r="L28" i="2"/>
  <c r="L36" i="2" s="1"/>
  <c r="M28" i="2"/>
  <c r="M36" i="2" s="1"/>
  <c r="N28" i="2"/>
  <c r="O28" i="2"/>
  <c r="P28" i="2"/>
  <c r="Q28" i="2"/>
  <c r="R28" i="2"/>
  <c r="S28" i="2"/>
  <c r="T28" i="2"/>
  <c r="U28" i="2"/>
  <c r="V28" i="2"/>
  <c r="W28" i="2"/>
  <c r="X28" i="2"/>
  <c r="D29" i="2"/>
  <c r="AG29" i="2" s="1"/>
  <c r="E29" i="2"/>
  <c r="F29" i="2"/>
  <c r="G29" i="2"/>
  <c r="H29" i="2"/>
  <c r="I29" i="2"/>
  <c r="J29" i="2"/>
  <c r="K29" i="2"/>
  <c r="L29" i="2"/>
  <c r="M29" i="2"/>
  <c r="N29" i="2"/>
  <c r="O29" i="2"/>
  <c r="P29" i="2"/>
  <c r="P36" i="2" s="1"/>
  <c r="Q29" i="2"/>
  <c r="R29" i="2"/>
  <c r="S29" i="2"/>
  <c r="T29" i="2"/>
  <c r="U29" i="2"/>
  <c r="V29" i="2"/>
  <c r="W29" i="2"/>
  <c r="X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D31" i="2"/>
  <c r="E31" i="2"/>
  <c r="AB31" i="2" s="1"/>
  <c r="AD31" i="2" s="1"/>
  <c r="F31" i="2"/>
  <c r="AH31" i="2" s="1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D33" i="2"/>
  <c r="AH33" i="2" s="1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X36" i="2" s="1"/>
  <c r="D35" i="2"/>
  <c r="E35" i="2"/>
  <c r="F35" i="2"/>
  <c r="AH35" i="2" s="1"/>
  <c r="G35" i="2"/>
  <c r="AB35" i="2" s="1"/>
  <c r="AD35" i="2" s="1"/>
  <c r="H35" i="2"/>
  <c r="I35" i="2"/>
  <c r="J35" i="2"/>
  <c r="K35" i="2"/>
  <c r="K36" i="2" s="1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J36" i="2"/>
  <c r="N36" i="2"/>
  <c r="E36" i="2"/>
  <c r="AB27" i="2"/>
  <c r="AD27" i="2" s="1"/>
  <c r="Q36" i="2"/>
  <c r="U36" i="2"/>
  <c r="AB29" i="2"/>
  <c r="AD29" i="2" s="1"/>
  <c r="H36" i="2"/>
  <c r="T36" i="2"/>
  <c r="AB32" i="2"/>
  <c r="AD32" i="2" s="1"/>
  <c r="AH32" i="2"/>
  <c r="AJ32" i="2" s="1"/>
  <c r="C23" i="2"/>
  <c r="C26" i="2"/>
  <c r="C27" i="2"/>
  <c r="C28" i="2"/>
  <c r="C29" i="2"/>
  <c r="C30" i="2"/>
  <c r="C31" i="2"/>
  <c r="C32" i="2"/>
  <c r="C33" i="2"/>
  <c r="C34" i="2"/>
  <c r="C35" i="2"/>
  <c r="D3" i="2"/>
  <c r="E3" i="2"/>
  <c r="F3" i="2"/>
  <c r="G3" i="2"/>
  <c r="G23" i="2" s="1"/>
  <c r="H3" i="2"/>
  <c r="I3" i="2"/>
  <c r="J3" i="2"/>
  <c r="K3" i="2"/>
  <c r="K23" i="2" s="1"/>
  <c r="L3" i="2"/>
  <c r="M3" i="2"/>
  <c r="N3" i="2"/>
  <c r="O3" i="2"/>
  <c r="O23" i="2" s="1"/>
  <c r="P3" i="2"/>
  <c r="Q3" i="2"/>
  <c r="R3" i="2"/>
  <c r="S3" i="2"/>
  <c r="S23" i="2" s="1"/>
  <c r="T3" i="2"/>
  <c r="U3" i="2"/>
  <c r="V3" i="2"/>
  <c r="W3" i="2"/>
  <c r="X3" i="2"/>
  <c r="D4" i="2"/>
  <c r="E4" i="2"/>
  <c r="F4" i="2"/>
  <c r="AG4" i="2" s="1"/>
  <c r="G4" i="2"/>
  <c r="H4" i="2"/>
  <c r="I4" i="2"/>
  <c r="J4" i="2"/>
  <c r="J23" i="2" s="1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D5" i="2"/>
  <c r="E5" i="2"/>
  <c r="E23" i="2" s="1"/>
  <c r="F5" i="2"/>
  <c r="G5" i="2"/>
  <c r="H5" i="2"/>
  <c r="I5" i="2"/>
  <c r="J5" i="2"/>
  <c r="K5" i="2"/>
  <c r="L5" i="2"/>
  <c r="M5" i="2"/>
  <c r="M23" i="2" s="1"/>
  <c r="N5" i="2"/>
  <c r="O5" i="2"/>
  <c r="P5" i="2"/>
  <c r="Q5" i="2"/>
  <c r="Q23" i="2" s="1"/>
  <c r="R5" i="2"/>
  <c r="S5" i="2"/>
  <c r="T5" i="2"/>
  <c r="U5" i="2"/>
  <c r="U23" i="2" s="1"/>
  <c r="V5" i="2"/>
  <c r="W5" i="2"/>
  <c r="X5" i="2"/>
  <c r="D6" i="2"/>
  <c r="Y6" i="2" s="1"/>
  <c r="E6" i="2"/>
  <c r="F6" i="2"/>
  <c r="G6" i="2"/>
  <c r="H6" i="2"/>
  <c r="I6" i="2"/>
  <c r="J6" i="2"/>
  <c r="K6" i="2"/>
  <c r="L6" i="2"/>
  <c r="L23" i="2" s="1"/>
  <c r="M6" i="2"/>
  <c r="N6" i="2"/>
  <c r="O6" i="2"/>
  <c r="P6" i="2"/>
  <c r="P23" i="2" s="1"/>
  <c r="Q6" i="2"/>
  <c r="R6" i="2"/>
  <c r="S6" i="2"/>
  <c r="T6" i="2"/>
  <c r="T23" i="2" s="1"/>
  <c r="U6" i="2"/>
  <c r="V6" i="2"/>
  <c r="W6" i="2"/>
  <c r="X6" i="2"/>
  <c r="X23" i="2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D8" i="2"/>
  <c r="E8" i="2"/>
  <c r="F8" i="2"/>
  <c r="AG8" i="2" s="1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D9" i="2"/>
  <c r="E9" i="2"/>
  <c r="AG9" i="2" s="1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D10" i="2"/>
  <c r="AB10" i="2" s="1"/>
  <c r="AD10" i="2" s="1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D11" i="2"/>
  <c r="E11" i="2"/>
  <c r="F11" i="2"/>
  <c r="G11" i="2"/>
  <c r="AG11" i="2" s="1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D13" i="2"/>
  <c r="E13" i="2"/>
  <c r="AB13" i="2" s="1"/>
  <c r="AD13" i="2" s="1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D15" i="2"/>
  <c r="E15" i="2"/>
  <c r="F15" i="2"/>
  <c r="G15" i="2"/>
  <c r="AG15" i="2" s="1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D17" i="2"/>
  <c r="E17" i="2"/>
  <c r="AB17" i="2" s="1"/>
  <c r="AD17" i="2" s="1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D18" i="2"/>
  <c r="AB18" i="2" s="1"/>
  <c r="AD18" i="2" s="1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D21" i="2"/>
  <c r="E21" i="2"/>
  <c r="AG21" i="2" s="1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D22" i="2"/>
  <c r="AG22" i="2" s="1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W23" i="2"/>
  <c r="I23" i="2"/>
  <c r="H23" i="2"/>
  <c r="AB7" i="2"/>
  <c r="AD7" i="2" s="1"/>
  <c r="Y14" i="2"/>
  <c r="AB19" i="2"/>
  <c r="AD19" i="2" s="1"/>
  <c r="V23" i="2"/>
  <c r="AB16" i="2"/>
  <c r="AD16" i="2" s="1"/>
  <c r="C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AC36" i="2"/>
  <c r="W36" i="2"/>
  <c r="G36" i="2"/>
  <c r="C36" i="2"/>
  <c r="AG32" i="2"/>
  <c r="AG31" i="2"/>
  <c r="AG27" i="2"/>
  <c r="AC23" i="2"/>
  <c r="AI27" i="1"/>
  <c r="AJ27" i="1"/>
  <c r="AI29" i="1"/>
  <c r="AJ29" i="1"/>
  <c r="AI31" i="1"/>
  <c r="AJ31" i="1"/>
  <c r="AI33" i="1"/>
  <c r="AJ33" i="1"/>
  <c r="AI35" i="1"/>
  <c r="AJ35" i="1"/>
  <c r="AI7" i="1"/>
  <c r="AJ7" i="1"/>
  <c r="AI11" i="1"/>
  <c r="AJ11" i="1"/>
  <c r="AI15" i="1"/>
  <c r="AJ15" i="1"/>
  <c r="AI19" i="1"/>
  <c r="AJ19" i="1"/>
  <c r="AJ3" i="1"/>
  <c r="AI3" i="1"/>
  <c r="AC36" i="1"/>
  <c r="AC23" i="1"/>
  <c r="AG26" i="1"/>
  <c r="AI26" i="1" s="1"/>
  <c r="AH26" i="1"/>
  <c r="AG27" i="1"/>
  <c r="AH27" i="1"/>
  <c r="AG28" i="1"/>
  <c r="AI28" i="1" s="1"/>
  <c r="AH28" i="1"/>
  <c r="AG29" i="1"/>
  <c r="AH29" i="1"/>
  <c r="AG30" i="1"/>
  <c r="AI30" i="1" s="1"/>
  <c r="AH30" i="1"/>
  <c r="AG31" i="1"/>
  <c r="AH31" i="1"/>
  <c r="AG32" i="1"/>
  <c r="AI32" i="1" s="1"/>
  <c r="AH32" i="1"/>
  <c r="AG33" i="1"/>
  <c r="AH33" i="1"/>
  <c r="AG34" i="1"/>
  <c r="AI34" i="1" s="1"/>
  <c r="AH34" i="1"/>
  <c r="AG35" i="1"/>
  <c r="AH35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3" i="1"/>
  <c r="AG4" i="1"/>
  <c r="AI4" i="1" s="1"/>
  <c r="AG5" i="1"/>
  <c r="AJ5" i="1" s="1"/>
  <c r="AG6" i="1"/>
  <c r="AI6" i="1" s="1"/>
  <c r="AG7" i="1"/>
  <c r="AG8" i="1"/>
  <c r="AI8" i="1" s="1"/>
  <c r="AG9" i="1"/>
  <c r="AI9" i="1" s="1"/>
  <c r="AG10" i="1"/>
  <c r="AI10" i="1" s="1"/>
  <c r="AG11" i="1"/>
  <c r="AG12" i="1"/>
  <c r="AI12" i="1" s="1"/>
  <c r="AG13" i="1"/>
  <c r="AI13" i="1" s="1"/>
  <c r="AG14" i="1"/>
  <c r="AI14" i="1" s="1"/>
  <c r="AG15" i="1"/>
  <c r="AG16" i="1"/>
  <c r="AI16" i="1" s="1"/>
  <c r="AG17" i="1"/>
  <c r="AI17" i="1" s="1"/>
  <c r="AG18" i="1"/>
  <c r="AI18" i="1" s="1"/>
  <c r="AG19" i="1"/>
  <c r="AG20" i="1"/>
  <c r="AI20" i="1" s="1"/>
  <c r="AG21" i="1"/>
  <c r="AI21" i="1" s="1"/>
  <c r="AG22" i="1"/>
  <c r="AI22" i="1" s="1"/>
  <c r="AG3" i="1"/>
  <c r="AD27" i="1"/>
  <c r="AD28" i="1"/>
  <c r="AD31" i="1"/>
  <c r="AD32" i="1"/>
  <c r="AD35" i="1"/>
  <c r="AD3" i="1"/>
  <c r="D36" i="1"/>
  <c r="E36" i="1"/>
  <c r="F36" i="1"/>
  <c r="G36" i="1"/>
  <c r="AH36" i="1" s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C36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C23" i="1"/>
  <c r="AG23" i="1" s="1"/>
  <c r="AB26" i="1"/>
  <c r="AD26" i="1" s="1"/>
  <c r="AB27" i="1"/>
  <c r="AB28" i="1"/>
  <c r="AB36" i="1" s="1"/>
  <c r="AB29" i="1"/>
  <c r="AD29" i="1" s="1"/>
  <c r="AB30" i="1"/>
  <c r="AD30" i="1" s="1"/>
  <c r="AB31" i="1"/>
  <c r="AB32" i="1"/>
  <c r="AB33" i="1"/>
  <c r="AD33" i="1" s="1"/>
  <c r="AB34" i="1"/>
  <c r="AD34" i="1" s="1"/>
  <c r="AB35" i="1"/>
  <c r="AB4" i="1"/>
  <c r="AD4" i="1" s="1"/>
  <c r="AB5" i="1"/>
  <c r="AD5" i="1" s="1"/>
  <c r="AB6" i="1"/>
  <c r="AD6" i="1" s="1"/>
  <c r="AB7" i="1"/>
  <c r="AD7" i="1" s="1"/>
  <c r="AB8" i="1"/>
  <c r="AD8" i="1" s="1"/>
  <c r="AB9" i="1"/>
  <c r="AD9" i="1" s="1"/>
  <c r="AB10" i="1"/>
  <c r="AD10" i="1" s="1"/>
  <c r="AB11" i="1"/>
  <c r="AD11" i="1" s="1"/>
  <c r="AB12" i="1"/>
  <c r="AD12" i="1" s="1"/>
  <c r="AB13" i="1"/>
  <c r="AD13" i="1" s="1"/>
  <c r="AB14" i="1"/>
  <c r="AD14" i="1" s="1"/>
  <c r="AB15" i="1"/>
  <c r="AD15" i="1" s="1"/>
  <c r="AB16" i="1"/>
  <c r="AD16" i="1" s="1"/>
  <c r="AB17" i="1"/>
  <c r="AD17" i="1" s="1"/>
  <c r="AB18" i="1"/>
  <c r="AD18" i="1" s="1"/>
  <c r="AB19" i="1"/>
  <c r="AD19" i="1" s="1"/>
  <c r="AB20" i="1"/>
  <c r="AD20" i="1" s="1"/>
  <c r="AB21" i="1"/>
  <c r="AD21" i="1" s="1"/>
  <c r="AB22" i="1"/>
  <c r="AD22" i="1" s="1"/>
  <c r="AB3" i="1"/>
  <c r="AB23" i="1" s="1"/>
  <c r="Y26" i="1"/>
  <c r="Y27" i="1"/>
  <c r="Y28" i="1"/>
  <c r="Y29" i="1"/>
  <c r="Y30" i="1"/>
  <c r="Y31" i="1"/>
  <c r="Y32" i="1"/>
  <c r="Y33" i="1"/>
  <c r="Y34" i="1"/>
  <c r="Y3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3" i="1"/>
  <c r="Y23" i="1" s="1"/>
  <c r="AG29" i="5" l="1"/>
  <c r="AG32" i="5"/>
  <c r="AG33" i="5"/>
  <c r="AG28" i="5"/>
  <c r="AG36" i="5"/>
  <c r="AG27" i="5"/>
  <c r="AD34" i="5"/>
  <c r="AD31" i="5"/>
  <c r="AD28" i="5"/>
  <c r="AD32" i="5"/>
  <c r="AD36" i="5"/>
  <c r="AD35" i="5"/>
  <c r="AD29" i="5"/>
  <c r="AD33" i="5"/>
  <c r="AK33" i="5"/>
  <c r="AB37" i="5"/>
  <c r="AK28" i="5"/>
  <c r="AK29" i="5"/>
  <c r="AK36" i="5"/>
  <c r="AK32" i="5"/>
  <c r="AK34" i="5"/>
  <c r="AK27" i="5"/>
  <c r="AK35" i="5"/>
  <c r="AK30" i="5"/>
  <c r="AK31" i="5"/>
  <c r="Y36" i="4"/>
  <c r="AB36" i="4"/>
  <c r="Z23" i="3"/>
  <c r="AC23" i="3"/>
  <c r="AD36" i="3"/>
  <c r="Z36" i="3"/>
  <c r="AG28" i="2"/>
  <c r="AJ28" i="2" s="1"/>
  <c r="Y35" i="2"/>
  <c r="AB34" i="2"/>
  <c r="AD34" i="2" s="1"/>
  <c r="AB30" i="2"/>
  <c r="AD30" i="2" s="1"/>
  <c r="AB26" i="2"/>
  <c r="AD26" i="2" s="1"/>
  <c r="AH27" i="2"/>
  <c r="AJ27" i="2" s="1"/>
  <c r="D36" i="2"/>
  <c r="AH36" i="2" s="1"/>
  <c r="Y27" i="2"/>
  <c r="Y28" i="2"/>
  <c r="Y29" i="2"/>
  <c r="Y31" i="2"/>
  <c r="Y32" i="2"/>
  <c r="Y33" i="2"/>
  <c r="AG35" i="2"/>
  <c r="AH29" i="2"/>
  <c r="AI29" i="2" s="1"/>
  <c r="AG33" i="2"/>
  <c r="AJ33" i="2" s="1"/>
  <c r="AG34" i="2"/>
  <c r="Y26" i="2"/>
  <c r="AH26" i="2"/>
  <c r="Y30" i="2"/>
  <c r="AH30" i="2"/>
  <c r="AJ31" i="2"/>
  <c r="AB33" i="2"/>
  <c r="AD33" i="2" s="1"/>
  <c r="Y34" i="2"/>
  <c r="AH34" i="2"/>
  <c r="AJ35" i="2"/>
  <c r="AG26" i="2"/>
  <c r="AG30" i="2"/>
  <c r="AI28" i="2"/>
  <c r="AI32" i="2"/>
  <c r="AB22" i="2"/>
  <c r="AD22" i="2" s="1"/>
  <c r="AB9" i="2"/>
  <c r="AD9" i="2" s="1"/>
  <c r="AG17" i="2"/>
  <c r="AB11" i="2"/>
  <c r="AD11" i="2" s="1"/>
  <c r="D23" i="2"/>
  <c r="AG10" i="2"/>
  <c r="AG18" i="2"/>
  <c r="AH7" i="2"/>
  <c r="AB21" i="2"/>
  <c r="AD21" i="2" s="1"/>
  <c r="AB14" i="2"/>
  <c r="AD14" i="2" s="1"/>
  <c r="AH19" i="2"/>
  <c r="AH15" i="2"/>
  <c r="AI15" i="2" s="1"/>
  <c r="AB6" i="2"/>
  <c r="AD6" i="2" s="1"/>
  <c r="Y15" i="2"/>
  <c r="AH20" i="2"/>
  <c r="AG16" i="2"/>
  <c r="AG12" i="2"/>
  <c r="AH8" i="2"/>
  <c r="AG20" i="2"/>
  <c r="AI20" i="2" s="1"/>
  <c r="AB12" i="2"/>
  <c r="AD12" i="2" s="1"/>
  <c r="AB4" i="2"/>
  <c r="AD4" i="2" s="1"/>
  <c r="AJ8" i="2"/>
  <c r="AJ15" i="2"/>
  <c r="AH4" i="2"/>
  <c r="AI4" i="2" s="1"/>
  <c r="AG5" i="2"/>
  <c r="AG6" i="2"/>
  <c r="Y8" i="2"/>
  <c r="Y9" i="2"/>
  <c r="AH9" i="2"/>
  <c r="AJ9" i="2" s="1"/>
  <c r="AH10" i="2"/>
  <c r="AH11" i="2"/>
  <c r="AJ11" i="2" s="1"/>
  <c r="AH12" i="2"/>
  <c r="AI12" i="2" s="1"/>
  <c r="AG13" i="2"/>
  <c r="AG14" i="2"/>
  <c r="AB15" i="2"/>
  <c r="AD15" i="2" s="1"/>
  <c r="AH16" i="2"/>
  <c r="AH17" i="2"/>
  <c r="AJ17" i="2" s="1"/>
  <c r="AH18" i="2"/>
  <c r="AI18" i="2" s="1"/>
  <c r="Y20" i="2"/>
  <c r="Y21" i="2"/>
  <c r="AH21" i="2"/>
  <c r="AI21" i="2" s="1"/>
  <c r="AH22" i="2"/>
  <c r="AI22" i="2" s="1"/>
  <c r="F23" i="2"/>
  <c r="AJ12" i="2"/>
  <c r="AJ21" i="2"/>
  <c r="Y4" i="2"/>
  <c r="AH5" i="2"/>
  <c r="AH6" i="2"/>
  <c r="AG7" i="2"/>
  <c r="AB8" i="2"/>
  <c r="AD8" i="2" s="1"/>
  <c r="Y10" i="2"/>
  <c r="Y11" i="2"/>
  <c r="Y12" i="2"/>
  <c r="Y13" i="2"/>
  <c r="AH13" i="2"/>
  <c r="AH14" i="2"/>
  <c r="Y16" i="2"/>
  <c r="Y17" i="2"/>
  <c r="Y18" i="2"/>
  <c r="AG19" i="2"/>
  <c r="AB20" i="2"/>
  <c r="AD20" i="2" s="1"/>
  <c r="Y22" i="2"/>
  <c r="AJ16" i="2"/>
  <c r="AJ18" i="2"/>
  <c r="AJ22" i="2"/>
  <c r="Y5" i="2"/>
  <c r="AB5" i="2"/>
  <c r="AD5" i="2" s="1"/>
  <c r="Y7" i="2"/>
  <c r="Y19" i="2"/>
  <c r="R23" i="2"/>
  <c r="N23" i="2"/>
  <c r="AB3" i="2"/>
  <c r="AD3" i="2" s="1"/>
  <c r="Y3" i="2"/>
  <c r="AH3" i="2"/>
  <c r="AG3" i="2"/>
  <c r="AJ10" i="2"/>
  <c r="AJ20" i="2"/>
  <c r="AI10" i="2"/>
  <c r="AI8" i="2"/>
  <c r="AI31" i="2"/>
  <c r="AI35" i="2"/>
  <c r="AG36" i="2"/>
  <c r="AD36" i="1"/>
  <c r="AD23" i="1"/>
  <c r="AG36" i="1"/>
  <c r="AJ21" i="1"/>
  <c r="AJ17" i="1"/>
  <c r="AJ13" i="1"/>
  <c r="AJ9" i="1"/>
  <c r="Y36" i="1"/>
  <c r="AI5" i="1"/>
  <c r="AH23" i="1"/>
  <c r="AJ22" i="1"/>
  <c r="AJ20" i="1"/>
  <c r="AJ18" i="1"/>
  <c r="AJ16" i="1"/>
  <c r="AJ14" i="1"/>
  <c r="AJ12" i="1"/>
  <c r="AJ10" i="1"/>
  <c r="AJ8" i="1"/>
  <c r="AJ6" i="1"/>
  <c r="AJ4" i="1"/>
  <c r="AJ34" i="1"/>
  <c r="AJ32" i="1"/>
  <c r="AJ30" i="1"/>
  <c r="AJ28" i="1"/>
  <c r="AJ26" i="1"/>
  <c r="AG37" i="5" l="1"/>
  <c r="AK37" i="5"/>
  <c r="AI27" i="2"/>
  <c r="AJ29" i="2"/>
  <c r="AD36" i="2"/>
  <c r="AI33" i="2"/>
  <c r="Y36" i="2"/>
  <c r="AB36" i="2"/>
  <c r="AI26" i="2"/>
  <c r="AJ26" i="2"/>
  <c r="AI30" i="2"/>
  <c r="AJ30" i="2"/>
  <c r="AI34" i="2"/>
  <c r="AJ34" i="2"/>
  <c r="AI16" i="2"/>
  <c r="AJ4" i="2"/>
  <c r="AI17" i="2"/>
  <c r="AI9" i="2"/>
  <c r="AJ13" i="2"/>
  <c r="AJ5" i="2"/>
  <c r="AD23" i="2"/>
  <c r="AJ6" i="2"/>
  <c r="AG23" i="2"/>
  <c r="AI6" i="2"/>
  <c r="AB23" i="2"/>
  <c r="Y23" i="2"/>
  <c r="AH23" i="2"/>
  <c r="AJ14" i="2"/>
  <c r="AI14" i="2"/>
  <c r="AI7" i="2"/>
  <c r="AJ7" i="2"/>
  <c r="AI13" i="2"/>
  <c r="AI5" i="2"/>
  <c r="AI11" i="2"/>
  <c r="AI19" i="2"/>
  <c r="AJ19" i="2"/>
  <c r="AI3" i="2"/>
  <c r="AJ3" i="2"/>
</calcChain>
</file>

<file path=xl/sharedStrings.xml><?xml version="1.0" encoding="utf-8"?>
<sst xmlns="http://schemas.openxmlformats.org/spreadsheetml/2006/main" count="839" uniqueCount="72">
  <si>
    <t>VER</t>
  </si>
  <si>
    <t>PER</t>
  </si>
  <si>
    <t>HAM</t>
  </si>
  <si>
    <t>NOR</t>
  </si>
  <si>
    <t>ALO</t>
  </si>
  <si>
    <t>SAI</t>
  </si>
  <si>
    <t>RUS</t>
  </si>
  <si>
    <t>LEC</t>
  </si>
  <si>
    <t>PIA</t>
  </si>
  <si>
    <t>GAS</t>
  </si>
  <si>
    <t>STR</t>
  </si>
  <si>
    <t>TSU</t>
  </si>
  <si>
    <t>ZHO</t>
  </si>
  <si>
    <t>ALB</t>
  </si>
  <si>
    <t>OCO</t>
  </si>
  <si>
    <t>RIC</t>
  </si>
  <si>
    <t>MAG</t>
  </si>
  <si>
    <t>HUL</t>
  </si>
  <si>
    <t>BOT</t>
  </si>
  <si>
    <t>SAR</t>
  </si>
  <si>
    <t>BHR</t>
  </si>
  <si>
    <t>SAU</t>
  </si>
  <si>
    <t>AUS</t>
  </si>
  <si>
    <t>AZE</t>
  </si>
  <si>
    <t>USA</t>
  </si>
  <si>
    <t>MCO</t>
  </si>
  <si>
    <t>ESP</t>
  </si>
  <si>
    <t>CAN</t>
  </si>
  <si>
    <t>AUT</t>
  </si>
  <si>
    <t>GBR</t>
  </si>
  <si>
    <t>HUN</t>
  </si>
  <si>
    <t>BEL</t>
  </si>
  <si>
    <t>NLD</t>
  </si>
  <si>
    <t>ITA</t>
  </si>
  <si>
    <t>SGP</t>
  </si>
  <si>
    <t>JPN</t>
  </si>
  <si>
    <t>QAT</t>
  </si>
  <si>
    <t>MEX</t>
  </si>
  <si>
    <t>BRA</t>
  </si>
  <si>
    <t>ARE</t>
  </si>
  <si>
    <t>avg</t>
  </si>
  <si>
    <t>RED</t>
  </si>
  <si>
    <t>MER</t>
  </si>
  <si>
    <t>FER</t>
  </si>
  <si>
    <t>MCL</t>
  </si>
  <si>
    <t>AST</t>
  </si>
  <si>
    <t>ALP</t>
  </si>
  <si>
    <t>ALT</t>
  </si>
  <si>
    <t>ALF</t>
  </si>
  <si>
    <t>HAA</t>
  </si>
  <si>
    <t>WIL</t>
  </si>
  <si>
    <t>Std</t>
  </si>
  <si>
    <t>Points</t>
  </si>
  <si>
    <t>Cost</t>
  </si>
  <si>
    <t>P/C</t>
  </si>
  <si>
    <t>Avg</t>
  </si>
  <si>
    <t>Min</t>
  </si>
  <si>
    <t>Max</t>
  </si>
  <si>
    <t>New</t>
  </si>
  <si>
    <t>Old</t>
  </si>
  <si>
    <t>Pred</t>
  </si>
  <si>
    <t>Full</t>
  </si>
  <si>
    <t>half</t>
  </si>
  <si>
    <t>Quote</t>
  </si>
  <si>
    <t>Score</t>
  </si>
  <si>
    <t>Driver Points</t>
  </si>
  <si>
    <t>Team Points</t>
  </si>
  <si>
    <t>Driver Points adjusted</t>
  </si>
  <si>
    <t>corr 1</t>
  </si>
  <si>
    <t>corr2</t>
  </si>
  <si>
    <t>1/Quote</t>
  </si>
  <si>
    <t>Bahrain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</si>
</sst>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rgb="FFFFFFFF"/>
      <name val="Arial"/>
      <family val="2"/>
    </font>
    <font>
      <sz val="11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164" fontId="0" fillId="5" borderId="16" xfId="0" applyNumberFormat="1" applyFill="1" applyBorder="1" applyAlignment="1">
      <alignment horizontal="center" vertical="center"/>
    </xf>
    <xf numFmtId="164" fontId="0" fillId="5" borderId="20" xfId="0" applyNumberFormat="1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0" xfId="0" applyNumberFormat="1"/>
    <xf numFmtId="164" fontId="0" fillId="3" borderId="21" xfId="0" applyNumberFormat="1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164" fontId="3" fillId="4" borderId="22" xfId="0" applyNumberFormat="1" applyFont="1" applyFill="1" applyBorder="1" applyAlignment="1">
      <alignment horizontal="center" vertical="center"/>
    </xf>
    <xf numFmtId="164" fontId="0" fillId="3" borderId="20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5" borderId="12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64" fontId="0" fillId="5" borderId="17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0" fillId="5" borderId="11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0" fillId="5" borderId="21" xfId="0" applyNumberFormat="1" applyFill="1" applyBorder="1" applyAlignment="1">
      <alignment horizontal="center" vertical="center"/>
    </xf>
    <xf numFmtId="164" fontId="0" fillId="5" borderId="23" xfId="0" applyNumberFormat="1" applyFill="1" applyBorder="1" applyAlignment="1">
      <alignment horizontal="center" vertical="center"/>
    </xf>
    <xf numFmtId="164" fontId="0" fillId="5" borderId="15" xfId="0" applyNumberForma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64" fontId="0" fillId="8" borderId="9" xfId="0" applyNumberFormat="1" applyFill="1" applyBorder="1"/>
    <xf numFmtId="0" fontId="0" fillId="7" borderId="3" xfId="0" applyFill="1" applyBorder="1" applyAlignment="1">
      <alignment horizontal="center" vertical="center"/>
    </xf>
    <xf numFmtId="164" fontId="0" fillId="8" borderId="15" xfId="0" applyNumberFormat="1" applyFill="1" applyBorder="1"/>
    <xf numFmtId="0" fontId="0" fillId="9" borderId="15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Score/</a:t>
            </a:r>
            <a:r>
              <a:rPr lang="de-DE" baseline="0"/>
              <a:t> 2032 avg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Quoten!$AB$4:$AB$23</c:f>
              <c:numCache>
                <c:formatCode>0.0</c:formatCode>
                <c:ptCount val="20"/>
                <c:pt idx="0">
                  <c:v>46.090909090909093</c:v>
                </c:pt>
                <c:pt idx="1">
                  <c:v>26.318181818181817</c:v>
                </c:pt>
                <c:pt idx="2">
                  <c:v>23</c:v>
                </c:pt>
                <c:pt idx="3">
                  <c:v>19.90909090909091</c:v>
                </c:pt>
                <c:pt idx="4">
                  <c:v>18.318181818181817</c:v>
                </c:pt>
                <c:pt idx="5">
                  <c:v>17.90909090909091</c:v>
                </c:pt>
                <c:pt idx="6">
                  <c:v>17.454545454545453</c:v>
                </c:pt>
                <c:pt idx="7">
                  <c:v>15.227272727272727</c:v>
                </c:pt>
                <c:pt idx="8">
                  <c:v>12.681818181818182</c:v>
                </c:pt>
                <c:pt idx="9">
                  <c:v>10.454545454545455</c:v>
                </c:pt>
                <c:pt idx="10">
                  <c:v>10.5</c:v>
                </c:pt>
                <c:pt idx="11">
                  <c:v>7.2727272727272725</c:v>
                </c:pt>
                <c:pt idx="12">
                  <c:v>6.1363636363636367</c:v>
                </c:pt>
                <c:pt idx="13">
                  <c:v>5.7272727272727275</c:v>
                </c:pt>
                <c:pt idx="14">
                  <c:v>5.4545454545454541</c:v>
                </c:pt>
                <c:pt idx="15">
                  <c:v>4.0909090909090908</c:v>
                </c:pt>
                <c:pt idx="16">
                  <c:v>4.0454545454545459</c:v>
                </c:pt>
                <c:pt idx="17">
                  <c:v>2.6818181818181817</c:v>
                </c:pt>
                <c:pt idx="18">
                  <c:v>1.9545454545454546</c:v>
                </c:pt>
                <c:pt idx="19">
                  <c:v>0.13636363636363635</c:v>
                </c:pt>
              </c:numCache>
            </c:numRef>
          </c:xVal>
          <c:yVal>
            <c:numRef>
              <c:f>Quoten!$AK$4:$AK$23</c:f>
              <c:numCache>
                <c:formatCode>0.0</c:formatCode>
                <c:ptCount val="20"/>
                <c:pt idx="0">
                  <c:v>42.069742210660337</c:v>
                </c:pt>
                <c:pt idx="1">
                  <c:v>29.278698710089593</c:v>
                </c:pt>
                <c:pt idx="2">
                  <c:v>24.161188783801911</c:v>
                </c:pt>
                <c:pt idx="3">
                  <c:v>24.161188783801911</c:v>
                </c:pt>
                <c:pt idx="4">
                  <c:v>13.455754679062963</c:v>
                </c:pt>
                <c:pt idx="5">
                  <c:v>31.533333319757638</c:v>
                </c:pt>
                <c:pt idx="6">
                  <c:v>24.161188783801911</c:v>
                </c:pt>
                <c:pt idx="7">
                  <c:v>36.86485841028167</c:v>
                </c:pt>
                <c:pt idx="8">
                  <c:v>14.428608071775727</c:v>
                </c:pt>
                <c:pt idx="9">
                  <c:v>3.1753007988450435</c:v>
                </c:pt>
                <c:pt idx="10">
                  <c:v>4.4045456048913039</c:v>
                </c:pt>
                <c:pt idx="11">
                  <c:v>4.4045456048913039</c:v>
                </c:pt>
                <c:pt idx="12">
                  <c:v>0.7789987880746807</c:v>
                </c:pt>
                <c:pt idx="13">
                  <c:v>4.4045456048913039</c:v>
                </c:pt>
                <c:pt idx="14">
                  <c:v>3.1753007988450435</c:v>
                </c:pt>
                <c:pt idx="15">
                  <c:v>4.4045456048913039</c:v>
                </c:pt>
                <c:pt idx="16">
                  <c:v>2.7586602568234753E-3</c:v>
                </c:pt>
                <c:pt idx="17">
                  <c:v>0.7789987880746807</c:v>
                </c:pt>
                <c:pt idx="18">
                  <c:v>0.7789987880746807</c:v>
                </c:pt>
                <c:pt idx="19">
                  <c:v>2.7586602568234753E-3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3-4166-9397-6BAF90AC3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69936"/>
        <c:axId val="1471549824"/>
      </c:scatterChart>
      <c:valAx>
        <c:axId val="21996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549824"/>
        <c:crosses val="autoZero"/>
        <c:crossBetween val="midCat"/>
      </c:valAx>
      <c:valAx>
        <c:axId val="14715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96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509867</xdr:colOff>
      <xdr:row>2</xdr:row>
      <xdr:rowOff>101973</xdr:rowOff>
    </xdr:from>
    <xdr:to>
      <xdr:col>43</xdr:col>
      <xdr:colOff>509867</xdr:colOff>
      <xdr:row>16</xdr:row>
      <xdr:rowOff>166967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CBD57F8-97D2-97F6-7D2F-1E8089B9E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87D4B-620C-4832-8A7F-55DC6EF9CEE8}">
  <dimension ref="B1:AJ286"/>
  <sheetViews>
    <sheetView tabSelected="1" zoomScale="70" zoomScaleNormal="70" workbookViewId="0">
      <selection activeCell="AI17" sqref="AI17"/>
    </sheetView>
  </sheetViews>
  <sheetFormatPr baseColWidth="10" defaultRowHeight="15" x14ac:dyDescent="0.25"/>
  <cols>
    <col min="1" max="1" width="11.42578125" style="1"/>
    <col min="2" max="2" width="6" style="1" bestFit="1" customWidth="1"/>
    <col min="3" max="5" width="5.7109375" style="1" bestFit="1" customWidth="1"/>
    <col min="6" max="6" width="5.28515625" style="11" bestFit="1" customWidth="1"/>
    <col min="7" max="7" width="5.7109375" style="1" bestFit="1" customWidth="1"/>
    <col min="8" max="8" width="6.28515625" style="1" bestFit="1" customWidth="1"/>
    <col min="9" max="9" width="5.42578125" style="1" bestFit="1" customWidth="1"/>
    <col min="10" max="10" width="5.7109375" style="1" bestFit="1" customWidth="1"/>
    <col min="11" max="11" width="5.42578125" style="11" bestFit="1" customWidth="1"/>
    <col min="12" max="12" width="5.85546875" style="1" bestFit="1" customWidth="1"/>
    <col min="13" max="13" width="5.7109375" style="1" bestFit="1" customWidth="1"/>
    <col min="14" max="14" width="5.28515625" style="11" bestFit="1" customWidth="1"/>
    <col min="15" max="15" width="5.42578125" style="1" bestFit="1" customWidth="1"/>
    <col min="16" max="16" width="4.85546875" style="1" bestFit="1" customWidth="1"/>
    <col min="17" max="17" width="5.85546875" style="1" bestFit="1" customWidth="1"/>
    <col min="18" max="18" width="5.28515625" style="1" bestFit="1" customWidth="1"/>
    <col min="19" max="20" width="5.7109375" style="11" bestFit="1" customWidth="1"/>
    <col min="21" max="21" width="5.7109375" style="1" bestFit="1" customWidth="1"/>
    <col min="22" max="22" width="5.7109375" style="11" bestFit="1" customWidth="1"/>
    <col min="23" max="23" width="5.7109375" style="1" bestFit="1" customWidth="1"/>
    <col min="24" max="24" width="5.42578125" style="1" bestFit="1" customWidth="1"/>
    <col min="25" max="25" width="5.7109375" style="16" bestFit="1" customWidth="1"/>
    <col min="26" max="26" width="4.42578125" style="1" bestFit="1" customWidth="1"/>
    <col min="27" max="27" width="6" style="1" bestFit="1" customWidth="1"/>
    <col min="28" max="28" width="9.5703125" style="1" bestFit="1" customWidth="1"/>
    <col min="29" max="29" width="6.28515625" style="1" bestFit="1" customWidth="1"/>
    <col min="30" max="30" width="5.7109375" style="17" bestFit="1" customWidth="1"/>
    <col min="31" max="31" width="5.5703125" style="1" customWidth="1"/>
    <col min="32" max="32" width="6" style="1" bestFit="1" customWidth="1"/>
    <col min="33" max="34" width="5.7109375" style="1" bestFit="1" customWidth="1"/>
    <col min="35" max="35" width="6.28515625" style="1" bestFit="1" customWidth="1"/>
    <col min="36" max="36" width="5.28515625" style="1" bestFit="1" customWidth="1"/>
    <col min="37" max="16384" width="11.42578125" style="1"/>
  </cols>
  <sheetData>
    <row r="1" spans="2:36" ht="15.75" thickBot="1" x14ac:dyDescent="0.3"/>
    <row r="2" spans="2:36" ht="15.75" thickBot="1" x14ac:dyDescent="0.3">
      <c r="C2" s="18" t="s">
        <v>20</v>
      </c>
      <c r="D2" s="19" t="s">
        <v>21</v>
      </c>
      <c r="E2" s="19" t="s">
        <v>22</v>
      </c>
      <c r="F2" s="20" t="s">
        <v>23</v>
      </c>
      <c r="G2" s="19" t="s">
        <v>24</v>
      </c>
      <c r="H2" s="19" t="s">
        <v>25</v>
      </c>
      <c r="I2" s="19" t="s">
        <v>26</v>
      </c>
      <c r="J2" s="19" t="s">
        <v>27</v>
      </c>
      <c r="K2" s="20" t="s">
        <v>28</v>
      </c>
      <c r="L2" s="19" t="s">
        <v>29</v>
      </c>
      <c r="M2" s="19" t="s">
        <v>30</v>
      </c>
      <c r="N2" s="20" t="s">
        <v>31</v>
      </c>
      <c r="O2" s="19" t="s">
        <v>32</v>
      </c>
      <c r="P2" s="19" t="s">
        <v>33</v>
      </c>
      <c r="Q2" s="19" t="s">
        <v>34</v>
      </c>
      <c r="R2" s="19" t="s">
        <v>35</v>
      </c>
      <c r="S2" s="20" t="s">
        <v>36</v>
      </c>
      <c r="T2" s="20" t="s">
        <v>24</v>
      </c>
      <c r="U2" s="19" t="s">
        <v>37</v>
      </c>
      <c r="V2" s="20" t="s">
        <v>38</v>
      </c>
      <c r="W2" s="19" t="s">
        <v>24</v>
      </c>
      <c r="X2" s="19" t="s">
        <v>39</v>
      </c>
      <c r="Y2" s="21" t="s">
        <v>40</v>
      </c>
      <c r="AB2" s="22" t="s">
        <v>52</v>
      </c>
      <c r="AC2" s="23" t="s">
        <v>53</v>
      </c>
      <c r="AD2" s="24" t="s">
        <v>54</v>
      </c>
      <c r="AG2" s="47" t="s">
        <v>55</v>
      </c>
      <c r="AH2" s="39" t="s">
        <v>51</v>
      </c>
      <c r="AI2" s="55" t="s">
        <v>56</v>
      </c>
      <c r="AJ2" s="39" t="s">
        <v>57</v>
      </c>
    </row>
    <row r="3" spans="2:36" x14ac:dyDescent="0.25">
      <c r="B3" s="5" t="s">
        <v>0</v>
      </c>
      <c r="C3" s="12">
        <v>35</v>
      </c>
      <c r="D3" s="6">
        <v>61</v>
      </c>
      <c r="E3" s="6">
        <v>36</v>
      </c>
      <c r="F3" s="14">
        <v>37</v>
      </c>
      <c r="G3" s="6">
        <v>64</v>
      </c>
      <c r="H3" s="6">
        <v>35</v>
      </c>
      <c r="I3" s="6">
        <v>46</v>
      </c>
      <c r="J3" s="6">
        <v>35</v>
      </c>
      <c r="K3" s="14">
        <v>56</v>
      </c>
      <c r="L3" s="6">
        <v>46</v>
      </c>
      <c r="M3" s="6">
        <v>46</v>
      </c>
      <c r="N3" s="14">
        <v>68</v>
      </c>
      <c r="O3" s="6">
        <v>46</v>
      </c>
      <c r="P3" s="6">
        <v>38</v>
      </c>
      <c r="Q3" s="6">
        <v>25</v>
      </c>
      <c r="R3" s="6">
        <v>47</v>
      </c>
      <c r="S3" s="14">
        <v>62</v>
      </c>
      <c r="T3" s="14">
        <v>53</v>
      </c>
      <c r="U3" s="6">
        <v>42</v>
      </c>
      <c r="V3" s="14">
        <v>45</v>
      </c>
      <c r="W3" s="6">
        <v>44</v>
      </c>
      <c r="X3" s="6">
        <v>47</v>
      </c>
      <c r="Y3" s="25">
        <f>AVERAGE(C3:X3)</f>
        <v>46.090909090909093</v>
      </c>
      <c r="AA3" s="5" t="s">
        <v>0</v>
      </c>
      <c r="AB3" s="26">
        <f>AVERAGE(C3:X3)</f>
        <v>46.090909090909093</v>
      </c>
      <c r="AC3" s="27">
        <v>30</v>
      </c>
      <c r="AD3" s="28">
        <f>AB3/AC3</f>
        <v>1.5363636363636364</v>
      </c>
      <c r="AF3" s="5" t="s">
        <v>0</v>
      </c>
      <c r="AG3" s="44">
        <f>AVERAGE(C3:X3)</f>
        <v>46.090909090909093</v>
      </c>
      <c r="AH3" s="42">
        <f>_xlfn.STDEV.P(C3:X3)</f>
        <v>10.680947740163285</v>
      </c>
      <c r="AI3" s="44">
        <f>AG3-AH3</f>
        <v>35.40996135074581</v>
      </c>
      <c r="AJ3" s="42">
        <f>AG3+AH3</f>
        <v>56.771856831072377</v>
      </c>
    </row>
    <row r="4" spans="2:36" x14ac:dyDescent="0.25">
      <c r="B4" s="7" t="s">
        <v>1</v>
      </c>
      <c r="C4" s="10">
        <v>28</v>
      </c>
      <c r="D4" s="1">
        <v>36</v>
      </c>
      <c r="E4" s="1">
        <v>52</v>
      </c>
      <c r="F4" s="11">
        <v>61</v>
      </c>
      <c r="G4" s="1">
        <v>28</v>
      </c>
      <c r="H4" s="1">
        <v>10</v>
      </c>
      <c r="I4" s="1">
        <v>27</v>
      </c>
      <c r="J4" s="1">
        <v>28</v>
      </c>
      <c r="K4" s="11">
        <v>51</v>
      </c>
      <c r="L4" s="1">
        <v>26</v>
      </c>
      <c r="M4" s="1">
        <v>39</v>
      </c>
      <c r="N4" s="11">
        <v>7</v>
      </c>
      <c r="O4" s="1">
        <v>30</v>
      </c>
      <c r="P4" s="1">
        <v>30</v>
      </c>
      <c r="Q4" s="1">
        <v>16</v>
      </c>
      <c r="R4" s="1">
        <v>-11</v>
      </c>
      <c r="S4" s="11">
        <v>-3</v>
      </c>
      <c r="T4" s="11">
        <v>32</v>
      </c>
      <c r="U4" s="1">
        <v>-10</v>
      </c>
      <c r="V4" s="11">
        <v>37</v>
      </c>
      <c r="W4" s="1">
        <v>35</v>
      </c>
      <c r="X4" s="1">
        <v>30</v>
      </c>
      <c r="Y4" s="29">
        <f t="shared" ref="Y4:Y22" si="0">AVERAGE(C4:X4)</f>
        <v>26.318181818181817</v>
      </c>
      <c r="AA4" s="7" t="s">
        <v>1</v>
      </c>
      <c r="AB4" s="30">
        <f t="shared" ref="AB4:AB22" si="1">AVERAGE(C4:X4)</f>
        <v>26.318181818181817</v>
      </c>
      <c r="AC4" s="31">
        <v>20.8</v>
      </c>
      <c r="AD4" s="32">
        <f t="shared" ref="AD4:AD35" si="2">AB4/AC4</f>
        <v>1.2652972027972027</v>
      </c>
      <c r="AF4" s="7" t="s">
        <v>1</v>
      </c>
      <c r="AG4" s="45">
        <f t="shared" ref="AG4:AG23" si="3">AVERAGE(C4:X4)</f>
        <v>26.318181818181817</v>
      </c>
      <c r="AH4" s="40">
        <f t="shared" ref="AH4:AH22" si="4">_xlfn.STDEV.P(C4:X4)</f>
        <v>18.234299257758373</v>
      </c>
      <c r="AI4" s="45">
        <f t="shared" ref="AI4:AI22" si="5">AG4-AH4</f>
        <v>8.0838825604234437</v>
      </c>
      <c r="AJ4" s="40">
        <f t="shared" ref="AJ4:AJ22" si="6">AG4+AH4</f>
        <v>44.552481075940193</v>
      </c>
    </row>
    <row r="5" spans="2:36" x14ac:dyDescent="0.25">
      <c r="B5" s="7" t="s">
        <v>2</v>
      </c>
      <c r="C5" s="10">
        <v>19</v>
      </c>
      <c r="D5" s="1">
        <v>16</v>
      </c>
      <c r="E5" s="1">
        <v>29</v>
      </c>
      <c r="F5" s="11">
        <v>19</v>
      </c>
      <c r="G5" s="1">
        <v>24</v>
      </c>
      <c r="H5" s="1">
        <v>28</v>
      </c>
      <c r="I5" s="1">
        <v>39</v>
      </c>
      <c r="J5" s="1">
        <v>23</v>
      </c>
      <c r="K5" s="11">
        <v>31</v>
      </c>
      <c r="L5" s="1">
        <v>25</v>
      </c>
      <c r="M5" s="1">
        <v>20</v>
      </c>
      <c r="N5" s="11">
        <v>32</v>
      </c>
      <c r="O5" s="1">
        <v>29</v>
      </c>
      <c r="P5" s="1">
        <v>17</v>
      </c>
      <c r="Q5" s="1">
        <v>39</v>
      </c>
      <c r="R5" s="1">
        <v>20</v>
      </c>
      <c r="S5" s="11">
        <v>6</v>
      </c>
      <c r="T5" s="11">
        <v>-4</v>
      </c>
      <c r="U5" s="1">
        <v>41</v>
      </c>
      <c r="V5" s="11">
        <v>13</v>
      </c>
      <c r="W5" s="1">
        <v>26</v>
      </c>
      <c r="X5" s="1">
        <v>14</v>
      </c>
      <c r="Y5" s="29">
        <f t="shared" si="0"/>
        <v>23</v>
      </c>
      <c r="AA5" s="7" t="s">
        <v>2</v>
      </c>
      <c r="AB5" s="30">
        <f t="shared" si="1"/>
        <v>23</v>
      </c>
      <c r="AC5" s="31">
        <v>19.3</v>
      </c>
      <c r="AD5" s="32">
        <f t="shared" si="2"/>
        <v>1.1917098445595855</v>
      </c>
      <c r="AF5" s="7" t="s">
        <v>2</v>
      </c>
      <c r="AG5" s="45">
        <f t="shared" si="3"/>
        <v>23</v>
      </c>
      <c r="AH5" s="40">
        <f t="shared" si="4"/>
        <v>10.50108219531336</v>
      </c>
      <c r="AI5" s="45">
        <f t="shared" si="5"/>
        <v>12.49891780468664</v>
      </c>
      <c r="AJ5" s="40">
        <f t="shared" si="6"/>
        <v>33.501082195313359</v>
      </c>
    </row>
    <row r="6" spans="2:36" x14ac:dyDescent="0.25">
      <c r="B6" s="7" t="s">
        <v>3</v>
      </c>
      <c r="C6" s="10">
        <v>-1</v>
      </c>
      <c r="D6" s="1">
        <v>7</v>
      </c>
      <c r="E6" s="1">
        <v>19</v>
      </c>
      <c r="F6" s="11">
        <v>0</v>
      </c>
      <c r="G6" s="1">
        <v>1</v>
      </c>
      <c r="H6" s="1">
        <v>6</v>
      </c>
      <c r="I6" s="1">
        <v>-2</v>
      </c>
      <c r="J6" s="1">
        <v>2</v>
      </c>
      <c r="K6" s="11">
        <v>29</v>
      </c>
      <c r="L6" s="1">
        <v>38</v>
      </c>
      <c r="M6" s="1">
        <v>29</v>
      </c>
      <c r="N6" s="11">
        <v>15</v>
      </c>
      <c r="O6" s="1">
        <v>25</v>
      </c>
      <c r="P6" s="1">
        <v>9</v>
      </c>
      <c r="Q6" s="1">
        <v>30</v>
      </c>
      <c r="R6" s="1">
        <v>31</v>
      </c>
      <c r="S6" s="11">
        <v>41</v>
      </c>
      <c r="T6" s="11">
        <v>46</v>
      </c>
      <c r="U6" s="1">
        <v>48</v>
      </c>
      <c r="V6" s="11">
        <v>57</v>
      </c>
      <c r="W6" s="1">
        <v>-14</v>
      </c>
      <c r="X6" s="1">
        <v>22</v>
      </c>
      <c r="Y6" s="29">
        <f t="shared" si="0"/>
        <v>19.90909090909091</v>
      </c>
      <c r="AA6" s="7" t="s">
        <v>3</v>
      </c>
      <c r="AB6" s="30">
        <f t="shared" si="1"/>
        <v>19.90909090909091</v>
      </c>
      <c r="AC6" s="31">
        <v>23</v>
      </c>
      <c r="AD6" s="32">
        <f t="shared" si="2"/>
        <v>0.86561264822134387</v>
      </c>
      <c r="AF6" s="7" t="s">
        <v>3</v>
      </c>
      <c r="AG6" s="45">
        <f t="shared" si="3"/>
        <v>19.90909090909091</v>
      </c>
      <c r="AH6" s="40">
        <f t="shared" si="4"/>
        <v>18.688618536690115</v>
      </c>
      <c r="AI6" s="45">
        <f t="shared" si="5"/>
        <v>1.2204723724007955</v>
      </c>
      <c r="AJ6" s="40">
        <f t="shared" si="6"/>
        <v>38.597709445781021</v>
      </c>
    </row>
    <row r="7" spans="2:36" x14ac:dyDescent="0.25">
      <c r="B7" s="7" t="s">
        <v>4</v>
      </c>
      <c r="C7" s="10">
        <v>39</v>
      </c>
      <c r="D7" s="1">
        <v>23</v>
      </c>
      <c r="E7" s="1">
        <v>23</v>
      </c>
      <c r="F7" s="11">
        <v>27</v>
      </c>
      <c r="G7" s="1">
        <v>25</v>
      </c>
      <c r="H7" s="1">
        <v>27</v>
      </c>
      <c r="I7" s="1">
        <v>14</v>
      </c>
      <c r="J7" s="1">
        <v>27</v>
      </c>
      <c r="K7" s="11">
        <v>28</v>
      </c>
      <c r="L7" s="1">
        <v>12</v>
      </c>
      <c r="M7" s="1">
        <v>7</v>
      </c>
      <c r="N7" s="11">
        <v>2</v>
      </c>
      <c r="O7" s="1">
        <v>62</v>
      </c>
      <c r="P7" s="1">
        <v>5</v>
      </c>
      <c r="Q7" s="1">
        <v>-1</v>
      </c>
      <c r="R7" s="1">
        <v>16</v>
      </c>
      <c r="S7" s="11">
        <v>25</v>
      </c>
      <c r="T7" s="11">
        <v>-9</v>
      </c>
      <c r="U7" s="1">
        <v>-16</v>
      </c>
      <c r="V7" s="11">
        <v>39</v>
      </c>
      <c r="W7" s="1">
        <v>12</v>
      </c>
      <c r="X7" s="1">
        <v>16</v>
      </c>
      <c r="Y7" s="29">
        <f t="shared" si="0"/>
        <v>18.318181818181817</v>
      </c>
      <c r="AA7" s="7" t="s">
        <v>4</v>
      </c>
      <c r="AB7" s="30">
        <f t="shared" si="1"/>
        <v>18.318181818181817</v>
      </c>
      <c r="AC7" s="31">
        <v>15.8</v>
      </c>
      <c r="AD7" s="32">
        <f t="shared" si="2"/>
        <v>1.1593785960874567</v>
      </c>
      <c r="AF7" s="7" t="s">
        <v>4</v>
      </c>
      <c r="AG7" s="45">
        <f t="shared" si="3"/>
        <v>18.318181818181817</v>
      </c>
      <c r="AH7" s="40">
        <f t="shared" si="4"/>
        <v>16.780362883811442</v>
      </c>
      <c r="AI7" s="45">
        <f t="shared" si="5"/>
        <v>1.5378189343703745</v>
      </c>
      <c r="AJ7" s="40">
        <f t="shared" si="6"/>
        <v>35.098544701993262</v>
      </c>
    </row>
    <row r="8" spans="2:36" x14ac:dyDescent="0.25">
      <c r="B8" s="7" t="s">
        <v>5</v>
      </c>
      <c r="C8" s="10">
        <v>19</v>
      </c>
      <c r="D8" s="1">
        <v>12</v>
      </c>
      <c r="E8" s="1">
        <v>8</v>
      </c>
      <c r="F8" s="11">
        <v>21</v>
      </c>
      <c r="G8" s="1">
        <v>20</v>
      </c>
      <c r="H8" s="1">
        <v>6</v>
      </c>
      <c r="I8" s="1">
        <v>19</v>
      </c>
      <c r="J8" s="1">
        <v>22</v>
      </c>
      <c r="K8" s="11">
        <v>31</v>
      </c>
      <c r="L8" s="1">
        <v>4</v>
      </c>
      <c r="M8" s="1">
        <v>12</v>
      </c>
      <c r="N8" s="11">
        <v>-8</v>
      </c>
      <c r="O8" s="1">
        <v>31</v>
      </c>
      <c r="P8" s="1">
        <v>38</v>
      </c>
      <c r="Q8" s="1">
        <v>45</v>
      </c>
      <c r="R8" s="1">
        <v>18</v>
      </c>
      <c r="S8" s="11">
        <v>-14</v>
      </c>
      <c r="T8" s="11">
        <v>32</v>
      </c>
      <c r="U8" s="1">
        <v>19</v>
      </c>
      <c r="V8" s="11">
        <v>21</v>
      </c>
      <c r="W8" s="1">
        <v>34</v>
      </c>
      <c r="X8" s="1">
        <v>4</v>
      </c>
      <c r="Y8" s="29">
        <f t="shared" si="0"/>
        <v>17.90909090909091</v>
      </c>
      <c r="AA8" s="7" t="s">
        <v>5</v>
      </c>
      <c r="AB8" s="30">
        <f t="shared" si="1"/>
        <v>17.90909090909091</v>
      </c>
      <c r="AC8" s="31">
        <v>18.5</v>
      </c>
      <c r="AD8" s="32">
        <f t="shared" si="2"/>
        <v>0.96805896805896807</v>
      </c>
      <c r="AF8" s="7" t="s">
        <v>5</v>
      </c>
      <c r="AG8" s="45">
        <f t="shared" si="3"/>
        <v>17.90909090909091</v>
      </c>
      <c r="AH8" s="40">
        <f t="shared" si="4"/>
        <v>14.090322568438404</v>
      </c>
      <c r="AI8" s="45">
        <f t="shared" si="5"/>
        <v>3.8187683406525057</v>
      </c>
      <c r="AJ8" s="40">
        <f t="shared" si="6"/>
        <v>31.999413477529316</v>
      </c>
    </row>
    <row r="9" spans="2:36" x14ac:dyDescent="0.25">
      <c r="B9" s="7" t="s">
        <v>6</v>
      </c>
      <c r="C9" s="10">
        <v>16</v>
      </c>
      <c r="D9" s="1">
        <v>18</v>
      </c>
      <c r="E9" s="1">
        <v>-7</v>
      </c>
      <c r="F9" s="11">
        <v>25</v>
      </c>
      <c r="G9" s="1">
        <v>28</v>
      </c>
      <c r="H9" s="1">
        <v>16</v>
      </c>
      <c r="I9" s="1">
        <v>31</v>
      </c>
      <c r="J9" s="1">
        <v>-12</v>
      </c>
      <c r="K9" s="11">
        <v>34</v>
      </c>
      <c r="L9" s="1">
        <v>18</v>
      </c>
      <c r="M9" s="1">
        <v>27</v>
      </c>
      <c r="N9" s="11">
        <v>28</v>
      </c>
      <c r="O9" s="1">
        <v>6</v>
      </c>
      <c r="P9" s="1">
        <v>17</v>
      </c>
      <c r="Q9" s="1">
        <v>-2</v>
      </c>
      <c r="R9" s="1">
        <v>14</v>
      </c>
      <c r="S9" s="11">
        <v>37</v>
      </c>
      <c r="T9" s="11">
        <v>25</v>
      </c>
      <c r="U9" s="1">
        <v>18</v>
      </c>
      <c r="V9" s="11">
        <v>1</v>
      </c>
      <c r="W9" s="1">
        <v>14</v>
      </c>
      <c r="X9" s="1">
        <v>32</v>
      </c>
      <c r="Y9" s="29">
        <f t="shared" si="0"/>
        <v>17.454545454545453</v>
      </c>
      <c r="AA9" s="7" t="s">
        <v>6</v>
      </c>
      <c r="AB9" s="30">
        <f t="shared" si="1"/>
        <v>17.454545454545453</v>
      </c>
      <c r="AC9" s="31">
        <v>18.8</v>
      </c>
      <c r="AD9" s="32">
        <f t="shared" si="2"/>
        <v>0.92843326885880062</v>
      </c>
      <c r="AF9" s="7" t="s">
        <v>6</v>
      </c>
      <c r="AG9" s="45">
        <f t="shared" si="3"/>
        <v>17.454545454545453</v>
      </c>
      <c r="AH9" s="40">
        <f t="shared" si="4"/>
        <v>13.061836404117679</v>
      </c>
      <c r="AI9" s="45">
        <f t="shared" si="5"/>
        <v>4.3927090504277739</v>
      </c>
      <c r="AJ9" s="40">
        <f t="shared" si="6"/>
        <v>30.516381858663131</v>
      </c>
    </row>
    <row r="10" spans="2:36" x14ac:dyDescent="0.25">
      <c r="B10" s="7" t="s">
        <v>7</v>
      </c>
      <c r="C10" s="10">
        <v>-11</v>
      </c>
      <c r="D10" s="1">
        <v>27</v>
      </c>
      <c r="E10" s="1">
        <v>-15</v>
      </c>
      <c r="F10" s="11">
        <v>29</v>
      </c>
      <c r="G10" s="1">
        <v>16</v>
      </c>
      <c r="H10" s="1">
        <v>16</v>
      </c>
      <c r="I10" s="1">
        <v>14</v>
      </c>
      <c r="J10" s="1">
        <v>19</v>
      </c>
      <c r="K10" s="11">
        <v>32</v>
      </c>
      <c r="L10" s="1">
        <v>6</v>
      </c>
      <c r="M10" s="1">
        <v>12</v>
      </c>
      <c r="N10" s="11">
        <v>26</v>
      </c>
      <c r="O10" s="1">
        <v>-7</v>
      </c>
      <c r="P10" s="1">
        <v>24</v>
      </c>
      <c r="Q10" s="1">
        <v>22</v>
      </c>
      <c r="R10" s="1">
        <v>22</v>
      </c>
      <c r="S10" s="11">
        <v>22</v>
      </c>
      <c r="T10" s="11">
        <v>-10</v>
      </c>
      <c r="U10" s="1">
        <v>24</v>
      </c>
      <c r="V10" s="11">
        <v>-3</v>
      </c>
      <c r="W10" s="1">
        <v>41</v>
      </c>
      <c r="X10" s="1">
        <v>29</v>
      </c>
      <c r="Y10" s="29">
        <f t="shared" si="0"/>
        <v>15.227272727272727</v>
      </c>
      <c r="AA10" s="7" t="s">
        <v>7</v>
      </c>
      <c r="AB10" s="30">
        <f t="shared" si="1"/>
        <v>15.227272727272727</v>
      </c>
      <c r="AC10" s="31">
        <v>19.100000000000001</v>
      </c>
      <c r="AD10" s="32">
        <f t="shared" si="2"/>
        <v>0.79723940980485475</v>
      </c>
      <c r="AF10" s="7" t="s">
        <v>7</v>
      </c>
      <c r="AG10" s="45">
        <f t="shared" si="3"/>
        <v>15.227272727272727</v>
      </c>
      <c r="AH10" s="40">
        <f t="shared" si="4"/>
        <v>15.147552512120168</v>
      </c>
      <c r="AI10" s="45">
        <f t="shared" si="5"/>
        <v>7.9720215152558893E-2</v>
      </c>
      <c r="AJ10" s="40">
        <f t="shared" si="6"/>
        <v>30.374825239392894</v>
      </c>
    </row>
    <row r="11" spans="2:36" x14ac:dyDescent="0.25">
      <c r="B11" s="7" t="s">
        <v>8</v>
      </c>
      <c r="C11" s="10">
        <v>-16</v>
      </c>
      <c r="D11" s="1">
        <v>2</v>
      </c>
      <c r="E11" s="1">
        <v>16</v>
      </c>
      <c r="F11" s="11">
        <v>8</v>
      </c>
      <c r="G11" s="1">
        <v>5</v>
      </c>
      <c r="H11" s="1">
        <v>4</v>
      </c>
      <c r="I11" s="1">
        <v>3</v>
      </c>
      <c r="J11" s="1">
        <v>3</v>
      </c>
      <c r="K11" s="11">
        <v>20</v>
      </c>
      <c r="L11" s="1">
        <v>20</v>
      </c>
      <c r="M11" s="1">
        <v>18</v>
      </c>
      <c r="N11" s="11">
        <v>-7</v>
      </c>
      <c r="O11" s="1">
        <v>18</v>
      </c>
      <c r="P11" s="1">
        <v>15</v>
      </c>
      <c r="Q11" s="1">
        <v>24</v>
      </c>
      <c r="R11" s="1">
        <v>35</v>
      </c>
      <c r="S11" s="11">
        <v>56</v>
      </c>
      <c r="T11" s="11">
        <v>-20</v>
      </c>
      <c r="U11" s="1">
        <v>14</v>
      </c>
      <c r="V11" s="11">
        <v>3</v>
      </c>
      <c r="W11" s="1">
        <v>39</v>
      </c>
      <c r="X11" s="1">
        <v>19</v>
      </c>
      <c r="Y11" s="29">
        <f t="shared" si="0"/>
        <v>12.681818181818182</v>
      </c>
      <c r="AA11" s="7" t="s">
        <v>8</v>
      </c>
      <c r="AB11" s="30">
        <f t="shared" si="1"/>
        <v>12.681818181818182</v>
      </c>
      <c r="AC11" s="31">
        <v>19</v>
      </c>
      <c r="AD11" s="32">
        <f t="shared" si="2"/>
        <v>0.66746411483253587</v>
      </c>
      <c r="AF11" s="7" t="s">
        <v>8</v>
      </c>
      <c r="AG11" s="45">
        <f t="shared" si="3"/>
        <v>12.681818181818182</v>
      </c>
      <c r="AH11" s="40">
        <f t="shared" si="4"/>
        <v>16.850644346019326</v>
      </c>
      <c r="AI11" s="45">
        <f t="shared" si="5"/>
        <v>-4.1688261642011444</v>
      </c>
      <c r="AJ11" s="40">
        <f t="shared" si="6"/>
        <v>29.532462527837509</v>
      </c>
    </row>
    <row r="12" spans="2:36" x14ac:dyDescent="0.25">
      <c r="B12" s="7" t="s">
        <v>9</v>
      </c>
      <c r="C12" s="10">
        <v>20</v>
      </c>
      <c r="D12" s="1">
        <v>6</v>
      </c>
      <c r="E12" s="1">
        <v>1</v>
      </c>
      <c r="F12" s="11">
        <v>17</v>
      </c>
      <c r="G12" s="1">
        <v>10</v>
      </c>
      <c r="H12" s="1">
        <v>10</v>
      </c>
      <c r="I12" s="1">
        <v>14</v>
      </c>
      <c r="J12" s="1">
        <v>8</v>
      </c>
      <c r="K12" s="11">
        <v>7</v>
      </c>
      <c r="L12" s="1">
        <v>-3</v>
      </c>
      <c r="M12" s="1">
        <v>-19</v>
      </c>
      <c r="N12" s="11">
        <v>17</v>
      </c>
      <c r="O12" s="1">
        <v>39</v>
      </c>
      <c r="P12" s="1">
        <v>3</v>
      </c>
      <c r="Q12" s="1">
        <v>21</v>
      </c>
      <c r="R12" s="1">
        <v>7</v>
      </c>
      <c r="S12" s="11">
        <v>11</v>
      </c>
      <c r="T12" s="11">
        <v>22</v>
      </c>
      <c r="U12" s="1">
        <v>10</v>
      </c>
      <c r="V12" s="11">
        <v>24</v>
      </c>
      <c r="W12" s="1">
        <v>1</v>
      </c>
      <c r="X12" s="1">
        <v>4</v>
      </c>
      <c r="Y12" s="29">
        <f t="shared" si="0"/>
        <v>10.454545454545455</v>
      </c>
      <c r="AA12" s="7" t="s">
        <v>9</v>
      </c>
      <c r="AB12" s="30">
        <f t="shared" si="1"/>
        <v>10.454545454545455</v>
      </c>
      <c r="AC12" s="31">
        <v>7.8</v>
      </c>
      <c r="AD12" s="32">
        <f t="shared" si="2"/>
        <v>1.3403263403263403</v>
      </c>
      <c r="AF12" s="7" t="s">
        <v>9</v>
      </c>
      <c r="AG12" s="45">
        <f t="shared" si="3"/>
        <v>10.454545454545455</v>
      </c>
      <c r="AH12" s="40">
        <f t="shared" si="4"/>
        <v>11.296529123935983</v>
      </c>
      <c r="AI12" s="45">
        <f t="shared" si="5"/>
        <v>-0.84198366939052782</v>
      </c>
      <c r="AJ12" s="40">
        <f t="shared" si="6"/>
        <v>21.751074578481436</v>
      </c>
    </row>
    <row r="13" spans="2:36" x14ac:dyDescent="0.25">
      <c r="B13" s="7" t="s">
        <v>10</v>
      </c>
      <c r="C13" s="10">
        <v>17</v>
      </c>
      <c r="D13" s="1">
        <v>-14</v>
      </c>
      <c r="E13" s="1">
        <v>21</v>
      </c>
      <c r="F13" s="11">
        <v>18</v>
      </c>
      <c r="G13" s="1">
        <v>12</v>
      </c>
      <c r="H13" s="1">
        <v>-17</v>
      </c>
      <c r="I13" s="1">
        <v>16</v>
      </c>
      <c r="J13" s="1">
        <v>14</v>
      </c>
      <c r="K13" s="11">
        <v>25</v>
      </c>
      <c r="L13" s="1">
        <v>2</v>
      </c>
      <c r="M13" s="1">
        <v>9</v>
      </c>
      <c r="N13" s="11">
        <v>12</v>
      </c>
      <c r="O13" s="1">
        <v>10</v>
      </c>
      <c r="P13" s="1">
        <v>7</v>
      </c>
      <c r="Q13" s="1">
        <v>0</v>
      </c>
      <c r="R13" s="1">
        <v>-14</v>
      </c>
      <c r="S13" s="11">
        <v>17</v>
      </c>
      <c r="T13" s="11">
        <v>10</v>
      </c>
      <c r="U13" s="1">
        <v>8</v>
      </c>
      <c r="V13" s="11">
        <v>28</v>
      </c>
      <c r="W13" s="1">
        <v>39</v>
      </c>
      <c r="X13" s="1">
        <v>11</v>
      </c>
      <c r="Y13" s="29">
        <f t="shared" si="0"/>
        <v>10.5</v>
      </c>
      <c r="AA13" s="7" t="s">
        <v>10</v>
      </c>
      <c r="AB13" s="30">
        <f t="shared" si="1"/>
        <v>10.5</v>
      </c>
      <c r="AC13" s="31">
        <v>10.7</v>
      </c>
      <c r="AD13" s="32">
        <f t="shared" si="2"/>
        <v>0.98130841121495338</v>
      </c>
      <c r="AF13" s="7" t="s">
        <v>10</v>
      </c>
      <c r="AG13" s="45">
        <f t="shared" si="3"/>
        <v>10.5</v>
      </c>
      <c r="AH13" s="40">
        <f t="shared" si="4"/>
        <v>13.120940930782782</v>
      </c>
      <c r="AI13" s="45">
        <f t="shared" si="5"/>
        <v>-2.6209409307827816</v>
      </c>
      <c r="AJ13" s="40">
        <f t="shared" si="6"/>
        <v>23.62094093078278</v>
      </c>
    </row>
    <row r="14" spans="2:36" x14ac:dyDescent="0.25">
      <c r="B14" s="7" t="s">
        <v>11</v>
      </c>
      <c r="C14" s="10">
        <v>8</v>
      </c>
      <c r="D14" s="1">
        <v>9</v>
      </c>
      <c r="E14" s="1">
        <v>7</v>
      </c>
      <c r="F14" s="11">
        <v>-13</v>
      </c>
      <c r="G14" s="1">
        <v>16</v>
      </c>
      <c r="H14" s="1">
        <v>-4</v>
      </c>
      <c r="I14" s="1">
        <v>11</v>
      </c>
      <c r="J14" s="1">
        <v>8</v>
      </c>
      <c r="K14" s="11">
        <v>4</v>
      </c>
      <c r="L14" s="1">
        <v>3</v>
      </c>
      <c r="M14" s="1">
        <v>5</v>
      </c>
      <c r="N14" s="11">
        <v>7</v>
      </c>
      <c r="O14" s="1">
        <v>16</v>
      </c>
      <c r="P14" s="1">
        <v>-20</v>
      </c>
      <c r="Q14" s="1">
        <v>-17</v>
      </c>
      <c r="R14" s="1">
        <v>2</v>
      </c>
      <c r="S14" s="11">
        <v>11</v>
      </c>
      <c r="T14" s="11">
        <v>30</v>
      </c>
      <c r="U14" s="1">
        <v>20</v>
      </c>
      <c r="V14" s="11">
        <v>22</v>
      </c>
      <c r="W14" s="1">
        <v>14</v>
      </c>
      <c r="X14" s="1">
        <v>21</v>
      </c>
      <c r="Y14" s="29">
        <f t="shared" si="0"/>
        <v>7.2727272727272725</v>
      </c>
      <c r="AA14" s="7" t="s">
        <v>11</v>
      </c>
      <c r="AB14" s="30">
        <f t="shared" si="1"/>
        <v>7.2727272727272725</v>
      </c>
      <c r="AC14" s="31">
        <v>8</v>
      </c>
      <c r="AD14" s="32">
        <f t="shared" si="2"/>
        <v>0.90909090909090906</v>
      </c>
      <c r="AF14" s="7" t="s">
        <v>11</v>
      </c>
      <c r="AG14" s="45">
        <f t="shared" si="3"/>
        <v>7.2727272727272725</v>
      </c>
      <c r="AH14" s="40">
        <f t="shared" si="4"/>
        <v>12.147509352582297</v>
      </c>
      <c r="AI14" s="45">
        <f t="shared" si="5"/>
        <v>-4.8747820798550245</v>
      </c>
      <c r="AJ14" s="40">
        <f t="shared" si="6"/>
        <v>19.42023662530957</v>
      </c>
    </row>
    <row r="15" spans="2:36" x14ac:dyDescent="0.25">
      <c r="B15" s="7" t="s">
        <v>12</v>
      </c>
      <c r="C15" s="10">
        <v>15</v>
      </c>
      <c r="D15" s="1">
        <v>6</v>
      </c>
      <c r="E15" s="1">
        <v>15</v>
      </c>
      <c r="F15" s="11">
        <v>-10</v>
      </c>
      <c r="G15" s="1">
        <v>1</v>
      </c>
      <c r="H15" s="1">
        <v>11</v>
      </c>
      <c r="I15" s="1">
        <v>16</v>
      </c>
      <c r="J15" s="1">
        <v>4</v>
      </c>
      <c r="K15" s="11">
        <v>10</v>
      </c>
      <c r="L15" s="1">
        <v>6</v>
      </c>
      <c r="M15" s="1">
        <v>-4</v>
      </c>
      <c r="N15" s="11">
        <v>18</v>
      </c>
      <c r="O15" s="1">
        <v>-9</v>
      </c>
      <c r="P15" s="1">
        <v>3</v>
      </c>
      <c r="Q15" s="1">
        <v>11</v>
      </c>
      <c r="R15" s="1">
        <v>8</v>
      </c>
      <c r="S15" s="11">
        <v>19</v>
      </c>
      <c r="T15" s="11">
        <v>2</v>
      </c>
      <c r="U15" s="1">
        <v>2</v>
      </c>
      <c r="V15" s="11">
        <v>-11</v>
      </c>
      <c r="W15" s="1">
        <v>12</v>
      </c>
      <c r="X15" s="1">
        <v>10</v>
      </c>
      <c r="Y15" s="29">
        <f t="shared" si="0"/>
        <v>6.1363636363636367</v>
      </c>
      <c r="AA15" s="7" t="s">
        <v>12</v>
      </c>
      <c r="AB15" s="30">
        <f t="shared" si="1"/>
        <v>6.1363636363636367</v>
      </c>
      <c r="AC15" s="31">
        <v>6.6</v>
      </c>
      <c r="AD15" s="32">
        <f t="shared" si="2"/>
        <v>0.9297520661157026</v>
      </c>
      <c r="AF15" s="7" t="s">
        <v>12</v>
      </c>
      <c r="AG15" s="45">
        <f t="shared" si="3"/>
        <v>6.1363636363636367</v>
      </c>
      <c r="AH15" s="40">
        <f t="shared" si="4"/>
        <v>8.6249925140702928</v>
      </c>
      <c r="AI15" s="45">
        <f t="shared" si="5"/>
        <v>-2.4886288777066561</v>
      </c>
      <c r="AJ15" s="40">
        <f t="shared" si="6"/>
        <v>14.761356150433929</v>
      </c>
    </row>
    <row r="16" spans="2:36" x14ac:dyDescent="0.25">
      <c r="B16" s="7" t="s">
        <v>13</v>
      </c>
      <c r="C16" s="10">
        <v>13</v>
      </c>
      <c r="D16" s="1">
        <v>-17</v>
      </c>
      <c r="E16" s="1">
        <v>-15</v>
      </c>
      <c r="F16" s="11">
        <v>2</v>
      </c>
      <c r="G16" s="1">
        <v>-1</v>
      </c>
      <c r="H16" s="1">
        <v>0</v>
      </c>
      <c r="I16" s="1">
        <v>5</v>
      </c>
      <c r="J16" s="1">
        <v>22</v>
      </c>
      <c r="K16" s="11">
        <v>11</v>
      </c>
      <c r="L16" s="1">
        <v>8</v>
      </c>
      <c r="M16" s="1">
        <v>8</v>
      </c>
      <c r="N16" s="11">
        <v>19</v>
      </c>
      <c r="O16" s="1">
        <v>17</v>
      </c>
      <c r="P16" s="1">
        <v>12</v>
      </c>
      <c r="Q16" s="1">
        <v>12</v>
      </c>
      <c r="R16" s="1">
        <v>-15</v>
      </c>
      <c r="S16" s="11">
        <v>23</v>
      </c>
      <c r="T16" s="11">
        <v>14</v>
      </c>
      <c r="U16" s="1">
        <v>13</v>
      </c>
      <c r="V16" s="11">
        <v>-11</v>
      </c>
      <c r="W16" s="1">
        <v>0</v>
      </c>
      <c r="X16" s="1">
        <v>6</v>
      </c>
      <c r="Y16" s="29">
        <f t="shared" si="0"/>
        <v>5.7272727272727275</v>
      </c>
      <c r="AA16" s="7" t="s">
        <v>13</v>
      </c>
      <c r="AB16" s="30">
        <f t="shared" si="1"/>
        <v>5.7272727272727275</v>
      </c>
      <c r="AC16" s="31">
        <v>7</v>
      </c>
      <c r="AD16" s="32">
        <f t="shared" si="2"/>
        <v>0.81818181818181823</v>
      </c>
      <c r="AF16" s="7" t="s">
        <v>13</v>
      </c>
      <c r="AG16" s="45">
        <f t="shared" si="3"/>
        <v>5.7272727272727275</v>
      </c>
      <c r="AH16" s="40">
        <f t="shared" si="4"/>
        <v>11.556901984142392</v>
      </c>
      <c r="AI16" s="45">
        <f t="shared" si="5"/>
        <v>-5.8296292568696648</v>
      </c>
      <c r="AJ16" s="40">
        <f t="shared" si="6"/>
        <v>17.284174711415119</v>
      </c>
    </row>
    <row r="17" spans="2:36" x14ac:dyDescent="0.25">
      <c r="B17" s="7" t="s">
        <v>14</v>
      </c>
      <c r="C17" s="10">
        <v>-17</v>
      </c>
      <c r="D17" s="1">
        <v>7</v>
      </c>
      <c r="E17" s="1">
        <v>2</v>
      </c>
      <c r="F17" s="11">
        <v>7</v>
      </c>
      <c r="G17" s="1">
        <v>8</v>
      </c>
      <c r="H17" s="1">
        <v>32</v>
      </c>
      <c r="I17" s="1">
        <v>9</v>
      </c>
      <c r="J17" s="1">
        <v>11</v>
      </c>
      <c r="K17" s="11">
        <v>9</v>
      </c>
      <c r="L17" s="1">
        <v>-18</v>
      </c>
      <c r="M17" s="1">
        <v>-19</v>
      </c>
      <c r="N17" s="11">
        <v>23</v>
      </c>
      <c r="O17" s="1">
        <v>26</v>
      </c>
      <c r="P17" s="1">
        <v>-18</v>
      </c>
      <c r="Q17" s="1">
        <v>-13</v>
      </c>
      <c r="R17" s="1">
        <v>10</v>
      </c>
      <c r="S17" s="11">
        <v>2</v>
      </c>
      <c r="T17" s="11">
        <v>-10</v>
      </c>
      <c r="U17" s="1">
        <v>10</v>
      </c>
      <c r="V17" s="11">
        <v>17</v>
      </c>
      <c r="W17" s="1">
        <v>40</v>
      </c>
      <c r="X17" s="1">
        <v>2</v>
      </c>
      <c r="Y17" s="29">
        <f t="shared" si="0"/>
        <v>5.4545454545454541</v>
      </c>
      <c r="AA17" s="7" t="s">
        <v>14</v>
      </c>
      <c r="AB17" s="30">
        <f t="shared" si="1"/>
        <v>5.4545454545454541</v>
      </c>
      <c r="AC17" s="31">
        <v>7.8</v>
      </c>
      <c r="AD17" s="32">
        <f t="shared" si="2"/>
        <v>0.69930069930069927</v>
      </c>
      <c r="AF17" s="7" t="s">
        <v>14</v>
      </c>
      <c r="AG17" s="45">
        <f t="shared" si="3"/>
        <v>5.4545454545454541</v>
      </c>
      <c r="AH17" s="40">
        <f t="shared" si="4"/>
        <v>16.0785777093941</v>
      </c>
      <c r="AI17" s="45">
        <f t="shared" si="5"/>
        <v>-10.624032254848647</v>
      </c>
      <c r="AJ17" s="40">
        <f t="shared" si="6"/>
        <v>21.533123163939553</v>
      </c>
    </row>
    <row r="18" spans="2:36" x14ac:dyDescent="0.25">
      <c r="B18" s="7" t="s">
        <v>15</v>
      </c>
      <c r="C18" s="10">
        <v>8</v>
      </c>
      <c r="D18" s="1">
        <v>7</v>
      </c>
      <c r="E18" s="1">
        <v>3</v>
      </c>
      <c r="F18" s="11">
        <v>-15</v>
      </c>
      <c r="G18" s="1">
        <v>0</v>
      </c>
      <c r="H18" s="1">
        <v>0</v>
      </c>
      <c r="I18" s="1">
        <v>6</v>
      </c>
      <c r="J18" s="1">
        <v>-1</v>
      </c>
      <c r="K18" s="11">
        <v>9</v>
      </c>
      <c r="L18" s="1">
        <v>3</v>
      </c>
      <c r="M18" s="1">
        <v>2</v>
      </c>
      <c r="N18" s="11">
        <v>7</v>
      </c>
      <c r="O18" s="1">
        <v>19</v>
      </c>
      <c r="P18" s="1">
        <v>5</v>
      </c>
      <c r="Q18" s="1">
        <v>8</v>
      </c>
      <c r="R18" s="1">
        <v>5</v>
      </c>
      <c r="S18" s="11">
        <v>-16</v>
      </c>
      <c r="T18" s="11">
        <v>1</v>
      </c>
      <c r="U18" s="1">
        <v>12</v>
      </c>
      <c r="V18" s="11">
        <v>10</v>
      </c>
      <c r="W18" s="1">
        <v>6</v>
      </c>
      <c r="X18" s="1">
        <v>11</v>
      </c>
      <c r="Y18" s="29">
        <f t="shared" si="0"/>
        <v>4.0909090909090908</v>
      </c>
      <c r="AA18" s="7" t="s">
        <v>15</v>
      </c>
      <c r="AB18" s="30">
        <f t="shared" si="1"/>
        <v>4.0909090909090908</v>
      </c>
      <c r="AC18" s="31">
        <v>9</v>
      </c>
      <c r="AD18" s="32">
        <f t="shared" si="2"/>
        <v>0.45454545454545453</v>
      </c>
      <c r="AF18" s="7" t="s">
        <v>15</v>
      </c>
      <c r="AG18" s="45">
        <f t="shared" si="3"/>
        <v>4.0909090909090908</v>
      </c>
      <c r="AH18" s="40">
        <f t="shared" si="4"/>
        <v>7.6628329137769153</v>
      </c>
      <c r="AI18" s="45">
        <f t="shared" si="5"/>
        <v>-3.5719238228678245</v>
      </c>
      <c r="AJ18" s="40">
        <f t="shared" si="6"/>
        <v>11.753742004686007</v>
      </c>
    </row>
    <row r="19" spans="2:36" x14ac:dyDescent="0.25">
      <c r="B19" s="7" t="s">
        <v>16</v>
      </c>
      <c r="C19" s="10">
        <v>8</v>
      </c>
      <c r="D19" s="1">
        <v>9</v>
      </c>
      <c r="E19" s="1">
        <v>2</v>
      </c>
      <c r="F19" s="11">
        <v>16</v>
      </c>
      <c r="G19" s="1">
        <v>6</v>
      </c>
      <c r="H19" s="1">
        <v>1</v>
      </c>
      <c r="I19" s="1">
        <v>9</v>
      </c>
      <c r="J19" s="1">
        <v>0</v>
      </c>
      <c r="K19" s="11">
        <v>13</v>
      </c>
      <c r="L19" s="1">
        <v>-19</v>
      </c>
      <c r="M19" s="1">
        <v>5</v>
      </c>
      <c r="N19" s="11">
        <v>9</v>
      </c>
      <c r="O19" s="1">
        <v>14</v>
      </c>
      <c r="P19" s="1">
        <v>1</v>
      </c>
      <c r="Q19" s="1">
        <v>8</v>
      </c>
      <c r="R19" s="1">
        <v>4</v>
      </c>
      <c r="S19" s="11">
        <v>23</v>
      </c>
      <c r="T19" s="11">
        <v>12</v>
      </c>
      <c r="U19" s="1">
        <v>-16</v>
      </c>
      <c r="V19" s="11">
        <v>-21</v>
      </c>
      <c r="W19" s="1">
        <v>5</v>
      </c>
      <c r="X19" s="1">
        <v>0</v>
      </c>
      <c r="Y19" s="29">
        <f t="shared" si="0"/>
        <v>4.0454545454545459</v>
      </c>
      <c r="AA19" s="7" t="s">
        <v>16</v>
      </c>
      <c r="AB19" s="30">
        <f t="shared" si="1"/>
        <v>4.0454545454545459</v>
      </c>
      <c r="AC19" s="31">
        <v>6.2</v>
      </c>
      <c r="AD19" s="32">
        <f t="shared" si="2"/>
        <v>0.65249266862170097</v>
      </c>
      <c r="AF19" s="7" t="s">
        <v>16</v>
      </c>
      <c r="AG19" s="45">
        <f t="shared" si="3"/>
        <v>4.0454545454545459</v>
      </c>
      <c r="AH19" s="40">
        <f t="shared" si="4"/>
        <v>10.59792978380586</v>
      </c>
      <c r="AI19" s="45">
        <f t="shared" si="5"/>
        <v>-6.5524752383513141</v>
      </c>
      <c r="AJ19" s="40">
        <f t="shared" si="6"/>
        <v>14.643384329260407</v>
      </c>
    </row>
    <row r="20" spans="2:36" x14ac:dyDescent="0.25">
      <c r="B20" s="7" t="s">
        <v>17</v>
      </c>
      <c r="C20" s="10">
        <v>-1</v>
      </c>
      <c r="D20" s="1">
        <v>1</v>
      </c>
      <c r="E20" s="1">
        <v>11</v>
      </c>
      <c r="F20" s="11">
        <v>2</v>
      </c>
      <c r="G20" s="1">
        <v>4</v>
      </c>
      <c r="H20" s="1">
        <v>7</v>
      </c>
      <c r="I20" s="1">
        <v>3</v>
      </c>
      <c r="J20" s="1">
        <v>-1</v>
      </c>
      <c r="K20" s="11">
        <v>-4</v>
      </c>
      <c r="L20" s="1">
        <v>0</v>
      </c>
      <c r="M20" s="1">
        <v>0</v>
      </c>
      <c r="N20" s="11">
        <v>13</v>
      </c>
      <c r="O20" s="1">
        <v>11</v>
      </c>
      <c r="P20" s="1">
        <v>-2</v>
      </c>
      <c r="Q20" s="1">
        <v>0</v>
      </c>
      <c r="R20" s="1">
        <v>10</v>
      </c>
      <c r="S20" s="11">
        <v>-18</v>
      </c>
      <c r="T20" s="11">
        <v>17</v>
      </c>
      <c r="U20" s="1">
        <v>8</v>
      </c>
      <c r="V20" s="11">
        <v>-1</v>
      </c>
      <c r="W20" s="1">
        <v>2</v>
      </c>
      <c r="X20" s="1">
        <v>-3</v>
      </c>
      <c r="Y20" s="29">
        <f t="shared" si="0"/>
        <v>2.6818181818181817</v>
      </c>
      <c r="AA20" s="7" t="s">
        <v>17</v>
      </c>
      <c r="AB20" s="30">
        <f t="shared" si="1"/>
        <v>2.6818181818181817</v>
      </c>
      <c r="AC20" s="31">
        <v>6.4</v>
      </c>
      <c r="AD20" s="32">
        <f t="shared" si="2"/>
        <v>0.41903409090909088</v>
      </c>
      <c r="AF20" s="7" t="s">
        <v>17</v>
      </c>
      <c r="AG20" s="45">
        <f t="shared" si="3"/>
        <v>2.6818181818181817</v>
      </c>
      <c r="AH20" s="40">
        <f t="shared" si="4"/>
        <v>7.2135375487303142</v>
      </c>
      <c r="AI20" s="45">
        <f t="shared" si="5"/>
        <v>-4.5317193669121325</v>
      </c>
      <c r="AJ20" s="40">
        <f t="shared" si="6"/>
        <v>9.8953557305484949</v>
      </c>
    </row>
    <row r="21" spans="2:36" x14ac:dyDescent="0.25">
      <c r="B21" s="7" t="s">
        <v>18</v>
      </c>
      <c r="C21" s="10">
        <v>13</v>
      </c>
      <c r="D21" s="1">
        <v>-2</v>
      </c>
      <c r="E21" s="1">
        <v>12</v>
      </c>
      <c r="F21" s="11">
        <v>-1</v>
      </c>
      <c r="G21" s="1">
        <v>2</v>
      </c>
      <c r="H21" s="1">
        <v>10</v>
      </c>
      <c r="I21" s="1">
        <v>2</v>
      </c>
      <c r="J21" s="1">
        <v>6</v>
      </c>
      <c r="K21" s="11">
        <v>5</v>
      </c>
      <c r="L21" s="1">
        <v>-5</v>
      </c>
      <c r="M21" s="1">
        <v>0</v>
      </c>
      <c r="N21" s="11">
        <v>7</v>
      </c>
      <c r="O21" s="1">
        <v>14</v>
      </c>
      <c r="P21" s="1">
        <v>8</v>
      </c>
      <c r="Q21" s="1">
        <v>-18</v>
      </c>
      <c r="R21" s="1">
        <v>-17</v>
      </c>
      <c r="S21" s="11">
        <v>15</v>
      </c>
      <c r="T21" s="11">
        <v>10</v>
      </c>
      <c r="U21" s="1">
        <v>2</v>
      </c>
      <c r="V21" s="11">
        <v>-19</v>
      </c>
      <c r="W21" s="1">
        <v>-5</v>
      </c>
      <c r="X21" s="1">
        <v>4</v>
      </c>
      <c r="Y21" s="29">
        <f t="shared" si="0"/>
        <v>1.9545454545454546</v>
      </c>
      <c r="AA21" s="7" t="s">
        <v>18</v>
      </c>
      <c r="AB21" s="30">
        <f t="shared" si="1"/>
        <v>1.9545454545454546</v>
      </c>
      <c r="AC21" s="31">
        <v>6.4</v>
      </c>
      <c r="AD21" s="32">
        <f t="shared" si="2"/>
        <v>0.30539772727272724</v>
      </c>
      <c r="AF21" s="7" t="s">
        <v>18</v>
      </c>
      <c r="AG21" s="45">
        <f t="shared" si="3"/>
        <v>1.9545454545454546</v>
      </c>
      <c r="AH21" s="40">
        <f t="shared" si="4"/>
        <v>9.7256795636709423</v>
      </c>
      <c r="AI21" s="45">
        <f t="shared" si="5"/>
        <v>-7.7711341091254873</v>
      </c>
      <c r="AJ21" s="40">
        <f t="shared" si="6"/>
        <v>11.680225018216397</v>
      </c>
    </row>
    <row r="22" spans="2:36" ht="15.75" thickBot="1" x14ac:dyDescent="0.3">
      <c r="B22" s="8" t="s">
        <v>19</v>
      </c>
      <c r="C22" s="13">
        <v>11</v>
      </c>
      <c r="D22" s="9">
        <v>2</v>
      </c>
      <c r="E22" s="9">
        <v>5</v>
      </c>
      <c r="F22" s="15">
        <v>0</v>
      </c>
      <c r="G22" s="9">
        <v>1</v>
      </c>
      <c r="H22" s="9">
        <v>0</v>
      </c>
      <c r="I22" s="9">
        <v>1</v>
      </c>
      <c r="J22" s="9">
        <v>-19</v>
      </c>
      <c r="K22" s="15">
        <v>19</v>
      </c>
      <c r="L22" s="9">
        <v>6</v>
      </c>
      <c r="M22" s="9">
        <v>2</v>
      </c>
      <c r="N22" s="15">
        <v>3</v>
      </c>
      <c r="O22" s="9">
        <v>-18</v>
      </c>
      <c r="P22" s="9">
        <v>3</v>
      </c>
      <c r="Q22" s="9">
        <v>6</v>
      </c>
      <c r="R22" s="9">
        <v>-21</v>
      </c>
      <c r="S22" s="15">
        <v>-34</v>
      </c>
      <c r="T22" s="15">
        <v>16</v>
      </c>
      <c r="U22" s="9">
        <v>6</v>
      </c>
      <c r="V22" s="15">
        <v>12</v>
      </c>
      <c r="W22" s="9">
        <v>-3</v>
      </c>
      <c r="X22" s="9">
        <v>5</v>
      </c>
      <c r="Y22" s="33">
        <f t="shared" si="0"/>
        <v>0.13636363636363635</v>
      </c>
      <c r="AA22" s="8" t="s">
        <v>19</v>
      </c>
      <c r="AB22" s="34">
        <f t="shared" si="1"/>
        <v>0.13636363636363635</v>
      </c>
      <c r="AC22" s="35">
        <v>5.5</v>
      </c>
      <c r="AD22" s="36">
        <f t="shared" si="2"/>
        <v>2.4793388429752063E-2</v>
      </c>
      <c r="AF22" s="8" t="s">
        <v>19</v>
      </c>
      <c r="AG22" s="46">
        <f t="shared" si="3"/>
        <v>0.13636363636363635</v>
      </c>
      <c r="AH22" s="43">
        <f t="shared" si="4"/>
        <v>12.355695979607781</v>
      </c>
      <c r="AI22" s="46">
        <f t="shared" si="5"/>
        <v>-12.219332343244144</v>
      </c>
      <c r="AJ22" s="43">
        <f t="shared" si="6"/>
        <v>12.492059615971417</v>
      </c>
    </row>
    <row r="23" spans="2:36" ht="15.75" thickBot="1" x14ac:dyDescent="0.3">
      <c r="C23" s="13">
        <f>AVERAGE(C3:C22)</f>
        <v>11.15</v>
      </c>
      <c r="D23" s="9">
        <f t="shared" ref="D23:Y23" si="7">AVERAGE(D3:D22)</f>
        <v>10.8</v>
      </c>
      <c r="E23" s="9">
        <f t="shared" si="7"/>
        <v>11.25</v>
      </c>
      <c r="F23" s="15">
        <f t="shared" si="7"/>
        <v>12.5</v>
      </c>
      <c r="G23" s="9">
        <f t="shared" si="7"/>
        <v>13.5</v>
      </c>
      <c r="H23" s="9">
        <f t="shared" si="7"/>
        <v>9.9</v>
      </c>
      <c r="I23" s="9">
        <f t="shared" si="7"/>
        <v>14.15</v>
      </c>
      <c r="J23" s="9">
        <f t="shared" si="7"/>
        <v>9.9499999999999993</v>
      </c>
      <c r="K23" s="15">
        <f t="shared" si="7"/>
        <v>21</v>
      </c>
      <c r="L23" s="9">
        <f t="shared" si="7"/>
        <v>8.9</v>
      </c>
      <c r="M23" s="9">
        <f t="shared" si="7"/>
        <v>9.9499999999999993</v>
      </c>
      <c r="N23" s="15">
        <f t="shared" si="7"/>
        <v>14.9</v>
      </c>
      <c r="O23" s="9">
        <f t="shared" si="7"/>
        <v>18.95</v>
      </c>
      <c r="P23" s="9">
        <f t="shared" si="7"/>
        <v>9.75</v>
      </c>
      <c r="Q23" s="9">
        <f t="shared" si="7"/>
        <v>10.8</v>
      </c>
      <c r="R23" s="9">
        <f t="shared" si="7"/>
        <v>8.5500000000000007</v>
      </c>
      <c r="S23" s="15">
        <f t="shared" si="7"/>
        <v>14.25</v>
      </c>
      <c r="T23" s="15">
        <f t="shared" si="7"/>
        <v>13.45</v>
      </c>
      <c r="U23" s="9">
        <f t="shared" si="7"/>
        <v>12.75</v>
      </c>
      <c r="V23" s="15">
        <f t="shared" si="7"/>
        <v>13.15</v>
      </c>
      <c r="W23" s="9">
        <f t="shared" si="7"/>
        <v>17.100000000000001</v>
      </c>
      <c r="X23" s="9">
        <f t="shared" si="7"/>
        <v>14.2</v>
      </c>
      <c r="Y23" s="37">
        <f t="shared" si="7"/>
        <v>12.768181818181819</v>
      </c>
      <c r="AB23" s="53">
        <f>AVERAGE(AB3:AB22)</f>
        <v>12.768181818181819</v>
      </c>
      <c r="AC23" s="54">
        <f t="shared" ref="AC23:AD23" si="8">AVERAGE(AC3:AC22)</f>
        <v>13.285</v>
      </c>
      <c r="AD23" s="52">
        <f t="shared" si="8"/>
        <v>0.84568906317967674</v>
      </c>
      <c r="AG23" s="48">
        <f t="shared" si="3"/>
        <v>12.768181818181819</v>
      </c>
      <c r="AH23" s="41">
        <f t="shared" ref="AH23:AH35" si="9">_xlfn.STDEV.P(C23:X23)</f>
        <v>3.1283725602992103</v>
      </c>
    </row>
    <row r="24" spans="2:36" ht="15.75" thickBot="1" x14ac:dyDescent="0.3">
      <c r="AG24" s="16"/>
      <c r="AH24" s="16"/>
    </row>
    <row r="25" spans="2:36" ht="15.75" thickBot="1" x14ac:dyDescent="0.3">
      <c r="C25" s="18" t="s">
        <v>20</v>
      </c>
      <c r="D25" s="19" t="s">
        <v>21</v>
      </c>
      <c r="E25" s="19" t="s">
        <v>22</v>
      </c>
      <c r="F25" s="20" t="s">
        <v>23</v>
      </c>
      <c r="G25" s="19" t="s">
        <v>24</v>
      </c>
      <c r="H25" s="19" t="s">
        <v>25</v>
      </c>
      <c r="I25" s="19" t="s">
        <v>26</v>
      </c>
      <c r="J25" s="19" t="s">
        <v>27</v>
      </c>
      <c r="K25" s="20" t="s">
        <v>28</v>
      </c>
      <c r="L25" s="19" t="s">
        <v>29</v>
      </c>
      <c r="M25" s="19" t="s">
        <v>30</v>
      </c>
      <c r="N25" s="20" t="s">
        <v>31</v>
      </c>
      <c r="O25" s="19" t="s">
        <v>32</v>
      </c>
      <c r="P25" s="19" t="s">
        <v>33</v>
      </c>
      <c r="Q25" s="19" t="s">
        <v>34</v>
      </c>
      <c r="R25" s="19" t="s">
        <v>35</v>
      </c>
      <c r="S25" s="20" t="s">
        <v>36</v>
      </c>
      <c r="T25" s="20" t="s">
        <v>24</v>
      </c>
      <c r="U25" s="19" t="s">
        <v>37</v>
      </c>
      <c r="V25" s="20" t="s">
        <v>38</v>
      </c>
      <c r="W25" s="19" t="s">
        <v>24</v>
      </c>
      <c r="X25" s="19" t="s">
        <v>39</v>
      </c>
      <c r="Y25" s="21" t="s">
        <v>40</v>
      </c>
      <c r="AB25" s="22" t="s">
        <v>52</v>
      </c>
      <c r="AC25" s="23" t="s">
        <v>53</v>
      </c>
      <c r="AD25" s="24" t="s">
        <v>54</v>
      </c>
      <c r="AG25" s="47" t="s">
        <v>55</v>
      </c>
      <c r="AH25" s="39" t="s">
        <v>51</v>
      </c>
      <c r="AI25" s="55" t="s">
        <v>56</v>
      </c>
      <c r="AJ25" s="39" t="s">
        <v>57</v>
      </c>
    </row>
    <row r="26" spans="2:36" x14ac:dyDescent="0.25">
      <c r="B26" s="5" t="s">
        <v>41</v>
      </c>
      <c r="C26" s="12">
        <v>78</v>
      </c>
      <c r="D26" s="6">
        <v>95</v>
      </c>
      <c r="E26" s="6">
        <v>98</v>
      </c>
      <c r="F26" s="14">
        <v>108</v>
      </c>
      <c r="G26" s="6">
        <v>97</v>
      </c>
      <c r="H26" s="6">
        <v>63</v>
      </c>
      <c r="I26" s="6">
        <v>96</v>
      </c>
      <c r="J26" s="6">
        <v>86</v>
      </c>
      <c r="K26" s="14">
        <v>112</v>
      </c>
      <c r="L26" s="6">
        <v>77</v>
      </c>
      <c r="M26" s="6">
        <v>95</v>
      </c>
      <c r="N26" s="14">
        <v>80</v>
      </c>
      <c r="O26" s="6">
        <v>101</v>
      </c>
      <c r="P26" s="6">
        <v>81</v>
      </c>
      <c r="Q26" s="6">
        <v>54</v>
      </c>
      <c r="R26" s="6">
        <v>46</v>
      </c>
      <c r="S26" s="14">
        <v>64</v>
      </c>
      <c r="T26" s="14">
        <v>95</v>
      </c>
      <c r="U26" s="6">
        <v>45</v>
      </c>
      <c r="V26" s="14">
        <v>105</v>
      </c>
      <c r="W26" s="6">
        <v>84</v>
      </c>
      <c r="X26" s="6">
        <v>87</v>
      </c>
      <c r="Y26" s="25">
        <f t="shared" ref="Y26:Y35" si="10">AVERAGE(C26:X26)</f>
        <v>83.954545454545453</v>
      </c>
      <c r="AA26" s="5" t="s">
        <v>41</v>
      </c>
      <c r="AB26" s="26">
        <f t="shared" ref="AB26:AB35" si="11">AVERAGE(C26:X26)</f>
        <v>83.954545454545453</v>
      </c>
      <c r="AC26" s="27">
        <v>27.9</v>
      </c>
      <c r="AD26" s="28">
        <f t="shared" si="2"/>
        <v>3.009123492994461</v>
      </c>
      <c r="AF26" s="5" t="s">
        <v>41</v>
      </c>
      <c r="AG26" s="44">
        <f t="shared" ref="AG26:AG35" si="12">AVERAGE(C26:X26)</f>
        <v>83.954545454545453</v>
      </c>
      <c r="AH26" s="42">
        <f t="shared" si="9"/>
        <v>18.818456300150157</v>
      </c>
      <c r="AI26" s="59">
        <f t="shared" ref="AI26:AI35" si="13">AG26-AH26</f>
        <v>65.136089154395293</v>
      </c>
      <c r="AJ26" s="56">
        <f t="shared" ref="AJ26:AJ35" si="14">AG26+AH26</f>
        <v>102.77300175469561</v>
      </c>
    </row>
    <row r="27" spans="2:36" x14ac:dyDescent="0.25">
      <c r="B27" s="7" t="s">
        <v>42</v>
      </c>
      <c r="C27" s="10">
        <v>45</v>
      </c>
      <c r="D27" s="1">
        <v>44</v>
      </c>
      <c r="E27" s="1">
        <v>32</v>
      </c>
      <c r="F27" s="11">
        <v>49</v>
      </c>
      <c r="G27" s="1">
        <v>57</v>
      </c>
      <c r="H27" s="1">
        <v>54</v>
      </c>
      <c r="I27" s="1">
        <v>65</v>
      </c>
      <c r="J27" s="1">
        <v>21</v>
      </c>
      <c r="K27" s="11">
        <v>70</v>
      </c>
      <c r="L27" s="1">
        <v>53</v>
      </c>
      <c r="M27" s="1">
        <v>52</v>
      </c>
      <c r="N27" s="11">
        <v>70</v>
      </c>
      <c r="O27" s="1">
        <v>40</v>
      </c>
      <c r="P27" s="1">
        <v>44</v>
      </c>
      <c r="Q27" s="1">
        <v>47</v>
      </c>
      <c r="R27" s="1">
        <v>44</v>
      </c>
      <c r="S27" s="11">
        <v>53</v>
      </c>
      <c r="T27" s="11">
        <v>31</v>
      </c>
      <c r="U27" s="1">
        <v>69</v>
      </c>
      <c r="V27" s="11">
        <v>24</v>
      </c>
      <c r="W27" s="1">
        <v>45</v>
      </c>
      <c r="X27" s="1">
        <v>51</v>
      </c>
      <c r="Y27" s="29">
        <f t="shared" si="10"/>
        <v>48.18181818181818</v>
      </c>
      <c r="AA27" s="7" t="s">
        <v>42</v>
      </c>
      <c r="AB27" s="30">
        <f t="shared" si="11"/>
        <v>48.18181818181818</v>
      </c>
      <c r="AC27" s="31">
        <v>20.100000000000001</v>
      </c>
      <c r="AD27" s="32">
        <f t="shared" si="2"/>
        <v>2.3971053821800088</v>
      </c>
      <c r="AF27" s="7" t="s">
        <v>42</v>
      </c>
      <c r="AG27" s="45">
        <f t="shared" si="12"/>
        <v>48.18181818181818</v>
      </c>
      <c r="AH27" s="40">
        <f t="shared" si="9"/>
        <v>13.265253188264456</v>
      </c>
      <c r="AI27" s="60">
        <f t="shared" si="13"/>
        <v>34.91656499355372</v>
      </c>
      <c r="AJ27" s="57">
        <f t="shared" si="14"/>
        <v>61.447071370082639</v>
      </c>
    </row>
    <row r="28" spans="2:36" x14ac:dyDescent="0.25">
      <c r="B28" s="7" t="s">
        <v>43</v>
      </c>
      <c r="C28" s="10">
        <v>31</v>
      </c>
      <c r="D28" s="1">
        <v>59</v>
      </c>
      <c r="E28" s="1">
        <v>3</v>
      </c>
      <c r="F28" s="11">
        <v>63</v>
      </c>
      <c r="G28" s="1">
        <v>56</v>
      </c>
      <c r="H28" s="1">
        <v>37</v>
      </c>
      <c r="I28" s="1">
        <v>38</v>
      </c>
      <c r="J28" s="1">
        <v>46</v>
      </c>
      <c r="K28" s="11">
        <v>73</v>
      </c>
      <c r="L28" s="1">
        <v>25</v>
      </c>
      <c r="M28" s="1">
        <v>32</v>
      </c>
      <c r="N28" s="11">
        <v>38</v>
      </c>
      <c r="O28" s="1">
        <v>34</v>
      </c>
      <c r="P28" s="1">
        <v>67</v>
      </c>
      <c r="Q28" s="1">
        <v>70</v>
      </c>
      <c r="R28" s="1">
        <v>65</v>
      </c>
      <c r="S28" s="11">
        <v>18</v>
      </c>
      <c r="T28" s="11">
        <v>35</v>
      </c>
      <c r="U28" s="1">
        <v>63</v>
      </c>
      <c r="V28" s="11">
        <v>28</v>
      </c>
      <c r="W28" s="1">
        <v>78</v>
      </c>
      <c r="X28" s="1">
        <v>48</v>
      </c>
      <c r="Y28" s="29">
        <f t="shared" si="10"/>
        <v>45.772727272727273</v>
      </c>
      <c r="AA28" s="7" t="s">
        <v>43</v>
      </c>
      <c r="AB28" s="30">
        <f t="shared" si="11"/>
        <v>45.772727272727273</v>
      </c>
      <c r="AC28" s="31">
        <v>19.3</v>
      </c>
      <c r="AD28" s="32">
        <f t="shared" si="2"/>
        <v>2.3716439001413092</v>
      </c>
      <c r="AF28" s="7" t="s">
        <v>43</v>
      </c>
      <c r="AG28" s="45">
        <f t="shared" si="12"/>
        <v>45.772727272727273</v>
      </c>
      <c r="AH28" s="40">
        <f t="shared" si="9"/>
        <v>19.392903618174397</v>
      </c>
      <c r="AI28" s="60">
        <f t="shared" si="13"/>
        <v>26.379823654552876</v>
      </c>
      <c r="AJ28" s="57">
        <f t="shared" si="14"/>
        <v>65.165630890901667</v>
      </c>
    </row>
    <row r="29" spans="2:36" x14ac:dyDescent="0.25">
      <c r="B29" s="7" t="s">
        <v>44</v>
      </c>
      <c r="C29" s="10">
        <v>-16</v>
      </c>
      <c r="D29" s="1">
        <v>14</v>
      </c>
      <c r="E29" s="1">
        <v>36</v>
      </c>
      <c r="F29" s="11">
        <v>23</v>
      </c>
      <c r="G29" s="1">
        <v>8</v>
      </c>
      <c r="H29" s="1">
        <v>15</v>
      </c>
      <c r="I29" s="1">
        <v>11</v>
      </c>
      <c r="J29" s="1">
        <v>15</v>
      </c>
      <c r="K29" s="11">
        <v>54</v>
      </c>
      <c r="L29" s="1">
        <v>68</v>
      </c>
      <c r="M29" s="1">
        <v>62</v>
      </c>
      <c r="N29" s="11">
        <v>18</v>
      </c>
      <c r="O29" s="1">
        <v>56</v>
      </c>
      <c r="P29" s="1">
        <v>44</v>
      </c>
      <c r="Q29" s="1">
        <v>64</v>
      </c>
      <c r="R29" s="1">
        <v>66</v>
      </c>
      <c r="S29" s="11">
        <v>110</v>
      </c>
      <c r="T29" s="11">
        <v>36</v>
      </c>
      <c r="U29" s="1">
        <v>57</v>
      </c>
      <c r="V29" s="11">
        <v>65</v>
      </c>
      <c r="W29" s="1">
        <v>34</v>
      </c>
      <c r="X29" s="1">
        <v>59</v>
      </c>
      <c r="Y29" s="29">
        <f t="shared" si="10"/>
        <v>40.863636363636367</v>
      </c>
      <c r="AA29" s="7" t="s">
        <v>44</v>
      </c>
      <c r="AB29" s="30">
        <f t="shared" si="11"/>
        <v>40.863636363636367</v>
      </c>
      <c r="AC29" s="31">
        <v>23.2</v>
      </c>
      <c r="AD29" s="32">
        <f t="shared" si="2"/>
        <v>1.7613636363636365</v>
      </c>
      <c r="AF29" s="7" t="s">
        <v>44</v>
      </c>
      <c r="AG29" s="45">
        <f t="shared" si="12"/>
        <v>40.863636363636367</v>
      </c>
      <c r="AH29" s="40">
        <f t="shared" si="9"/>
        <v>27.728055130540874</v>
      </c>
      <c r="AI29" s="60">
        <f t="shared" si="13"/>
        <v>13.135581233095493</v>
      </c>
      <c r="AJ29" s="57">
        <f t="shared" si="14"/>
        <v>68.59169149417724</v>
      </c>
    </row>
    <row r="30" spans="2:36" x14ac:dyDescent="0.25">
      <c r="B30" s="7" t="s">
        <v>45</v>
      </c>
      <c r="C30" s="10">
        <v>56</v>
      </c>
      <c r="D30" s="1">
        <v>19</v>
      </c>
      <c r="E30" s="1">
        <v>54</v>
      </c>
      <c r="F30" s="11">
        <v>55</v>
      </c>
      <c r="G30" s="1">
        <v>42</v>
      </c>
      <c r="H30" s="1">
        <v>15</v>
      </c>
      <c r="I30" s="1">
        <v>40</v>
      </c>
      <c r="J30" s="1">
        <v>46</v>
      </c>
      <c r="K30" s="11">
        <v>63</v>
      </c>
      <c r="L30" s="1">
        <v>22</v>
      </c>
      <c r="M30" s="1">
        <v>21</v>
      </c>
      <c r="N30" s="11">
        <v>24</v>
      </c>
      <c r="O30" s="1">
        <v>67</v>
      </c>
      <c r="P30" s="1">
        <v>17</v>
      </c>
      <c r="Q30" s="1">
        <v>4</v>
      </c>
      <c r="R30" s="1">
        <v>7</v>
      </c>
      <c r="S30" s="11">
        <v>47</v>
      </c>
      <c r="T30" s="11">
        <v>0</v>
      </c>
      <c r="U30" s="1">
        <v>-7</v>
      </c>
      <c r="V30" s="11">
        <v>77</v>
      </c>
      <c r="W30" s="1">
        <v>56</v>
      </c>
      <c r="X30" s="1">
        <v>32</v>
      </c>
      <c r="Y30" s="29">
        <f t="shared" si="10"/>
        <v>34.409090909090907</v>
      </c>
      <c r="AA30" s="7" t="s">
        <v>45</v>
      </c>
      <c r="AB30" s="30">
        <f t="shared" si="11"/>
        <v>34.409090909090907</v>
      </c>
      <c r="AC30" s="31">
        <v>13.6</v>
      </c>
      <c r="AD30" s="32">
        <f t="shared" si="2"/>
        <v>2.530080213903743</v>
      </c>
      <c r="AF30" s="7" t="s">
        <v>45</v>
      </c>
      <c r="AG30" s="45">
        <f t="shared" si="12"/>
        <v>34.409090909090907</v>
      </c>
      <c r="AH30" s="40">
        <f t="shared" si="9"/>
        <v>23.115636366496577</v>
      </c>
      <c r="AI30" s="60">
        <f t="shared" si="13"/>
        <v>11.293454542594329</v>
      </c>
      <c r="AJ30" s="57">
        <f t="shared" si="14"/>
        <v>57.52472727558748</v>
      </c>
    </row>
    <row r="31" spans="2:36" x14ac:dyDescent="0.25">
      <c r="B31" s="7" t="s">
        <v>46</v>
      </c>
      <c r="C31" s="10">
        <v>8</v>
      </c>
      <c r="D31" s="1">
        <v>28</v>
      </c>
      <c r="E31" s="1">
        <v>11</v>
      </c>
      <c r="F31" s="11">
        <v>25</v>
      </c>
      <c r="G31" s="1">
        <v>28</v>
      </c>
      <c r="H31" s="1">
        <v>42</v>
      </c>
      <c r="I31" s="1">
        <v>33</v>
      </c>
      <c r="J31" s="1">
        <v>24</v>
      </c>
      <c r="K31" s="11">
        <v>21</v>
      </c>
      <c r="L31" s="1">
        <v>-16</v>
      </c>
      <c r="M31" s="1">
        <v>-35</v>
      </c>
      <c r="N31" s="11">
        <v>43</v>
      </c>
      <c r="O31" s="1">
        <v>66</v>
      </c>
      <c r="P31" s="1">
        <v>-16</v>
      </c>
      <c r="Q31" s="1">
        <v>13</v>
      </c>
      <c r="R31" s="1">
        <v>20</v>
      </c>
      <c r="S31" s="11">
        <v>23</v>
      </c>
      <c r="T31" s="11">
        <v>27</v>
      </c>
      <c r="U31" s="1">
        <v>21</v>
      </c>
      <c r="V31" s="11">
        <v>44</v>
      </c>
      <c r="W31" s="1">
        <v>46</v>
      </c>
      <c r="X31" s="1">
        <v>11</v>
      </c>
      <c r="Y31" s="29">
        <f t="shared" si="10"/>
        <v>21.227272727272727</v>
      </c>
      <c r="AA31" s="7" t="s">
        <v>46</v>
      </c>
      <c r="AB31" s="30">
        <f t="shared" si="11"/>
        <v>21.227272727272727</v>
      </c>
      <c r="AC31" s="31">
        <v>8.4</v>
      </c>
      <c r="AD31" s="32">
        <f t="shared" si="2"/>
        <v>2.527056277056277</v>
      </c>
      <c r="AF31" s="7" t="s">
        <v>46</v>
      </c>
      <c r="AG31" s="45">
        <f t="shared" si="12"/>
        <v>21.227272727272727</v>
      </c>
      <c r="AH31" s="40">
        <f t="shared" si="9"/>
        <v>22.072055179224041</v>
      </c>
      <c r="AI31" s="60">
        <f t="shared" si="13"/>
        <v>-0.84478245195131407</v>
      </c>
      <c r="AJ31" s="57">
        <f t="shared" si="14"/>
        <v>43.299327906496771</v>
      </c>
    </row>
    <row r="32" spans="2:36" x14ac:dyDescent="0.25">
      <c r="B32" s="7" t="s">
        <v>47</v>
      </c>
      <c r="C32" s="10">
        <v>17</v>
      </c>
      <c r="D32" s="1">
        <v>15</v>
      </c>
      <c r="E32" s="1">
        <v>13</v>
      </c>
      <c r="F32" s="11">
        <v>-23</v>
      </c>
      <c r="G32" s="1">
        <v>17</v>
      </c>
      <c r="H32" s="1">
        <v>1</v>
      </c>
      <c r="I32" s="1">
        <v>20</v>
      </c>
      <c r="J32" s="1">
        <v>6</v>
      </c>
      <c r="K32" s="11">
        <v>20</v>
      </c>
      <c r="L32" s="1">
        <v>5</v>
      </c>
      <c r="M32" s="1">
        <v>8</v>
      </c>
      <c r="N32" s="11">
        <v>18</v>
      </c>
      <c r="O32" s="1">
        <v>40</v>
      </c>
      <c r="P32" s="1">
        <v>-12</v>
      </c>
      <c r="Q32" s="1">
        <v>-4</v>
      </c>
      <c r="R32" s="1">
        <v>15</v>
      </c>
      <c r="S32" s="11">
        <v>-4</v>
      </c>
      <c r="T32" s="11">
        <v>34</v>
      </c>
      <c r="U32" s="1">
        <v>42</v>
      </c>
      <c r="V32" s="11">
        <v>31</v>
      </c>
      <c r="W32" s="1">
        <v>26</v>
      </c>
      <c r="X32" s="1">
        <v>27</v>
      </c>
      <c r="Y32" s="29">
        <f t="shared" si="10"/>
        <v>14.181818181818182</v>
      </c>
      <c r="AA32" s="7" t="s">
        <v>47</v>
      </c>
      <c r="AB32" s="30">
        <f t="shared" si="11"/>
        <v>14.181818181818182</v>
      </c>
      <c r="AC32" s="31">
        <v>8.5</v>
      </c>
      <c r="AD32" s="32">
        <f t="shared" si="2"/>
        <v>1.6684491978609626</v>
      </c>
      <c r="AF32" s="7" t="s">
        <v>47</v>
      </c>
      <c r="AG32" s="45">
        <f t="shared" si="12"/>
        <v>14.181818181818182</v>
      </c>
      <c r="AH32" s="40">
        <f t="shared" si="9"/>
        <v>15.973376610177903</v>
      </c>
      <c r="AI32" s="60">
        <f t="shared" si="13"/>
        <v>-1.7915584283597212</v>
      </c>
      <c r="AJ32" s="57">
        <f t="shared" si="14"/>
        <v>30.155194791996085</v>
      </c>
    </row>
    <row r="33" spans="2:36" x14ac:dyDescent="0.25">
      <c r="B33" s="7" t="s">
        <v>48</v>
      </c>
      <c r="C33" s="10">
        <v>31</v>
      </c>
      <c r="D33" s="1">
        <v>7</v>
      </c>
      <c r="E33" s="1">
        <v>26</v>
      </c>
      <c r="F33" s="11">
        <v>-10</v>
      </c>
      <c r="G33" s="1">
        <v>8</v>
      </c>
      <c r="H33" s="1">
        <v>22</v>
      </c>
      <c r="I33" s="1">
        <v>19</v>
      </c>
      <c r="J33" s="1">
        <v>11</v>
      </c>
      <c r="K33" s="11">
        <v>16</v>
      </c>
      <c r="L33" s="1">
        <v>0</v>
      </c>
      <c r="M33" s="1">
        <v>6</v>
      </c>
      <c r="N33" s="11">
        <v>26</v>
      </c>
      <c r="O33" s="1">
        <v>4</v>
      </c>
      <c r="P33" s="1">
        <v>12</v>
      </c>
      <c r="Q33" s="1">
        <v>-8</v>
      </c>
      <c r="R33" s="1">
        <v>-10</v>
      </c>
      <c r="S33" s="11">
        <v>39</v>
      </c>
      <c r="T33" s="11">
        <v>15</v>
      </c>
      <c r="U33" s="1">
        <v>14</v>
      </c>
      <c r="V33" s="11">
        <v>-31</v>
      </c>
      <c r="W33" s="1">
        <v>12</v>
      </c>
      <c r="X33" s="1">
        <v>13</v>
      </c>
      <c r="Y33" s="29">
        <f t="shared" si="10"/>
        <v>10.090909090909092</v>
      </c>
      <c r="AA33" s="7" t="s">
        <v>48</v>
      </c>
      <c r="AB33" s="30">
        <f t="shared" si="11"/>
        <v>10.090909090909092</v>
      </c>
      <c r="AC33" s="31">
        <v>6.6</v>
      </c>
      <c r="AD33" s="32">
        <f t="shared" si="2"/>
        <v>1.528925619834711</v>
      </c>
      <c r="AF33" s="7" t="s">
        <v>48</v>
      </c>
      <c r="AG33" s="45">
        <f t="shared" si="12"/>
        <v>10.090909090909092</v>
      </c>
      <c r="AH33" s="40">
        <f t="shared" si="9"/>
        <v>15.201402719094681</v>
      </c>
      <c r="AI33" s="60">
        <f t="shared" si="13"/>
        <v>-5.1104936281855888</v>
      </c>
      <c r="AJ33" s="57">
        <f t="shared" si="14"/>
        <v>25.292311810003774</v>
      </c>
    </row>
    <row r="34" spans="2:36" x14ac:dyDescent="0.25">
      <c r="B34" s="7" t="s">
        <v>49</v>
      </c>
      <c r="C34" s="10">
        <v>12</v>
      </c>
      <c r="D34" s="1">
        <v>13</v>
      </c>
      <c r="E34" s="1">
        <v>18</v>
      </c>
      <c r="F34" s="11">
        <v>17</v>
      </c>
      <c r="G34" s="1">
        <v>15</v>
      </c>
      <c r="H34" s="1">
        <v>7</v>
      </c>
      <c r="I34" s="1">
        <v>17</v>
      </c>
      <c r="J34" s="1">
        <v>4</v>
      </c>
      <c r="K34" s="11">
        <v>14</v>
      </c>
      <c r="L34" s="1">
        <v>-18</v>
      </c>
      <c r="M34" s="1">
        <v>10</v>
      </c>
      <c r="N34" s="11">
        <v>23</v>
      </c>
      <c r="O34" s="1">
        <v>26</v>
      </c>
      <c r="P34" s="1">
        <v>0</v>
      </c>
      <c r="Q34" s="1">
        <v>18</v>
      </c>
      <c r="R34" s="1">
        <v>15</v>
      </c>
      <c r="S34" s="11">
        <v>6</v>
      </c>
      <c r="T34" s="11">
        <v>30</v>
      </c>
      <c r="U34" s="1">
        <v>-7</v>
      </c>
      <c r="V34" s="11">
        <v>-19</v>
      </c>
      <c r="W34" s="1">
        <v>12</v>
      </c>
      <c r="X34" s="1">
        <v>2</v>
      </c>
      <c r="Y34" s="29">
        <f t="shared" si="10"/>
        <v>9.7727272727272734</v>
      </c>
      <c r="AA34" s="7" t="s">
        <v>49</v>
      </c>
      <c r="AB34" s="30">
        <f t="shared" si="11"/>
        <v>9.7727272727272734</v>
      </c>
      <c r="AC34" s="31">
        <v>6.3</v>
      </c>
      <c r="AD34" s="32">
        <f t="shared" si="2"/>
        <v>1.5512265512265513</v>
      </c>
      <c r="AF34" s="7" t="s">
        <v>49</v>
      </c>
      <c r="AG34" s="45">
        <f t="shared" si="12"/>
        <v>9.7727272727272734</v>
      </c>
      <c r="AH34" s="40">
        <f t="shared" si="9"/>
        <v>12.195125025196145</v>
      </c>
      <c r="AI34" s="60">
        <f t="shared" si="13"/>
        <v>-2.4223977524688713</v>
      </c>
      <c r="AJ34" s="57">
        <f t="shared" si="14"/>
        <v>21.967852297923418</v>
      </c>
    </row>
    <row r="35" spans="2:36" ht="15.75" thickBot="1" x14ac:dyDescent="0.3">
      <c r="B35" s="8" t="s">
        <v>50</v>
      </c>
      <c r="C35" s="13">
        <v>25</v>
      </c>
      <c r="D35" s="9">
        <v>-16</v>
      </c>
      <c r="E35" s="9">
        <v>-5</v>
      </c>
      <c r="F35" s="15">
        <v>5</v>
      </c>
      <c r="G35" s="9">
        <v>1</v>
      </c>
      <c r="H35" s="9">
        <v>1</v>
      </c>
      <c r="I35" s="9">
        <v>5</v>
      </c>
      <c r="J35" s="9">
        <v>-2</v>
      </c>
      <c r="K35" s="15">
        <v>35</v>
      </c>
      <c r="L35" s="9">
        <v>19</v>
      </c>
      <c r="M35" s="9">
        <v>9</v>
      </c>
      <c r="N35" s="15">
        <v>21</v>
      </c>
      <c r="O35" s="9">
        <v>9</v>
      </c>
      <c r="P35" s="9">
        <v>20</v>
      </c>
      <c r="Q35" s="9">
        <v>19</v>
      </c>
      <c r="R35" s="9">
        <v>-35</v>
      </c>
      <c r="S35" s="15">
        <v>-10</v>
      </c>
      <c r="T35" s="15">
        <v>29</v>
      </c>
      <c r="U35" s="9">
        <v>20</v>
      </c>
      <c r="V35" s="15">
        <v>2</v>
      </c>
      <c r="W35" s="9">
        <v>7</v>
      </c>
      <c r="X35" s="9">
        <v>12</v>
      </c>
      <c r="Y35" s="33">
        <f t="shared" si="10"/>
        <v>7.7727272727272725</v>
      </c>
      <c r="AA35" s="8" t="s">
        <v>50</v>
      </c>
      <c r="AB35" s="34">
        <f t="shared" si="11"/>
        <v>7.7727272727272725</v>
      </c>
      <c r="AC35" s="35">
        <v>6.3</v>
      </c>
      <c r="AD35" s="36">
        <f t="shared" si="2"/>
        <v>1.2337662337662338</v>
      </c>
      <c r="AF35" s="8" t="s">
        <v>50</v>
      </c>
      <c r="AG35" s="45">
        <f t="shared" si="12"/>
        <v>7.7727272727272725</v>
      </c>
      <c r="AH35" s="40">
        <f t="shared" si="9"/>
        <v>15.588258454775907</v>
      </c>
      <c r="AI35" s="61">
        <f t="shared" si="13"/>
        <v>-7.8155311820486348</v>
      </c>
      <c r="AJ35" s="58">
        <f t="shared" si="14"/>
        <v>23.360985727503181</v>
      </c>
    </row>
    <row r="36" spans="2:36" ht="15.75" thickBot="1" x14ac:dyDescent="0.3">
      <c r="C36" s="13">
        <f>AVERAGE(C26:C35)</f>
        <v>28.7</v>
      </c>
      <c r="D36" s="9">
        <f t="shared" ref="D36:Y36" si="15">AVERAGE(D26:D35)</f>
        <v>27.8</v>
      </c>
      <c r="E36" s="9">
        <f t="shared" si="15"/>
        <v>28.6</v>
      </c>
      <c r="F36" s="15">
        <f t="shared" si="15"/>
        <v>31.2</v>
      </c>
      <c r="G36" s="9">
        <f t="shared" si="15"/>
        <v>32.9</v>
      </c>
      <c r="H36" s="9">
        <f t="shared" si="15"/>
        <v>25.7</v>
      </c>
      <c r="I36" s="9">
        <f t="shared" si="15"/>
        <v>34.4</v>
      </c>
      <c r="J36" s="9">
        <f t="shared" si="15"/>
        <v>25.7</v>
      </c>
      <c r="K36" s="15">
        <f t="shared" si="15"/>
        <v>47.8</v>
      </c>
      <c r="L36" s="9">
        <f t="shared" si="15"/>
        <v>23.5</v>
      </c>
      <c r="M36" s="9">
        <f t="shared" si="15"/>
        <v>26</v>
      </c>
      <c r="N36" s="15">
        <f t="shared" si="15"/>
        <v>36.1</v>
      </c>
      <c r="O36" s="9">
        <f t="shared" si="15"/>
        <v>44.3</v>
      </c>
      <c r="P36" s="9">
        <f t="shared" si="15"/>
        <v>25.7</v>
      </c>
      <c r="Q36" s="9">
        <f t="shared" si="15"/>
        <v>27.7</v>
      </c>
      <c r="R36" s="9">
        <f t="shared" si="15"/>
        <v>23.3</v>
      </c>
      <c r="S36" s="15">
        <f t="shared" si="15"/>
        <v>34.6</v>
      </c>
      <c r="T36" s="15">
        <f t="shared" si="15"/>
        <v>33.200000000000003</v>
      </c>
      <c r="U36" s="9">
        <f t="shared" si="15"/>
        <v>31.7</v>
      </c>
      <c r="V36" s="15">
        <f t="shared" si="15"/>
        <v>32.6</v>
      </c>
      <c r="W36" s="9">
        <f t="shared" si="15"/>
        <v>40</v>
      </c>
      <c r="X36" s="9">
        <f t="shared" si="15"/>
        <v>34.200000000000003</v>
      </c>
      <c r="Y36" s="37">
        <f t="shared" si="15"/>
        <v>31.622727272727268</v>
      </c>
      <c r="AB36" s="53">
        <f>AVERAGE(AB26:AB35)</f>
        <v>31.622727272727268</v>
      </c>
      <c r="AC36" s="54">
        <f t="shared" ref="AC36:AD36" si="16">AVERAGE(AC26:AC35)</f>
        <v>14.020000000000001</v>
      </c>
      <c r="AD36" s="52">
        <f t="shared" si="16"/>
        <v>2.0578740505327895</v>
      </c>
      <c r="AG36" s="48">
        <f t="shared" ref="AG36" si="17">AVERAGE(C36:X36)</f>
        <v>31.622727272727278</v>
      </c>
      <c r="AH36" s="49">
        <f t="shared" ref="AH36" si="18">_xlfn.STDEV.P(C36:X36)</f>
        <v>6.2555380422747442</v>
      </c>
    </row>
    <row r="167" spans="2:2" x14ac:dyDescent="0.25">
      <c r="B167" s="38"/>
    </row>
    <row r="191" spans="2:2" x14ac:dyDescent="0.25">
      <c r="B191" s="38"/>
    </row>
    <row r="215" spans="2:2" x14ac:dyDescent="0.25">
      <c r="B215" s="38"/>
    </row>
    <row r="239" spans="2:2" x14ac:dyDescent="0.25">
      <c r="B239" s="38"/>
    </row>
    <row r="263" spans="2:2" x14ac:dyDescent="0.25">
      <c r="B263" s="38"/>
    </row>
    <row r="264" spans="2:2" x14ac:dyDescent="0.25">
      <c r="B264" s="2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4"/>
    </row>
    <row r="269" spans="2:2" x14ac:dyDescent="0.25">
      <c r="B269" s="4"/>
    </row>
    <row r="270" spans="2:2" x14ac:dyDescent="0.25">
      <c r="B270" s="3"/>
    </row>
    <row r="271" spans="2:2" x14ac:dyDescent="0.25">
      <c r="B271" s="4"/>
    </row>
    <row r="272" spans="2:2" x14ac:dyDescent="0.25">
      <c r="B272" s="3"/>
    </row>
    <row r="273" spans="2:2" x14ac:dyDescent="0.25">
      <c r="B273" s="4"/>
    </row>
    <row r="274" spans="2:2" x14ac:dyDescent="0.25">
      <c r="B274" s="3"/>
    </row>
    <row r="275" spans="2:2" x14ac:dyDescent="0.25">
      <c r="B275" s="4"/>
    </row>
    <row r="276" spans="2:2" x14ac:dyDescent="0.25">
      <c r="B276" s="4"/>
    </row>
    <row r="277" spans="2:2" x14ac:dyDescent="0.25">
      <c r="B277" s="4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4"/>
    </row>
    <row r="282" spans="2:2" x14ac:dyDescent="0.25">
      <c r="B282" s="4"/>
    </row>
    <row r="283" spans="2:2" x14ac:dyDescent="0.25">
      <c r="B283" s="3"/>
    </row>
    <row r="284" spans="2:2" x14ac:dyDescent="0.25">
      <c r="B284" s="4"/>
    </row>
    <row r="285" spans="2:2" x14ac:dyDescent="0.25">
      <c r="B285" s="4"/>
    </row>
    <row r="286" spans="2:2" x14ac:dyDescent="0.25">
      <c r="B286" s="4"/>
    </row>
  </sheetData>
  <conditionalFormatting sqref="C3:X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X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X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X3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2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:Y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35 AC23:AD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:AB35 AB3:AB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2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:AC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6:AC3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:AD22 AD26:AD35 AD2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22 AG24 AG26:AG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:AG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H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6:AH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24 AI26:AI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24 AJ26:AJ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E156-7DEA-46D9-96AB-E23824E06343}">
  <dimension ref="B1:AK37"/>
  <sheetViews>
    <sheetView zoomScale="62" zoomScaleNormal="100" workbookViewId="0">
      <selection activeCell="AK4" sqref="AK4"/>
    </sheetView>
  </sheetViews>
  <sheetFormatPr baseColWidth="10" defaultRowHeight="15" x14ac:dyDescent="0.25"/>
  <cols>
    <col min="2" max="2" width="6.85546875" bestFit="1" customWidth="1"/>
    <col min="3" max="3" width="7.28515625" bestFit="1" customWidth="1"/>
    <col min="4" max="4" width="6.140625" bestFit="1" customWidth="1"/>
    <col min="5" max="5" width="7.28515625" bestFit="1" customWidth="1"/>
    <col min="6" max="6" width="7.5703125" bestFit="1" customWidth="1"/>
    <col min="7" max="7" width="6.140625" bestFit="1" customWidth="1"/>
    <col min="8" max="8" width="6.85546875" bestFit="1" customWidth="1"/>
    <col min="9" max="9" width="7.28515625" bestFit="1" customWidth="1"/>
    <col min="10" max="10" width="6.42578125" bestFit="1" customWidth="1"/>
    <col min="11" max="11" width="7.5703125" bestFit="1" customWidth="1"/>
    <col min="12" max="12" width="6.42578125" bestFit="1" customWidth="1"/>
    <col min="13" max="13" width="6.140625" bestFit="1" customWidth="1"/>
    <col min="14" max="14" width="7.5703125" bestFit="1" customWidth="1"/>
    <col min="15" max="15" width="7.28515625" bestFit="1" customWidth="1"/>
    <col min="16" max="18" width="6.140625" bestFit="1" customWidth="1"/>
    <col min="19" max="20" width="8.85546875" bestFit="1" customWidth="1"/>
    <col min="21" max="21" width="7.28515625" bestFit="1" customWidth="1"/>
    <col min="22" max="22" width="8.85546875" bestFit="1" customWidth="1"/>
    <col min="23" max="24" width="6.140625" bestFit="1" customWidth="1"/>
    <col min="25" max="25" width="14.140625" bestFit="1" customWidth="1"/>
    <col min="27" max="27" width="6.85546875" bestFit="1" customWidth="1"/>
    <col min="28" max="28" width="14.140625" bestFit="1" customWidth="1"/>
    <col min="29" max="29" width="14" bestFit="1" customWidth="1"/>
    <col min="30" max="30" width="23" bestFit="1" customWidth="1"/>
    <col min="31" max="31" width="9.140625" customWidth="1"/>
    <col min="32" max="32" width="6.85546875" bestFit="1" customWidth="1"/>
    <col min="33" max="33" width="14.140625" style="62" bestFit="1" customWidth="1"/>
    <col min="34" max="34" width="12.140625" customWidth="1"/>
    <col min="35" max="35" width="6.5703125" style="62" bestFit="1" customWidth="1"/>
    <col min="36" max="36" width="6.85546875" bestFit="1" customWidth="1"/>
    <col min="37" max="37" width="8" bestFit="1" customWidth="1"/>
  </cols>
  <sheetData>
    <row r="1" spans="2:37" ht="15.75" thickBot="1" x14ac:dyDescent="0.3"/>
    <row r="2" spans="2:37" ht="15.75" thickBot="1" x14ac:dyDescent="0.3">
      <c r="AC2" s="107" t="s">
        <v>71</v>
      </c>
      <c r="AI2" s="104" t="s">
        <v>68</v>
      </c>
      <c r="AJ2" s="105">
        <v>2.7</v>
      </c>
    </row>
    <row r="3" spans="2:37" ht="15.75" thickBot="1" x14ac:dyDescent="0.3">
      <c r="B3" s="1"/>
      <c r="C3" s="18" t="s">
        <v>20</v>
      </c>
      <c r="D3" s="19" t="s">
        <v>21</v>
      </c>
      <c r="E3" s="19" t="s">
        <v>22</v>
      </c>
      <c r="F3" s="20" t="s">
        <v>23</v>
      </c>
      <c r="G3" s="19" t="s">
        <v>24</v>
      </c>
      <c r="H3" s="19" t="s">
        <v>25</v>
      </c>
      <c r="I3" s="19" t="s">
        <v>26</v>
      </c>
      <c r="J3" s="19" t="s">
        <v>27</v>
      </c>
      <c r="K3" s="20" t="s">
        <v>28</v>
      </c>
      <c r="L3" s="19" t="s">
        <v>29</v>
      </c>
      <c r="M3" s="19" t="s">
        <v>30</v>
      </c>
      <c r="N3" s="20" t="s">
        <v>31</v>
      </c>
      <c r="O3" s="19" t="s">
        <v>32</v>
      </c>
      <c r="P3" s="19" t="s">
        <v>33</v>
      </c>
      <c r="Q3" s="19" t="s">
        <v>34</v>
      </c>
      <c r="R3" s="19" t="s">
        <v>35</v>
      </c>
      <c r="S3" s="20" t="s">
        <v>36</v>
      </c>
      <c r="T3" s="20" t="s">
        <v>24</v>
      </c>
      <c r="U3" s="19" t="s">
        <v>37</v>
      </c>
      <c r="V3" s="20" t="s">
        <v>38</v>
      </c>
      <c r="W3" s="19" t="s">
        <v>24</v>
      </c>
      <c r="X3" s="19" t="s">
        <v>39</v>
      </c>
      <c r="Y3" s="21" t="s">
        <v>40</v>
      </c>
      <c r="Z3" s="1"/>
      <c r="AA3" s="1"/>
      <c r="AB3" s="95" t="s">
        <v>52</v>
      </c>
      <c r="AC3" s="96" t="s">
        <v>63</v>
      </c>
      <c r="AD3" s="1"/>
      <c r="AE3" s="1"/>
      <c r="AF3" s="103">
        <v>100</v>
      </c>
      <c r="AG3" s="92" t="s">
        <v>70</v>
      </c>
      <c r="AH3" s="1"/>
      <c r="AI3" s="106" t="s">
        <v>69</v>
      </c>
      <c r="AJ3" s="102">
        <v>17</v>
      </c>
      <c r="AK3" s="92" t="s">
        <v>64</v>
      </c>
    </row>
    <row r="4" spans="2:37" x14ac:dyDescent="0.25">
      <c r="B4" s="5" t="s">
        <v>0</v>
      </c>
      <c r="C4" s="12">
        <v>35</v>
      </c>
      <c r="D4" s="6">
        <v>61</v>
      </c>
      <c r="E4" s="6">
        <v>36</v>
      </c>
      <c r="F4" s="14">
        <v>37</v>
      </c>
      <c r="G4" s="6">
        <v>64</v>
      </c>
      <c r="H4" s="6">
        <v>35</v>
      </c>
      <c r="I4" s="6">
        <v>46</v>
      </c>
      <c r="J4" s="6">
        <v>35</v>
      </c>
      <c r="K4" s="14">
        <v>56</v>
      </c>
      <c r="L4" s="6">
        <v>46</v>
      </c>
      <c r="M4" s="6">
        <v>46</v>
      </c>
      <c r="N4" s="14">
        <v>68</v>
      </c>
      <c r="O4" s="6">
        <v>46</v>
      </c>
      <c r="P4" s="6">
        <v>38</v>
      </c>
      <c r="Q4" s="6">
        <v>25</v>
      </c>
      <c r="R4" s="6">
        <v>47</v>
      </c>
      <c r="S4" s="14">
        <v>62</v>
      </c>
      <c r="T4" s="14">
        <v>53</v>
      </c>
      <c r="U4" s="6">
        <v>42</v>
      </c>
      <c r="V4" s="14">
        <v>45</v>
      </c>
      <c r="W4" s="6">
        <v>44</v>
      </c>
      <c r="X4" s="6">
        <v>47</v>
      </c>
      <c r="Y4" s="25">
        <v>46.090909090909093</v>
      </c>
      <c r="Z4" s="1"/>
      <c r="AA4" s="5" t="s">
        <v>0</v>
      </c>
      <c r="AB4" s="30">
        <v>46.090909090909093</v>
      </c>
      <c r="AC4" s="31">
        <v>1.68</v>
      </c>
      <c r="AD4" s="1"/>
      <c r="AE4" s="1"/>
      <c r="AF4" s="5" t="s">
        <v>0</v>
      </c>
      <c r="AG4" s="29">
        <f>1/AC4*$AF$3</f>
        <v>59.523809523809526</v>
      </c>
      <c r="AH4" s="1"/>
      <c r="AJ4" s="99" t="s">
        <v>0</v>
      </c>
      <c r="AK4" s="42">
        <f>$AJ$2*$AJ$3+LOG(1/AC4)*$AJ$3</f>
        <v>42.069742210660337</v>
      </c>
    </row>
    <row r="5" spans="2:37" x14ac:dyDescent="0.25">
      <c r="B5" s="7" t="s">
        <v>1</v>
      </c>
      <c r="C5" s="10">
        <v>28</v>
      </c>
      <c r="D5" s="1">
        <v>36</v>
      </c>
      <c r="E5" s="1">
        <v>52</v>
      </c>
      <c r="F5" s="11">
        <v>61</v>
      </c>
      <c r="G5" s="1">
        <v>28</v>
      </c>
      <c r="H5" s="1">
        <v>10</v>
      </c>
      <c r="I5" s="1">
        <v>27</v>
      </c>
      <c r="J5" s="1">
        <v>28</v>
      </c>
      <c r="K5" s="11">
        <v>51</v>
      </c>
      <c r="L5" s="1">
        <v>26</v>
      </c>
      <c r="M5" s="1">
        <v>39</v>
      </c>
      <c r="N5" s="11">
        <v>7</v>
      </c>
      <c r="O5" s="1">
        <v>30</v>
      </c>
      <c r="P5" s="1">
        <v>30</v>
      </c>
      <c r="Q5" s="1">
        <v>16</v>
      </c>
      <c r="R5" s="1">
        <v>-11</v>
      </c>
      <c r="S5" s="11">
        <v>-3</v>
      </c>
      <c r="T5" s="11">
        <v>32</v>
      </c>
      <c r="U5" s="1">
        <v>-10</v>
      </c>
      <c r="V5" s="11">
        <v>37</v>
      </c>
      <c r="W5" s="1">
        <v>35</v>
      </c>
      <c r="X5" s="1">
        <v>30</v>
      </c>
      <c r="Y5" s="29">
        <v>26.318181818181817</v>
      </c>
      <c r="Z5" s="1"/>
      <c r="AA5" s="7" t="s">
        <v>1</v>
      </c>
      <c r="AB5" s="30">
        <v>26.318181818181817</v>
      </c>
      <c r="AC5" s="31">
        <v>9.5</v>
      </c>
      <c r="AD5" s="1"/>
      <c r="AE5" s="1"/>
      <c r="AF5" s="7" t="s">
        <v>1</v>
      </c>
      <c r="AG5" s="29">
        <f t="shared" ref="AG5:AG23" si="0">1/AC5*$AF$3</f>
        <v>10.526315789473683</v>
      </c>
      <c r="AH5" s="1"/>
      <c r="AJ5" s="100" t="s">
        <v>1</v>
      </c>
      <c r="AK5" s="40">
        <f t="shared" ref="AK5:AK23" si="1">$AJ$2*$AJ$3+LOG(1/AC5)*$AJ$3</f>
        <v>29.278698710089593</v>
      </c>
    </row>
    <row r="6" spans="2:37" x14ac:dyDescent="0.25">
      <c r="B6" s="7" t="s">
        <v>2</v>
      </c>
      <c r="C6" s="10">
        <v>19</v>
      </c>
      <c r="D6" s="1">
        <v>16</v>
      </c>
      <c r="E6" s="1">
        <v>29</v>
      </c>
      <c r="F6" s="11">
        <v>19</v>
      </c>
      <c r="G6" s="1">
        <v>24</v>
      </c>
      <c r="H6" s="1">
        <v>28</v>
      </c>
      <c r="I6" s="1">
        <v>39</v>
      </c>
      <c r="J6" s="1">
        <v>23</v>
      </c>
      <c r="K6" s="11">
        <v>31</v>
      </c>
      <c r="L6" s="1">
        <v>25</v>
      </c>
      <c r="M6" s="1">
        <v>20</v>
      </c>
      <c r="N6" s="11">
        <v>32</v>
      </c>
      <c r="O6" s="1">
        <v>29</v>
      </c>
      <c r="P6" s="1">
        <v>17</v>
      </c>
      <c r="Q6" s="1">
        <v>39</v>
      </c>
      <c r="R6" s="1">
        <v>20</v>
      </c>
      <c r="S6" s="11">
        <v>6</v>
      </c>
      <c r="T6" s="11">
        <v>-4</v>
      </c>
      <c r="U6" s="1">
        <v>41</v>
      </c>
      <c r="V6" s="11">
        <v>13</v>
      </c>
      <c r="W6" s="1">
        <v>26</v>
      </c>
      <c r="X6" s="1">
        <v>14</v>
      </c>
      <c r="Y6" s="29">
        <v>23</v>
      </c>
      <c r="Z6" s="1"/>
      <c r="AA6" s="7" t="s">
        <v>2</v>
      </c>
      <c r="AB6" s="30">
        <v>23</v>
      </c>
      <c r="AC6" s="31">
        <v>19</v>
      </c>
      <c r="AD6" s="1"/>
      <c r="AE6" s="1"/>
      <c r="AF6" s="7" t="s">
        <v>2</v>
      </c>
      <c r="AG6" s="29">
        <f t="shared" si="0"/>
        <v>5.2631578947368416</v>
      </c>
      <c r="AH6" s="1"/>
      <c r="AJ6" s="100" t="s">
        <v>2</v>
      </c>
      <c r="AK6" s="40">
        <f t="shared" si="1"/>
        <v>24.161188783801911</v>
      </c>
    </row>
    <row r="7" spans="2:37" x14ac:dyDescent="0.25">
      <c r="B7" s="7" t="s">
        <v>3</v>
      </c>
      <c r="C7" s="10">
        <v>-1</v>
      </c>
      <c r="D7" s="1">
        <v>7</v>
      </c>
      <c r="E7" s="1">
        <v>19</v>
      </c>
      <c r="F7" s="11">
        <v>0</v>
      </c>
      <c r="G7" s="1">
        <v>1</v>
      </c>
      <c r="H7" s="1">
        <v>6</v>
      </c>
      <c r="I7" s="1">
        <v>-2</v>
      </c>
      <c r="J7" s="1">
        <v>2</v>
      </c>
      <c r="K7" s="11">
        <v>29</v>
      </c>
      <c r="L7" s="1">
        <v>38</v>
      </c>
      <c r="M7" s="1">
        <v>29</v>
      </c>
      <c r="N7" s="11">
        <v>15</v>
      </c>
      <c r="O7" s="1">
        <v>25</v>
      </c>
      <c r="P7" s="1">
        <v>9</v>
      </c>
      <c r="Q7" s="1">
        <v>30</v>
      </c>
      <c r="R7" s="1">
        <v>31</v>
      </c>
      <c r="S7" s="11">
        <v>41</v>
      </c>
      <c r="T7" s="11">
        <v>46</v>
      </c>
      <c r="U7" s="1">
        <v>48</v>
      </c>
      <c r="V7" s="11">
        <v>57</v>
      </c>
      <c r="W7" s="1">
        <v>-14</v>
      </c>
      <c r="X7" s="1">
        <v>22</v>
      </c>
      <c r="Y7" s="29">
        <v>19.90909090909091</v>
      </c>
      <c r="Z7" s="1"/>
      <c r="AA7" s="7" t="s">
        <v>3</v>
      </c>
      <c r="AB7" s="30">
        <v>19.90909090909091</v>
      </c>
      <c r="AC7" s="31">
        <v>19</v>
      </c>
      <c r="AD7" s="1"/>
      <c r="AE7" s="1"/>
      <c r="AF7" s="7" t="s">
        <v>3</v>
      </c>
      <c r="AG7" s="29">
        <f t="shared" si="0"/>
        <v>5.2631578947368416</v>
      </c>
      <c r="AH7" s="1"/>
      <c r="AJ7" s="100" t="s">
        <v>3</v>
      </c>
      <c r="AK7" s="40">
        <f t="shared" si="1"/>
        <v>24.161188783801911</v>
      </c>
    </row>
    <row r="8" spans="2:37" x14ac:dyDescent="0.25">
      <c r="B8" s="7" t="s">
        <v>4</v>
      </c>
      <c r="C8" s="10">
        <v>39</v>
      </c>
      <c r="D8" s="1">
        <v>23</v>
      </c>
      <c r="E8" s="1">
        <v>23</v>
      </c>
      <c r="F8" s="11">
        <v>27</v>
      </c>
      <c r="G8" s="1">
        <v>25</v>
      </c>
      <c r="H8" s="1">
        <v>27</v>
      </c>
      <c r="I8" s="1">
        <v>14</v>
      </c>
      <c r="J8" s="1">
        <v>27</v>
      </c>
      <c r="K8" s="11">
        <v>28</v>
      </c>
      <c r="L8" s="1">
        <v>12</v>
      </c>
      <c r="M8" s="1">
        <v>7</v>
      </c>
      <c r="N8" s="11">
        <v>2</v>
      </c>
      <c r="O8" s="1">
        <v>62</v>
      </c>
      <c r="P8" s="1">
        <v>5</v>
      </c>
      <c r="Q8" s="1">
        <v>-1</v>
      </c>
      <c r="R8" s="1">
        <v>16</v>
      </c>
      <c r="S8" s="11">
        <v>25</v>
      </c>
      <c r="T8" s="11">
        <v>-9</v>
      </c>
      <c r="U8" s="1">
        <v>-16</v>
      </c>
      <c r="V8" s="11">
        <v>39</v>
      </c>
      <c r="W8" s="1">
        <v>12</v>
      </c>
      <c r="X8" s="1">
        <v>16</v>
      </c>
      <c r="Y8" s="29">
        <v>18.318181818181817</v>
      </c>
      <c r="Z8" s="1"/>
      <c r="AA8" s="7" t="s">
        <v>4</v>
      </c>
      <c r="AB8" s="30">
        <v>18.318181818181817</v>
      </c>
      <c r="AC8" s="31">
        <v>81</v>
      </c>
      <c r="AD8" s="1"/>
      <c r="AE8" s="1"/>
      <c r="AF8" s="7" t="s">
        <v>4</v>
      </c>
      <c r="AG8" s="29">
        <f t="shared" si="0"/>
        <v>1.2345679012345678</v>
      </c>
      <c r="AH8" s="1"/>
      <c r="AJ8" s="100" t="s">
        <v>4</v>
      </c>
      <c r="AK8" s="40">
        <f t="shared" si="1"/>
        <v>13.455754679062963</v>
      </c>
    </row>
    <row r="9" spans="2:37" x14ac:dyDescent="0.25">
      <c r="B9" s="7" t="s">
        <v>5</v>
      </c>
      <c r="C9" s="10">
        <v>19</v>
      </c>
      <c r="D9" s="1">
        <v>12</v>
      </c>
      <c r="E9" s="1">
        <v>8</v>
      </c>
      <c r="F9" s="11">
        <v>21</v>
      </c>
      <c r="G9" s="1">
        <v>20</v>
      </c>
      <c r="H9" s="1">
        <v>6</v>
      </c>
      <c r="I9" s="1">
        <v>19</v>
      </c>
      <c r="J9" s="1">
        <v>22</v>
      </c>
      <c r="K9" s="11">
        <v>31</v>
      </c>
      <c r="L9" s="1">
        <v>4</v>
      </c>
      <c r="M9" s="1">
        <v>12</v>
      </c>
      <c r="N9" s="11">
        <v>-8</v>
      </c>
      <c r="O9" s="1">
        <v>31</v>
      </c>
      <c r="P9" s="1">
        <v>38</v>
      </c>
      <c r="Q9" s="1">
        <v>45</v>
      </c>
      <c r="R9" s="1">
        <v>18</v>
      </c>
      <c r="S9" s="11">
        <v>-14</v>
      </c>
      <c r="T9" s="11">
        <v>32</v>
      </c>
      <c r="U9" s="1">
        <v>19</v>
      </c>
      <c r="V9" s="11">
        <v>21</v>
      </c>
      <c r="W9" s="1">
        <v>34</v>
      </c>
      <c r="X9" s="1">
        <v>4</v>
      </c>
      <c r="Y9" s="29">
        <v>17.90909090909091</v>
      </c>
      <c r="Z9" s="1"/>
      <c r="AA9" s="7" t="s">
        <v>5</v>
      </c>
      <c r="AB9" s="30">
        <v>17.90909090909091</v>
      </c>
      <c r="AC9" s="31">
        <v>7</v>
      </c>
      <c r="AD9" s="1"/>
      <c r="AE9" s="1"/>
      <c r="AF9" s="7" t="s">
        <v>5</v>
      </c>
      <c r="AG9" s="29">
        <f t="shared" si="0"/>
        <v>14.285714285714285</v>
      </c>
      <c r="AH9" s="1"/>
      <c r="AJ9" s="100" t="s">
        <v>5</v>
      </c>
      <c r="AK9" s="40">
        <f t="shared" si="1"/>
        <v>31.533333319757638</v>
      </c>
    </row>
    <row r="10" spans="2:37" x14ac:dyDescent="0.25">
      <c r="B10" s="7" t="s">
        <v>6</v>
      </c>
      <c r="C10" s="10">
        <v>16</v>
      </c>
      <c r="D10" s="1">
        <v>18</v>
      </c>
      <c r="E10" s="1">
        <v>-7</v>
      </c>
      <c r="F10" s="11">
        <v>25</v>
      </c>
      <c r="G10" s="1">
        <v>28</v>
      </c>
      <c r="H10" s="1">
        <v>16</v>
      </c>
      <c r="I10" s="1">
        <v>31</v>
      </c>
      <c r="J10" s="1">
        <v>-12</v>
      </c>
      <c r="K10" s="11">
        <v>34</v>
      </c>
      <c r="L10" s="1">
        <v>18</v>
      </c>
      <c r="M10" s="1">
        <v>27</v>
      </c>
      <c r="N10" s="11">
        <v>28</v>
      </c>
      <c r="O10" s="1">
        <v>6</v>
      </c>
      <c r="P10" s="1">
        <v>17</v>
      </c>
      <c r="Q10" s="1">
        <v>-2</v>
      </c>
      <c r="R10" s="1">
        <v>14</v>
      </c>
      <c r="S10" s="11">
        <v>37</v>
      </c>
      <c r="T10" s="11">
        <v>25</v>
      </c>
      <c r="U10" s="1">
        <v>18</v>
      </c>
      <c r="V10" s="11">
        <v>1</v>
      </c>
      <c r="W10" s="1">
        <v>14</v>
      </c>
      <c r="X10" s="1">
        <v>32</v>
      </c>
      <c r="Y10" s="29">
        <v>17.454545454545453</v>
      </c>
      <c r="Z10" s="1"/>
      <c r="AA10" s="7" t="s">
        <v>6</v>
      </c>
      <c r="AB10" s="30">
        <v>17.454545454545453</v>
      </c>
      <c r="AC10" s="31">
        <v>19</v>
      </c>
      <c r="AD10" s="1"/>
      <c r="AE10" s="1"/>
      <c r="AF10" s="7" t="s">
        <v>6</v>
      </c>
      <c r="AG10" s="29">
        <f t="shared" si="0"/>
        <v>5.2631578947368416</v>
      </c>
      <c r="AH10" s="1"/>
      <c r="AJ10" s="100" t="s">
        <v>6</v>
      </c>
      <c r="AK10" s="40">
        <f t="shared" si="1"/>
        <v>24.161188783801911</v>
      </c>
    </row>
    <row r="11" spans="2:37" x14ac:dyDescent="0.25">
      <c r="B11" s="7" t="s">
        <v>7</v>
      </c>
      <c r="C11" s="10">
        <v>-11</v>
      </c>
      <c r="D11" s="1">
        <v>27</v>
      </c>
      <c r="E11" s="1">
        <v>-15</v>
      </c>
      <c r="F11" s="11">
        <v>29</v>
      </c>
      <c r="G11" s="1">
        <v>16</v>
      </c>
      <c r="H11" s="1">
        <v>16</v>
      </c>
      <c r="I11" s="1">
        <v>14</v>
      </c>
      <c r="J11" s="1">
        <v>19</v>
      </c>
      <c r="K11" s="11">
        <v>32</v>
      </c>
      <c r="L11" s="1">
        <v>6</v>
      </c>
      <c r="M11" s="1">
        <v>12</v>
      </c>
      <c r="N11" s="11">
        <v>26</v>
      </c>
      <c r="O11" s="1">
        <v>-7</v>
      </c>
      <c r="P11" s="1">
        <v>24</v>
      </c>
      <c r="Q11" s="1">
        <v>22</v>
      </c>
      <c r="R11" s="1">
        <v>22</v>
      </c>
      <c r="S11" s="11">
        <v>22</v>
      </c>
      <c r="T11" s="11">
        <v>-10</v>
      </c>
      <c r="U11" s="1">
        <v>24</v>
      </c>
      <c r="V11" s="11">
        <v>-3</v>
      </c>
      <c r="W11" s="1">
        <v>41</v>
      </c>
      <c r="X11" s="1">
        <v>29</v>
      </c>
      <c r="Y11" s="29">
        <v>15.227272727272727</v>
      </c>
      <c r="Z11" s="1"/>
      <c r="AA11" s="7" t="s">
        <v>7</v>
      </c>
      <c r="AB11" s="30">
        <v>15.227272727272727</v>
      </c>
      <c r="AC11" s="31">
        <v>3.4</v>
      </c>
      <c r="AD11" s="1"/>
      <c r="AE11" s="1"/>
      <c r="AF11" s="7" t="s">
        <v>7</v>
      </c>
      <c r="AG11" s="29">
        <f t="shared" si="0"/>
        <v>29.411764705882355</v>
      </c>
      <c r="AH11" s="1"/>
      <c r="AJ11" s="100" t="s">
        <v>7</v>
      </c>
      <c r="AK11" s="40">
        <f t="shared" si="1"/>
        <v>36.86485841028167</v>
      </c>
    </row>
    <row r="12" spans="2:37" x14ac:dyDescent="0.25">
      <c r="B12" s="7" t="s">
        <v>8</v>
      </c>
      <c r="C12" s="10">
        <v>-16</v>
      </c>
      <c r="D12" s="1">
        <v>2</v>
      </c>
      <c r="E12" s="1">
        <v>16</v>
      </c>
      <c r="F12" s="11">
        <v>8</v>
      </c>
      <c r="G12" s="1">
        <v>5</v>
      </c>
      <c r="H12" s="1">
        <v>4</v>
      </c>
      <c r="I12" s="1">
        <v>3</v>
      </c>
      <c r="J12" s="1">
        <v>3</v>
      </c>
      <c r="K12" s="11">
        <v>20</v>
      </c>
      <c r="L12" s="1">
        <v>20</v>
      </c>
      <c r="M12" s="1">
        <v>18</v>
      </c>
      <c r="N12" s="11">
        <v>-7</v>
      </c>
      <c r="O12" s="1">
        <v>18</v>
      </c>
      <c r="P12" s="1">
        <v>15</v>
      </c>
      <c r="Q12" s="1">
        <v>24</v>
      </c>
      <c r="R12" s="1">
        <v>35</v>
      </c>
      <c r="S12" s="11">
        <v>56</v>
      </c>
      <c r="T12" s="11">
        <v>-20</v>
      </c>
      <c r="U12" s="1">
        <v>14</v>
      </c>
      <c r="V12" s="11">
        <v>3</v>
      </c>
      <c r="W12" s="1">
        <v>39</v>
      </c>
      <c r="X12" s="1">
        <v>19</v>
      </c>
      <c r="Y12" s="29">
        <v>12.681818181818182</v>
      </c>
      <c r="Z12" s="1"/>
      <c r="AA12" s="7" t="s">
        <v>8</v>
      </c>
      <c r="AB12" s="30">
        <v>12.681818181818182</v>
      </c>
      <c r="AC12" s="31">
        <v>71</v>
      </c>
      <c r="AD12" s="1"/>
      <c r="AE12" s="1"/>
      <c r="AF12" s="7" t="s">
        <v>8</v>
      </c>
      <c r="AG12" s="29">
        <f t="shared" si="0"/>
        <v>1.4084507042253522</v>
      </c>
      <c r="AH12" s="1"/>
      <c r="AJ12" s="100" t="s">
        <v>8</v>
      </c>
      <c r="AK12" s="40">
        <f t="shared" si="1"/>
        <v>14.428608071775727</v>
      </c>
    </row>
    <row r="13" spans="2:37" x14ac:dyDescent="0.25">
      <c r="B13" s="7" t="s">
        <v>9</v>
      </c>
      <c r="C13" s="10">
        <v>20</v>
      </c>
      <c r="D13" s="1">
        <v>6</v>
      </c>
      <c r="E13" s="1">
        <v>1</v>
      </c>
      <c r="F13" s="11">
        <v>17</v>
      </c>
      <c r="G13" s="1">
        <v>10</v>
      </c>
      <c r="H13" s="1">
        <v>10</v>
      </c>
      <c r="I13" s="1">
        <v>14</v>
      </c>
      <c r="J13" s="1">
        <v>8</v>
      </c>
      <c r="K13" s="11">
        <v>7</v>
      </c>
      <c r="L13" s="1">
        <v>-3</v>
      </c>
      <c r="M13" s="1">
        <v>-19</v>
      </c>
      <c r="N13" s="11">
        <v>17</v>
      </c>
      <c r="O13" s="1">
        <v>39</v>
      </c>
      <c r="P13" s="1">
        <v>3</v>
      </c>
      <c r="Q13" s="1">
        <v>21</v>
      </c>
      <c r="R13" s="1">
        <v>7</v>
      </c>
      <c r="S13" s="11">
        <v>11</v>
      </c>
      <c r="T13" s="11">
        <v>22</v>
      </c>
      <c r="U13" s="1">
        <v>10</v>
      </c>
      <c r="V13" s="11">
        <v>24</v>
      </c>
      <c r="W13" s="1">
        <v>1</v>
      </c>
      <c r="X13" s="1">
        <v>4</v>
      </c>
      <c r="Y13" s="29">
        <v>10.454545454545455</v>
      </c>
      <c r="Z13" s="1"/>
      <c r="AA13" s="7" t="s">
        <v>9</v>
      </c>
      <c r="AB13" s="30">
        <v>10.454545454545455</v>
      </c>
      <c r="AC13" s="31">
        <v>326</v>
      </c>
      <c r="AD13" s="1"/>
      <c r="AE13" s="1"/>
      <c r="AF13" s="7" t="s">
        <v>9</v>
      </c>
      <c r="AG13" s="29">
        <f t="shared" si="0"/>
        <v>0.30674846625766872</v>
      </c>
      <c r="AH13" s="1"/>
      <c r="AJ13" s="100" t="s">
        <v>9</v>
      </c>
      <c r="AK13" s="40">
        <f t="shared" si="1"/>
        <v>3.1753007988450435</v>
      </c>
    </row>
    <row r="14" spans="2:37" x14ac:dyDescent="0.25">
      <c r="B14" s="7" t="s">
        <v>10</v>
      </c>
      <c r="C14" s="10">
        <v>17</v>
      </c>
      <c r="D14" s="1">
        <v>-14</v>
      </c>
      <c r="E14" s="1">
        <v>21</v>
      </c>
      <c r="F14" s="11">
        <v>18</v>
      </c>
      <c r="G14" s="1">
        <v>12</v>
      </c>
      <c r="H14" s="1">
        <v>-17</v>
      </c>
      <c r="I14" s="1">
        <v>16</v>
      </c>
      <c r="J14" s="1">
        <v>14</v>
      </c>
      <c r="K14" s="11">
        <v>25</v>
      </c>
      <c r="L14" s="1">
        <v>2</v>
      </c>
      <c r="M14" s="1">
        <v>9</v>
      </c>
      <c r="N14" s="11">
        <v>12</v>
      </c>
      <c r="O14" s="1">
        <v>10</v>
      </c>
      <c r="P14" s="1">
        <v>7</v>
      </c>
      <c r="Q14" s="1">
        <v>0</v>
      </c>
      <c r="R14" s="1">
        <v>-14</v>
      </c>
      <c r="S14" s="11">
        <v>17</v>
      </c>
      <c r="T14" s="11">
        <v>10</v>
      </c>
      <c r="U14" s="1">
        <v>8</v>
      </c>
      <c r="V14" s="11">
        <v>28</v>
      </c>
      <c r="W14" s="1">
        <v>39</v>
      </c>
      <c r="X14" s="1">
        <v>11</v>
      </c>
      <c r="Y14" s="29">
        <v>10.5</v>
      </c>
      <c r="Z14" s="1"/>
      <c r="AA14" s="7" t="s">
        <v>10</v>
      </c>
      <c r="AB14" s="30">
        <v>10.5</v>
      </c>
      <c r="AC14" s="31">
        <v>276</v>
      </c>
      <c r="AD14" s="1"/>
      <c r="AE14" s="1"/>
      <c r="AF14" s="7" t="s">
        <v>10</v>
      </c>
      <c r="AG14" s="29">
        <f t="shared" si="0"/>
        <v>0.36231884057971014</v>
      </c>
      <c r="AH14" s="1"/>
      <c r="AJ14" s="100" t="s">
        <v>10</v>
      </c>
      <c r="AK14" s="40">
        <f t="shared" si="1"/>
        <v>4.4045456048913039</v>
      </c>
    </row>
    <row r="15" spans="2:37" x14ac:dyDescent="0.25">
      <c r="B15" s="7" t="s">
        <v>11</v>
      </c>
      <c r="C15" s="10">
        <v>8</v>
      </c>
      <c r="D15" s="1">
        <v>9</v>
      </c>
      <c r="E15" s="1">
        <v>7</v>
      </c>
      <c r="F15" s="11">
        <v>-13</v>
      </c>
      <c r="G15" s="1">
        <v>16</v>
      </c>
      <c r="H15" s="1">
        <v>-4</v>
      </c>
      <c r="I15" s="1">
        <v>11</v>
      </c>
      <c r="J15" s="1">
        <v>8</v>
      </c>
      <c r="K15" s="11">
        <v>4</v>
      </c>
      <c r="L15" s="1">
        <v>3</v>
      </c>
      <c r="M15" s="1">
        <v>5</v>
      </c>
      <c r="N15" s="11">
        <v>7</v>
      </c>
      <c r="O15" s="1">
        <v>16</v>
      </c>
      <c r="P15" s="1">
        <v>-20</v>
      </c>
      <c r="Q15" s="1">
        <v>-17</v>
      </c>
      <c r="R15" s="1">
        <v>2</v>
      </c>
      <c r="S15" s="11">
        <v>11</v>
      </c>
      <c r="T15" s="11">
        <v>30</v>
      </c>
      <c r="U15" s="1">
        <v>20</v>
      </c>
      <c r="V15" s="11">
        <v>22</v>
      </c>
      <c r="W15" s="1">
        <v>14</v>
      </c>
      <c r="X15" s="1">
        <v>21</v>
      </c>
      <c r="Y15" s="29">
        <v>7.2727272727272725</v>
      </c>
      <c r="Z15" s="1"/>
      <c r="AA15" s="7" t="s">
        <v>11</v>
      </c>
      <c r="AB15" s="30">
        <v>7.2727272727272725</v>
      </c>
      <c r="AC15" s="31">
        <v>276</v>
      </c>
      <c r="AD15" s="1"/>
      <c r="AE15" s="1"/>
      <c r="AF15" s="7" t="s">
        <v>11</v>
      </c>
      <c r="AG15" s="29">
        <f t="shared" si="0"/>
        <v>0.36231884057971014</v>
      </c>
      <c r="AH15" s="1"/>
      <c r="AJ15" s="100" t="s">
        <v>11</v>
      </c>
      <c r="AK15" s="40">
        <f t="shared" si="1"/>
        <v>4.4045456048913039</v>
      </c>
    </row>
    <row r="16" spans="2:37" x14ac:dyDescent="0.25">
      <c r="B16" s="7" t="s">
        <v>12</v>
      </c>
      <c r="C16" s="10">
        <v>15</v>
      </c>
      <c r="D16" s="1">
        <v>6</v>
      </c>
      <c r="E16" s="1">
        <v>15</v>
      </c>
      <c r="F16" s="11">
        <v>-10</v>
      </c>
      <c r="G16" s="1">
        <v>1</v>
      </c>
      <c r="H16" s="1">
        <v>11</v>
      </c>
      <c r="I16" s="1">
        <v>16</v>
      </c>
      <c r="J16" s="1">
        <v>4</v>
      </c>
      <c r="K16" s="11">
        <v>10</v>
      </c>
      <c r="L16" s="1">
        <v>6</v>
      </c>
      <c r="M16" s="1">
        <v>-4</v>
      </c>
      <c r="N16" s="11">
        <v>18</v>
      </c>
      <c r="O16" s="1">
        <v>-9</v>
      </c>
      <c r="P16" s="1">
        <v>3</v>
      </c>
      <c r="Q16" s="1">
        <v>11</v>
      </c>
      <c r="R16" s="1">
        <v>8</v>
      </c>
      <c r="S16" s="11">
        <v>19</v>
      </c>
      <c r="T16" s="11">
        <v>2</v>
      </c>
      <c r="U16" s="1">
        <v>2</v>
      </c>
      <c r="V16" s="11">
        <v>-11</v>
      </c>
      <c r="W16" s="1">
        <v>12</v>
      </c>
      <c r="X16" s="1">
        <v>10</v>
      </c>
      <c r="Y16" s="29">
        <v>6.1363636363636367</v>
      </c>
      <c r="Z16" s="1"/>
      <c r="AA16" s="7" t="s">
        <v>12</v>
      </c>
      <c r="AB16" s="30">
        <v>6.1363636363636367</v>
      </c>
      <c r="AC16" s="31">
        <v>451</v>
      </c>
      <c r="AD16" s="1"/>
      <c r="AE16" s="1"/>
      <c r="AF16" s="7" t="s">
        <v>12</v>
      </c>
      <c r="AG16" s="29">
        <f t="shared" si="0"/>
        <v>0.22172949002217296</v>
      </c>
      <c r="AH16" s="1"/>
      <c r="AJ16" s="100" t="s">
        <v>12</v>
      </c>
      <c r="AK16" s="40">
        <f t="shared" si="1"/>
        <v>0.7789987880746807</v>
      </c>
    </row>
    <row r="17" spans="2:37" x14ac:dyDescent="0.25">
      <c r="B17" s="7" t="s">
        <v>13</v>
      </c>
      <c r="C17" s="10">
        <v>13</v>
      </c>
      <c r="D17" s="1">
        <v>-17</v>
      </c>
      <c r="E17" s="1">
        <v>-15</v>
      </c>
      <c r="F17" s="11">
        <v>2</v>
      </c>
      <c r="G17" s="1">
        <v>-1</v>
      </c>
      <c r="H17" s="1">
        <v>0</v>
      </c>
      <c r="I17" s="1">
        <v>5</v>
      </c>
      <c r="J17" s="1">
        <v>22</v>
      </c>
      <c r="K17" s="11">
        <v>11</v>
      </c>
      <c r="L17" s="1">
        <v>8</v>
      </c>
      <c r="M17" s="1">
        <v>8</v>
      </c>
      <c r="N17" s="11">
        <v>19</v>
      </c>
      <c r="O17" s="1">
        <v>17</v>
      </c>
      <c r="P17" s="1">
        <v>12</v>
      </c>
      <c r="Q17" s="1">
        <v>12</v>
      </c>
      <c r="R17" s="1">
        <v>-15</v>
      </c>
      <c r="S17" s="11">
        <v>23</v>
      </c>
      <c r="T17" s="11">
        <v>14</v>
      </c>
      <c r="U17" s="1">
        <v>13</v>
      </c>
      <c r="V17" s="11">
        <v>-11</v>
      </c>
      <c r="W17" s="1">
        <v>0</v>
      </c>
      <c r="X17" s="1">
        <v>6</v>
      </c>
      <c r="Y17" s="29">
        <v>5.7272727272727275</v>
      </c>
      <c r="Z17" s="1"/>
      <c r="AA17" s="7" t="s">
        <v>13</v>
      </c>
      <c r="AB17" s="30">
        <v>5.7272727272727275</v>
      </c>
      <c r="AC17" s="31">
        <v>276</v>
      </c>
      <c r="AD17" s="1"/>
      <c r="AE17" s="1"/>
      <c r="AF17" s="7" t="s">
        <v>13</v>
      </c>
      <c r="AG17" s="29">
        <f t="shared" si="0"/>
        <v>0.36231884057971014</v>
      </c>
      <c r="AH17" s="1"/>
      <c r="AJ17" s="100" t="s">
        <v>13</v>
      </c>
      <c r="AK17" s="40">
        <f t="shared" si="1"/>
        <v>4.4045456048913039</v>
      </c>
    </row>
    <row r="18" spans="2:37" x14ac:dyDescent="0.25">
      <c r="B18" s="7" t="s">
        <v>14</v>
      </c>
      <c r="C18" s="10">
        <v>-17</v>
      </c>
      <c r="D18" s="1">
        <v>7</v>
      </c>
      <c r="E18" s="1">
        <v>2</v>
      </c>
      <c r="F18" s="11">
        <v>7</v>
      </c>
      <c r="G18" s="1">
        <v>8</v>
      </c>
      <c r="H18" s="1">
        <v>32</v>
      </c>
      <c r="I18" s="1">
        <v>9</v>
      </c>
      <c r="J18" s="1">
        <v>11</v>
      </c>
      <c r="K18" s="11">
        <v>9</v>
      </c>
      <c r="L18" s="1">
        <v>-18</v>
      </c>
      <c r="M18" s="1">
        <v>-19</v>
      </c>
      <c r="N18" s="11">
        <v>23</v>
      </c>
      <c r="O18" s="1">
        <v>26</v>
      </c>
      <c r="P18" s="1">
        <v>-18</v>
      </c>
      <c r="Q18" s="1">
        <v>-13</v>
      </c>
      <c r="R18" s="1">
        <v>10</v>
      </c>
      <c r="S18" s="11">
        <v>2</v>
      </c>
      <c r="T18" s="11">
        <v>-10</v>
      </c>
      <c r="U18" s="1">
        <v>10</v>
      </c>
      <c r="V18" s="11">
        <v>17</v>
      </c>
      <c r="W18" s="1">
        <v>40</v>
      </c>
      <c r="X18" s="1">
        <v>2</v>
      </c>
      <c r="Y18" s="29">
        <v>5.4545454545454541</v>
      </c>
      <c r="Z18" s="1"/>
      <c r="AA18" s="7" t="s">
        <v>14</v>
      </c>
      <c r="AB18" s="30">
        <v>5.4545454545454541</v>
      </c>
      <c r="AC18" s="31">
        <v>326</v>
      </c>
      <c r="AD18" s="1"/>
      <c r="AE18" s="1"/>
      <c r="AF18" s="7" t="s">
        <v>14</v>
      </c>
      <c r="AG18" s="29">
        <f t="shared" si="0"/>
        <v>0.30674846625766872</v>
      </c>
      <c r="AH18" s="1"/>
      <c r="AJ18" s="100" t="s">
        <v>14</v>
      </c>
      <c r="AK18" s="40">
        <f t="shared" si="1"/>
        <v>3.1753007988450435</v>
      </c>
    </row>
    <row r="19" spans="2:37" x14ac:dyDescent="0.25">
      <c r="B19" s="7" t="s">
        <v>15</v>
      </c>
      <c r="C19" s="10">
        <v>8</v>
      </c>
      <c r="D19" s="1">
        <v>7</v>
      </c>
      <c r="E19" s="1">
        <v>3</v>
      </c>
      <c r="F19" s="11">
        <v>-15</v>
      </c>
      <c r="G19" s="1">
        <v>0</v>
      </c>
      <c r="H19" s="1">
        <v>0</v>
      </c>
      <c r="I19" s="1">
        <v>6</v>
      </c>
      <c r="J19" s="1">
        <v>-1</v>
      </c>
      <c r="K19" s="11">
        <v>9</v>
      </c>
      <c r="L19" s="1">
        <v>3</v>
      </c>
      <c r="M19" s="1">
        <v>2</v>
      </c>
      <c r="N19" s="11">
        <v>7</v>
      </c>
      <c r="O19" s="1">
        <v>19</v>
      </c>
      <c r="P19" s="1">
        <v>5</v>
      </c>
      <c r="Q19" s="1">
        <v>8</v>
      </c>
      <c r="R19" s="1">
        <v>5</v>
      </c>
      <c r="S19" s="11">
        <v>-16</v>
      </c>
      <c r="T19" s="11">
        <v>1</v>
      </c>
      <c r="U19" s="1">
        <v>12</v>
      </c>
      <c r="V19" s="11">
        <v>10</v>
      </c>
      <c r="W19" s="1">
        <v>6</v>
      </c>
      <c r="X19" s="1">
        <v>11</v>
      </c>
      <c r="Y19" s="29">
        <v>4.0909090909090908</v>
      </c>
      <c r="Z19" s="1"/>
      <c r="AA19" s="7" t="s">
        <v>15</v>
      </c>
      <c r="AB19" s="30">
        <v>4.0909090909090908</v>
      </c>
      <c r="AC19" s="31">
        <v>276</v>
      </c>
      <c r="AD19" s="1"/>
      <c r="AE19" s="1"/>
      <c r="AF19" s="7" t="s">
        <v>15</v>
      </c>
      <c r="AG19" s="29">
        <f t="shared" si="0"/>
        <v>0.36231884057971014</v>
      </c>
      <c r="AH19" s="1"/>
      <c r="AJ19" s="100" t="s">
        <v>15</v>
      </c>
      <c r="AK19" s="40">
        <f t="shared" si="1"/>
        <v>4.4045456048913039</v>
      </c>
    </row>
    <row r="20" spans="2:37" x14ac:dyDescent="0.25">
      <c r="B20" s="7" t="s">
        <v>16</v>
      </c>
      <c r="C20" s="10">
        <v>8</v>
      </c>
      <c r="D20" s="1">
        <v>9</v>
      </c>
      <c r="E20" s="1">
        <v>2</v>
      </c>
      <c r="F20" s="11">
        <v>16</v>
      </c>
      <c r="G20" s="1">
        <v>6</v>
      </c>
      <c r="H20" s="1">
        <v>1</v>
      </c>
      <c r="I20" s="1">
        <v>9</v>
      </c>
      <c r="J20" s="1">
        <v>0</v>
      </c>
      <c r="K20" s="11">
        <v>13</v>
      </c>
      <c r="L20" s="1">
        <v>-19</v>
      </c>
      <c r="M20" s="1">
        <v>5</v>
      </c>
      <c r="N20" s="11">
        <v>9</v>
      </c>
      <c r="O20" s="1">
        <v>14</v>
      </c>
      <c r="P20" s="1">
        <v>1</v>
      </c>
      <c r="Q20" s="1">
        <v>8</v>
      </c>
      <c r="R20" s="1">
        <v>4</v>
      </c>
      <c r="S20" s="11">
        <v>23</v>
      </c>
      <c r="T20" s="11">
        <v>12</v>
      </c>
      <c r="U20" s="1">
        <v>-16</v>
      </c>
      <c r="V20" s="11">
        <v>-21</v>
      </c>
      <c r="W20" s="1">
        <v>5</v>
      </c>
      <c r="X20" s="1">
        <v>0</v>
      </c>
      <c r="Y20" s="29">
        <v>4.0454545454545459</v>
      </c>
      <c r="Z20" s="1"/>
      <c r="AA20" s="7" t="s">
        <v>16</v>
      </c>
      <c r="AB20" s="30">
        <v>4.0454545454545459</v>
      </c>
      <c r="AC20" s="31">
        <v>501</v>
      </c>
      <c r="AD20" s="1"/>
      <c r="AE20" s="1"/>
      <c r="AF20" s="7" t="s">
        <v>16</v>
      </c>
      <c r="AG20" s="29">
        <f t="shared" si="0"/>
        <v>0.19960079840319359</v>
      </c>
      <c r="AH20" s="1"/>
      <c r="AJ20" s="100" t="s">
        <v>16</v>
      </c>
      <c r="AK20" s="40">
        <f t="shared" si="1"/>
        <v>2.7586602568234753E-3</v>
      </c>
    </row>
    <row r="21" spans="2:37" x14ac:dyDescent="0.25">
      <c r="B21" s="7" t="s">
        <v>17</v>
      </c>
      <c r="C21" s="10">
        <v>-1</v>
      </c>
      <c r="D21" s="1">
        <v>1</v>
      </c>
      <c r="E21" s="1">
        <v>11</v>
      </c>
      <c r="F21" s="11">
        <v>2</v>
      </c>
      <c r="G21" s="1">
        <v>4</v>
      </c>
      <c r="H21" s="1">
        <v>7</v>
      </c>
      <c r="I21" s="1">
        <v>3</v>
      </c>
      <c r="J21" s="1">
        <v>-1</v>
      </c>
      <c r="K21" s="11">
        <v>-4</v>
      </c>
      <c r="L21" s="1">
        <v>0</v>
      </c>
      <c r="M21" s="1">
        <v>0</v>
      </c>
      <c r="N21" s="11">
        <v>13</v>
      </c>
      <c r="O21" s="1">
        <v>11</v>
      </c>
      <c r="P21" s="1">
        <v>-2</v>
      </c>
      <c r="Q21" s="1">
        <v>0</v>
      </c>
      <c r="R21" s="1">
        <v>10</v>
      </c>
      <c r="S21" s="11">
        <v>-18</v>
      </c>
      <c r="T21" s="11">
        <v>17</v>
      </c>
      <c r="U21" s="1">
        <v>8</v>
      </c>
      <c r="V21" s="11">
        <v>-1</v>
      </c>
      <c r="W21" s="1">
        <v>2</v>
      </c>
      <c r="X21" s="1">
        <v>-3</v>
      </c>
      <c r="Y21" s="29">
        <v>2.6818181818181817</v>
      </c>
      <c r="Z21" s="1"/>
      <c r="AA21" s="7" t="s">
        <v>17</v>
      </c>
      <c r="AB21" s="30">
        <v>2.6818181818181817</v>
      </c>
      <c r="AC21" s="31">
        <v>451</v>
      </c>
      <c r="AD21" s="1"/>
      <c r="AE21" s="1"/>
      <c r="AF21" s="7" t="s">
        <v>17</v>
      </c>
      <c r="AG21" s="29">
        <f t="shared" si="0"/>
        <v>0.22172949002217296</v>
      </c>
      <c r="AH21" s="1"/>
      <c r="AJ21" s="100" t="s">
        <v>17</v>
      </c>
      <c r="AK21" s="40">
        <f t="shared" si="1"/>
        <v>0.7789987880746807</v>
      </c>
    </row>
    <row r="22" spans="2:37" x14ac:dyDescent="0.25">
      <c r="B22" s="7" t="s">
        <v>18</v>
      </c>
      <c r="C22" s="10">
        <v>13</v>
      </c>
      <c r="D22" s="1">
        <v>-2</v>
      </c>
      <c r="E22" s="1">
        <v>12</v>
      </c>
      <c r="F22" s="11">
        <v>-1</v>
      </c>
      <c r="G22" s="1">
        <v>2</v>
      </c>
      <c r="H22" s="1">
        <v>10</v>
      </c>
      <c r="I22" s="1">
        <v>2</v>
      </c>
      <c r="J22" s="1">
        <v>6</v>
      </c>
      <c r="K22" s="11">
        <v>5</v>
      </c>
      <c r="L22" s="1">
        <v>-5</v>
      </c>
      <c r="M22" s="1">
        <v>0</v>
      </c>
      <c r="N22" s="11">
        <v>7</v>
      </c>
      <c r="O22" s="1">
        <v>14</v>
      </c>
      <c r="P22" s="1">
        <v>8</v>
      </c>
      <c r="Q22" s="1">
        <v>-18</v>
      </c>
      <c r="R22" s="1">
        <v>-17</v>
      </c>
      <c r="S22" s="11">
        <v>15</v>
      </c>
      <c r="T22" s="11">
        <v>10</v>
      </c>
      <c r="U22" s="1">
        <v>2</v>
      </c>
      <c r="V22" s="11">
        <v>-19</v>
      </c>
      <c r="W22" s="1">
        <v>-5</v>
      </c>
      <c r="X22" s="1">
        <v>4</v>
      </c>
      <c r="Y22" s="29">
        <v>1.9545454545454546</v>
      </c>
      <c r="Z22" s="1"/>
      <c r="AA22" s="7" t="s">
        <v>18</v>
      </c>
      <c r="AB22" s="30">
        <v>1.9545454545454546</v>
      </c>
      <c r="AC22" s="31">
        <v>451</v>
      </c>
      <c r="AD22" s="1"/>
      <c r="AE22" s="1"/>
      <c r="AF22" s="7" t="s">
        <v>18</v>
      </c>
      <c r="AG22" s="29">
        <f t="shared" si="0"/>
        <v>0.22172949002217296</v>
      </c>
      <c r="AH22" s="1"/>
      <c r="AJ22" s="100" t="s">
        <v>18</v>
      </c>
      <c r="AK22" s="40">
        <f t="shared" si="1"/>
        <v>0.7789987880746807</v>
      </c>
    </row>
    <row r="23" spans="2:37" ht="15.75" thickBot="1" x14ac:dyDescent="0.3">
      <c r="B23" s="8" t="s">
        <v>19</v>
      </c>
      <c r="C23" s="13">
        <v>11</v>
      </c>
      <c r="D23" s="9">
        <v>2</v>
      </c>
      <c r="E23" s="9">
        <v>5</v>
      </c>
      <c r="F23" s="15">
        <v>0</v>
      </c>
      <c r="G23" s="9">
        <v>1</v>
      </c>
      <c r="H23" s="9">
        <v>0</v>
      </c>
      <c r="I23" s="9">
        <v>1</v>
      </c>
      <c r="J23" s="9">
        <v>-19</v>
      </c>
      <c r="K23" s="15">
        <v>19</v>
      </c>
      <c r="L23" s="9">
        <v>6</v>
      </c>
      <c r="M23" s="9">
        <v>2</v>
      </c>
      <c r="N23" s="15">
        <v>3</v>
      </c>
      <c r="O23" s="9">
        <v>-18</v>
      </c>
      <c r="P23" s="9">
        <v>3</v>
      </c>
      <c r="Q23" s="9">
        <v>6</v>
      </c>
      <c r="R23" s="9">
        <v>-21</v>
      </c>
      <c r="S23" s="15">
        <v>-34</v>
      </c>
      <c r="T23" s="15">
        <v>16</v>
      </c>
      <c r="U23" s="9">
        <v>6</v>
      </c>
      <c r="V23" s="15">
        <v>12</v>
      </c>
      <c r="W23" s="9">
        <v>-3</v>
      </c>
      <c r="X23" s="9">
        <v>5</v>
      </c>
      <c r="Y23" s="33">
        <v>0.13636363636363635</v>
      </c>
      <c r="Z23" s="1"/>
      <c r="AA23" s="8" t="s">
        <v>19</v>
      </c>
      <c r="AB23" s="34">
        <v>0.13636363636363635</v>
      </c>
      <c r="AC23" s="35">
        <v>501</v>
      </c>
      <c r="AD23" s="1"/>
      <c r="AE23" s="1"/>
      <c r="AF23" s="8" t="s">
        <v>19</v>
      </c>
      <c r="AG23" s="33">
        <f t="shared" si="0"/>
        <v>0.19960079840319359</v>
      </c>
      <c r="AH23" s="1"/>
      <c r="AJ23" s="101" t="s">
        <v>19</v>
      </c>
      <c r="AK23" s="43">
        <f t="shared" si="1"/>
        <v>2.7586602568234753E-3</v>
      </c>
    </row>
    <row r="24" spans="2:37" ht="15.75" thickBot="1" x14ac:dyDescent="0.3">
      <c r="B24" s="1"/>
      <c r="C24" s="13">
        <v>11.15</v>
      </c>
      <c r="D24" s="9">
        <v>10.8</v>
      </c>
      <c r="E24" s="9">
        <v>11.25</v>
      </c>
      <c r="F24" s="15">
        <v>12.5</v>
      </c>
      <c r="G24" s="9">
        <v>13.5</v>
      </c>
      <c r="H24" s="9">
        <v>9.9</v>
      </c>
      <c r="I24" s="9">
        <v>14.15</v>
      </c>
      <c r="J24" s="9">
        <v>9.9499999999999993</v>
      </c>
      <c r="K24" s="15">
        <v>21</v>
      </c>
      <c r="L24" s="9">
        <v>8.9</v>
      </c>
      <c r="M24" s="9">
        <v>9.9499999999999993</v>
      </c>
      <c r="N24" s="15">
        <v>14.9</v>
      </c>
      <c r="O24" s="9">
        <v>18.95</v>
      </c>
      <c r="P24" s="9">
        <v>9.75</v>
      </c>
      <c r="Q24" s="9">
        <v>10.8</v>
      </c>
      <c r="R24" s="9">
        <v>8.5500000000000007</v>
      </c>
      <c r="S24" s="15">
        <v>14.25</v>
      </c>
      <c r="T24" s="15">
        <v>13.45</v>
      </c>
      <c r="U24" s="9">
        <v>12.75</v>
      </c>
      <c r="V24" s="15">
        <v>13.15</v>
      </c>
      <c r="W24" s="9">
        <v>17.100000000000001</v>
      </c>
      <c r="X24" s="9">
        <v>14.2</v>
      </c>
      <c r="Y24" s="37">
        <v>12.768181818181819</v>
      </c>
      <c r="Z24" s="1"/>
      <c r="AA24" s="1"/>
      <c r="AB24" s="46">
        <v>12.768181818181819</v>
      </c>
      <c r="AC24" s="1"/>
      <c r="AD24" s="1"/>
      <c r="AE24" s="1"/>
      <c r="AF24" s="1"/>
      <c r="AG24" s="16"/>
      <c r="AH24" s="1"/>
      <c r="AI24" s="16"/>
    </row>
    <row r="25" spans="2:37" ht="15.75" thickBot="1" x14ac:dyDescent="0.3">
      <c r="B25" s="1"/>
      <c r="C25" s="1"/>
      <c r="D25" s="1"/>
      <c r="E25" s="1"/>
      <c r="F25" s="11"/>
      <c r="G25" s="1"/>
      <c r="H25" s="1"/>
      <c r="I25" s="1"/>
      <c r="J25" s="1"/>
      <c r="K25" s="11"/>
      <c r="L25" s="1"/>
      <c r="M25" s="1"/>
      <c r="N25" s="11"/>
      <c r="O25" s="1"/>
      <c r="P25" s="1"/>
      <c r="Q25" s="1"/>
      <c r="R25" s="1"/>
      <c r="S25" s="11"/>
      <c r="T25" s="11"/>
      <c r="U25" s="1"/>
      <c r="V25" s="11"/>
      <c r="W25" s="1"/>
      <c r="X25" s="1"/>
      <c r="Y25" s="16"/>
      <c r="Z25" s="1"/>
      <c r="AA25" s="1"/>
      <c r="AB25" s="1"/>
    </row>
    <row r="26" spans="2:37" ht="15.75" thickBot="1" x14ac:dyDescent="0.3">
      <c r="B26" s="1"/>
      <c r="C26" s="18" t="s">
        <v>20</v>
      </c>
      <c r="D26" s="19" t="s">
        <v>21</v>
      </c>
      <c r="E26" s="19" t="s">
        <v>22</v>
      </c>
      <c r="F26" s="20" t="s">
        <v>23</v>
      </c>
      <c r="G26" s="19" t="s">
        <v>24</v>
      </c>
      <c r="H26" s="19" t="s">
        <v>25</v>
      </c>
      <c r="I26" s="19" t="s">
        <v>26</v>
      </c>
      <c r="J26" s="19" t="s">
        <v>27</v>
      </c>
      <c r="K26" s="20" t="s">
        <v>28</v>
      </c>
      <c r="L26" s="19" t="s">
        <v>29</v>
      </c>
      <c r="M26" s="19" t="s">
        <v>30</v>
      </c>
      <c r="N26" s="20" t="s">
        <v>31</v>
      </c>
      <c r="O26" s="19" t="s">
        <v>32</v>
      </c>
      <c r="P26" s="19" t="s">
        <v>33</v>
      </c>
      <c r="Q26" s="19" t="s">
        <v>34</v>
      </c>
      <c r="R26" s="19" t="s">
        <v>35</v>
      </c>
      <c r="S26" s="20" t="s">
        <v>36</v>
      </c>
      <c r="T26" s="20" t="s">
        <v>24</v>
      </c>
      <c r="U26" s="19" t="s">
        <v>37</v>
      </c>
      <c r="V26" s="20" t="s">
        <v>38</v>
      </c>
      <c r="W26" s="19" t="s">
        <v>24</v>
      </c>
      <c r="X26" s="19" t="s">
        <v>39</v>
      </c>
      <c r="Y26" s="21" t="s">
        <v>40</v>
      </c>
      <c r="Z26" s="1"/>
      <c r="AA26" s="1"/>
      <c r="AB26" s="97" t="s">
        <v>65</v>
      </c>
      <c r="AC26" s="22" t="s">
        <v>66</v>
      </c>
      <c r="AD26" s="98" t="s">
        <v>67</v>
      </c>
      <c r="AE26" s="1"/>
      <c r="AF26" s="1"/>
      <c r="AG26" s="93" t="s">
        <v>52</v>
      </c>
      <c r="AH26" s="1"/>
      <c r="AJ26" s="1"/>
      <c r="AK26" s="97" t="s">
        <v>52</v>
      </c>
    </row>
    <row r="27" spans="2:37" x14ac:dyDescent="0.25">
      <c r="B27" s="5" t="s">
        <v>41</v>
      </c>
      <c r="C27" s="12">
        <v>78</v>
      </c>
      <c r="D27" s="6">
        <v>95</v>
      </c>
      <c r="E27" s="6">
        <v>98</v>
      </c>
      <c r="F27" s="14">
        <v>108</v>
      </c>
      <c r="G27" s="6">
        <v>97</v>
      </c>
      <c r="H27" s="6">
        <v>63</v>
      </c>
      <c r="I27" s="6">
        <v>96</v>
      </c>
      <c r="J27" s="6">
        <v>86</v>
      </c>
      <c r="K27" s="14">
        <v>112</v>
      </c>
      <c r="L27" s="6">
        <v>77</v>
      </c>
      <c r="M27" s="6">
        <v>95</v>
      </c>
      <c r="N27" s="14">
        <v>80</v>
      </c>
      <c r="O27" s="6">
        <v>101</v>
      </c>
      <c r="P27" s="6">
        <v>81</v>
      </c>
      <c r="Q27" s="6">
        <v>54</v>
      </c>
      <c r="R27" s="6">
        <v>46</v>
      </c>
      <c r="S27" s="14">
        <v>64</v>
      </c>
      <c r="T27" s="14">
        <v>95</v>
      </c>
      <c r="U27" s="6">
        <v>45</v>
      </c>
      <c r="V27" s="14">
        <v>105</v>
      </c>
      <c r="W27" s="6">
        <v>84</v>
      </c>
      <c r="X27" s="6">
        <v>87</v>
      </c>
      <c r="Y27" s="25">
        <v>83.954545454545453</v>
      </c>
      <c r="Z27" s="1"/>
      <c r="AA27" s="5" t="s">
        <v>41</v>
      </c>
      <c r="AB27" s="25">
        <f>AB4+AB5</f>
        <v>72.409090909090907</v>
      </c>
      <c r="AC27" s="26">
        <v>83.954545454545453</v>
      </c>
      <c r="AD27" s="29">
        <f>AB27/$AB$27*$AC$27</f>
        <v>83.954545454545453</v>
      </c>
      <c r="AE27" s="16"/>
      <c r="AF27" s="5" t="s">
        <v>41</v>
      </c>
      <c r="AG27" s="25">
        <f>(AG4+AG5)/$AB$27*$AC$27</f>
        <v>81.219448495689946</v>
      </c>
      <c r="AH27" s="16"/>
      <c r="AJ27" s="5" t="s">
        <v>41</v>
      </c>
      <c r="AK27" s="25">
        <f>(AK4+AK5)/$AB$27*$AC$27</f>
        <v>82.724777388967439</v>
      </c>
    </row>
    <row r="28" spans="2:37" x14ac:dyDescent="0.25">
      <c r="B28" s="7" t="s">
        <v>42</v>
      </c>
      <c r="C28" s="10">
        <v>45</v>
      </c>
      <c r="D28" s="1">
        <v>44</v>
      </c>
      <c r="E28" s="1">
        <v>32</v>
      </c>
      <c r="F28" s="11">
        <v>49</v>
      </c>
      <c r="G28" s="1">
        <v>57</v>
      </c>
      <c r="H28" s="1">
        <v>54</v>
      </c>
      <c r="I28" s="1">
        <v>65</v>
      </c>
      <c r="J28" s="1">
        <v>21</v>
      </c>
      <c r="K28" s="11">
        <v>70</v>
      </c>
      <c r="L28" s="1">
        <v>53</v>
      </c>
      <c r="M28" s="1">
        <v>52</v>
      </c>
      <c r="N28" s="11">
        <v>70</v>
      </c>
      <c r="O28" s="1">
        <v>40</v>
      </c>
      <c r="P28" s="1">
        <v>44</v>
      </c>
      <c r="Q28" s="1">
        <v>47</v>
      </c>
      <c r="R28" s="1">
        <v>44</v>
      </c>
      <c r="S28" s="11">
        <v>53</v>
      </c>
      <c r="T28" s="11">
        <v>31</v>
      </c>
      <c r="U28" s="1">
        <v>69</v>
      </c>
      <c r="V28" s="11">
        <v>24</v>
      </c>
      <c r="W28" s="1">
        <v>45</v>
      </c>
      <c r="X28" s="1">
        <v>51</v>
      </c>
      <c r="Y28" s="29">
        <v>48.18181818181818</v>
      </c>
      <c r="Z28" s="1"/>
      <c r="AA28" s="7" t="s">
        <v>42</v>
      </c>
      <c r="AB28" s="29">
        <f>AB6+AB10</f>
        <v>40.454545454545453</v>
      </c>
      <c r="AC28" s="30">
        <v>48.18181818181818</v>
      </c>
      <c r="AD28" s="29">
        <f t="shared" ref="AD28:AD36" si="2">AB28/$AB$27*$AC$27</f>
        <v>46.904924955772415</v>
      </c>
      <c r="AE28" s="16"/>
      <c r="AF28" s="7" t="s">
        <v>42</v>
      </c>
      <c r="AG28" s="29">
        <f>(AG10+AG6)/$AB$27*$AC$27</f>
        <v>12.204711401856807</v>
      </c>
      <c r="AH28" s="16"/>
      <c r="AJ28" s="7" t="s">
        <v>42</v>
      </c>
      <c r="AK28" s="29">
        <f>(AK10+AK6)/$AB$27*$AC$27</f>
        <v>56.027263884095582</v>
      </c>
    </row>
    <row r="29" spans="2:37" x14ac:dyDescent="0.25">
      <c r="B29" s="7" t="s">
        <v>43</v>
      </c>
      <c r="C29" s="10">
        <v>31</v>
      </c>
      <c r="D29" s="1">
        <v>59</v>
      </c>
      <c r="E29" s="1">
        <v>3</v>
      </c>
      <c r="F29" s="11">
        <v>63</v>
      </c>
      <c r="G29" s="1">
        <v>56</v>
      </c>
      <c r="H29" s="1">
        <v>37</v>
      </c>
      <c r="I29" s="1">
        <v>38</v>
      </c>
      <c r="J29" s="1">
        <v>46</v>
      </c>
      <c r="K29" s="11">
        <v>73</v>
      </c>
      <c r="L29" s="1">
        <v>25</v>
      </c>
      <c r="M29" s="1">
        <v>32</v>
      </c>
      <c r="N29" s="11">
        <v>38</v>
      </c>
      <c r="O29" s="1">
        <v>34</v>
      </c>
      <c r="P29" s="1">
        <v>67</v>
      </c>
      <c r="Q29" s="1">
        <v>70</v>
      </c>
      <c r="R29" s="1">
        <v>65</v>
      </c>
      <c r="S29" s="11">
        <v>18</v>
      </c>
      <c r="T29" s="11">
        <v>35</v>
      </c>
      <c r="U29" s="1">
        <v>63</v>
      </c>
      <c r="V29" s="11">
        <v>28</v>
      </c>
      <c r="W29" s="1">
        <v>78</v>
      </c>
      <c r="X29" s="1">
        <v>48</v>
      </c>
      <c r="Y29" s="29">
        <v>45.772727272727273</v>
      </c>
      <c r="Z29" s="1"/>
      <c r="AA29" s="7" t="s">
        <v>43</v>
      </c>
      <c r="AB29" s="29">
        <f>AB11+AB9</f>
        <v>33.13636363636364</v>
      </c>
      <c r="AC29" s="30">
        <v>45.772727272727273</v>
      </c>
      <c r="AD29" s="29">
        <f t="shared" si="2"/>
        <v>38.419876733436062</v>
      </c>
      <c r="AE29" s="16"/>
      <c r="AF29" s="7" t="s">
        <v>43</v>
      </c>
      <c r="AG29" s="29">
        <f>(AG9+AG11)/$AB$27*$AC$27</f>
        <v>50.664936407708097</v>
      </c>
      <c r="AH29" s="16"/>
      <c r="AJ29" s="7" t="s">
        <v>43</v>
      </c>
      <c r="AK29" s="29">
        <f>(AK9+AK11)/$AB$27*$AC$27</f>
        <v>79.304118095029892</v>
      </c>
    </row>
    <row r="30" spans="2:37" x14ac:dyDescent="0.25">
      <c r="B30" s="7" t="s">
        <v>44</v>
      </c>
      <c r="C30" s="10">
        <v>-16</v>
      </c>
      <c r="D30" s="1">
        <v>14</v>
      </c>
      <c r="E30" s="1">
        <v>36</v>
      </c>
      <c r="F30" s="11">
        <v>23</v>
      </c>
      <c r="G30" s="1">
        <v>8</v>
      </c>
      <c r="H30" s="1">
        <v>15</v>
      </c>
      <c r="I30" s="1">
        <v>11</v>
      </c>
      <c r="J30" s="1">
        <v>15</v>
      </c>
      <c r="K30" s="11">
        <v>54</v>
      </c>
      <c r="L30" s="1">
        <v>68</v>
      </c>
      <c r="M30" s="1">
        <v>62</v>
      </c>
      <c r="N30" s="11">
        <v>18</v>
      </c>
      <c r="O30" s="1">
        <v>56</v>
      </c>
      <c r="P30" s="1">
        <v>44</v>
      </c>
      <c r="Q30" s="1">
        <v>64</v>
      </c>
      <c r="R30" s="1">
        <v>66</v>
      </c>
      <c r="S30" s="11">
        <v>110</v>
      </c>
      <c r="T30" s="11">
        <v>36</v>
      </c>
      <c r="U30" s="1">
        <v>57</v>
      </c>
      <c r="V30" s="11">
        <v>65</v>
      </c>
      <c r="W30" s="1">
        <v>34</v>
      </c>
      <c r="X30" s="1">
        <v>59</v>
      </c>
      <c r="Y30" s="29">
        <v>40.863636363636367</v>
      </c>
      <c r="Z30" s="1"/>
      <c r="AA30" s="7" t="s">
        <v>44</v>
      </c>
      <c r="AB30" s="29">
        <f>AB12+AB7</f>
        <v>32.590909090909093</v>
      </c>
      <c r="AC30" s="30">
        <v>40.863636363636367</v>
      </c>
      <c r="AD30" s="29">
        <f t="shared" si="2"/>
        <v>37.787450778976208</v>
      </c>
      <c r="AE30" s="16"/>
      <c r="AF30" s="7" t="s">
        <v>44</v>
      </c>
      <c r="AG30" s="29">
        <f>(AG7+AG12)/$AB$27*$AC$27</f>
        <v>7.7353804659655809</v>
      </c>
      <c r="AH30" s="16"/>
      <c r="AJ30" s="7" t="s">
        <v>44</v>
      </c>
      <c r="AK30" s="29">
        <f>(AK7+AK12)/$AB$27*$AC$27</f>
        <v>44.742846699467606</v>
      </c>
    </row>
    <row r="31" spans="2:37" x14ac:dyDescent="0.25">
      <c r="B31" s="7" t="s">
        <v>45</v>
      </c>
      <c r="C31" s="10">
        <v>56</v>
      </c>
      <c r="D31" s="1">
        <v>19</v>
      </c>
      <c r="E31" s="1">
        <v>54</v>
      </c>
      <c r="F31" s="11">
        <v>55</v>
      </c>
      <c r="G31" s="1">
        <v>42</v>
      </c>
      <c r="H31" s="1">
        <v>15</v>
      </c>
      <c r="I31" s="1">
        <v>40</v>
      </c>
      <c r="J31" s="1">
        <v>46</v>
      </c>
      <c r="K31" s="11">
        <v>63</v>
      </c>
      <c r="L31" s="1">
        <v>22</v>
      </c>
      <c r="M31" s="1">
        <v>21</v>
      </c>
      <c r="N31" s="11">
        <v>24</v>
      </c>
      <c r="O31" s="1">
        <v>67</v>
      </c>
      <c r="P31" s="1">
        <v>17</v>
      </c>
      <c r="Q31" s="1">
        <v>4</v>
      </c>
      <c r="R31" s="1">
        <v>7</v>
      </c>
      <c r="S31" s="11">
        <v>47</v>
      </c>
      <c r="T31" s="11">
        <v>0</v>
      </c>
      <c r="U31" s="1">
        <v>-7</v>
      </c>
      <c r="V31" s="11">
        <v>77</v>
      </c>
      <c r="W31" s="1">
        <v>56</v>
      </c>
      <c r="X31" s="1">
        <v>32</v>
      </c>
      <c r="Y31" s="29">
        <v>34.409090909090907</v>
      </c>
      <c r="Z31" s="1"/>
      <c r="AA31" s="7" t="s">
        <v>45</v>
      </c>
      <c r="AB31" s="29">
        <f>AB8+AB14</f>
        <v>28.818181818181817</v>
      </c>
      <c r="AC31" s="30">
        <v>34.409090909090907</v>
      </c>
      <c r="AD31" s="29">
        <f t="shared" si="2"/>
        <v>33.413171260628886</v>
      </c>
      <c r="AE31" s="16"/>
      <c r="AF31" s="7" t="s">
        <v>45</v>
      </c>
      <c r="AG31" s="29">
        <f>(AG14+AG8)/$AB$27*$AC$27</f>
        <v>1.8515064734029951</v>
      </c>
      <c r="AH31" s="16"/>
      <c r="AJ31" s="7" t="s">
        <v>45</v>
      </c>
      <c r="AK31" s="29">
        <f>(AK14+AK8)/$AB$27*$AC$27</f>
        <v>20.708081999035489</v>
      </c>
    </row>
    <row r="32" spans="2:37" x14ac:dyDescent="0.25">
      <c r="B32" s="7" t="s">
        <v>46</v>
      </c>
      <c r="C32" s="10">
        <v>8</v>
      </c>
      <c r="D32" s="1">
        <v>28</v>
      </c>
      <c r="E32" s="1">
        <v>11</v>
      </c>
      <c r="F32" s="11">
        <v>25</v>
      </c>
      <c r="G32" s="1">
        <v>28</v>
      </c>
      <c r="H32" s="1">
        <v>42</v>
      </c>
      <c r="I32" s="1">
        <v>33</v>
      </c>
      <c r="J32" s="1">
        <v>24</v>
      </c>
      <c r="K32" s="11">
        <v>21</v>
      </c>
      <c r="L32" s="1">
        <v>-16</v>
      </c>
      <c r="M32" s="1">
        <v>-35</v>
      </c>
      <c r="N32" s="11">
        <v>43</v>
      </c>
      <c r="O32" s="1">
        <v>66</v>
      </c>
      <c r="P32" s="1">
        <v>-16</v>
      </c>
      <c r="Q32" s="1">
        <v>13</v>
      </c>
      <c r="R32" s="1">
        <v>20</v>
      </c>
      <c r="S32" s="11">
        <v>23</v>
      </c>
      <c r="T32" s="11">
        <v>27</v>
      </c>
      <c r="U32" s="1">
        <v>21</v>
      </c>
      <c r="V32" s="11">
        <v>44</v>
      </c>
      <c r="W32" s="1">
        <v>46</v>
      </c>
      <c r="X32" s="1">
        <v>11</v>
      </c>
      <c r="Y32" s="29">
        <v>21.227272727272727</v>
      </c>
      <c r="Z32" s="1"/>
      <c r="AA32" s="7" t="s">
        <v>46</v>
      </c>
      <c r="AB32" s="29">
        <f>AB18+AB13</f>
        <v>15.90909090909091</v>
      </c>
      <c r="AC32" s="30">
        <v>21.227272727272727</v>
      </c>
      <c r="AD32" s="29">
        <f t="shared" si="2"/>
        <v>18.445757005079042</v>
      </c>
      <c r="AE32" s="16"/>
      <c r="AF32" s="7" t="s">
        <v>46</v>
      </c>
      <c r="AG32" s="29">
        <f>(AG18+AG13)/$AB$27*$AC$27</f>
        <v>0.71131753569104106</v>
      </c>
      <c r="AH32" s="16"/>
      <c r="AJ32" s="7" t="s">
        <v>46</v>
      </c>
      <c r="AK32" s="29">
        <f>(AK18+AK13)/$AB$27*$AC$27</f>
        <v>7.363189674157935</v>
      </c>
    </row>
    <row r="33" spans="2:37" x14ac:dyDescent="0.25">
      <c r="B33" s="7" t="s">
        <v>47</v>
      </c>
      <c r="C33" s="10">
        <v>17</v>
      </c>
      <c r="D33" s="1">
        <v>15</v>
      </c>
      <c r="E33" s="1">
        <v>13</v>
      </c>
      <c r="F33" s="11">
        <v>-23</v>
      </c>
      <c r="G33" s="1">
        <v>17</v>
      </c>
      <c r="H33" s="1">
        <v>1</v>
      </c>
      <c r="I33" s="1">
        <v>20</v>
      </c>
      <c r="J33" s="1">
        <v>6</v>
      </c>
      <c r="K33" s="11">
        <v>20</v>
      </c>
      <c r="L33" s="1">
        <v>5</v>
      </c>
      <c r="M33" s="1">
        <v>8</v>
      </c>
      <c r="N33" s="11">
        <v>18</v>
      </c>
      <c r="O33" s="1">
        <v>40</v>
      </c>
      <c r="P33" s="1">
        <v>-12</v>
      </c>
      <c r="Q33" s="1">
        <v>-4</v>
      </c>
      <c r="R33" s="1">
        <v>15</v>
      </c>
      <c r="S33" s="11">
        <v>-4</v>
      </c>
      <c r="T33" s="11">
        <v>34</v>
      </c>
      <c r="U33" s="1">
        <v>42</v>
      </c>
      <c r="V33" s="11">
        <v>31</v>
      </c>
      <c r="W33" s="1">
        <v>26</v>
      </c>
      <c r="X33" s="1">
        <v>27</v>
      </c>
      <c r="Y33" s="29">
        <v>14.181818181818182</v>
      </c>
      <c r="Z33" s="1"/>
      <c r="AA33" s="7" t="s">
        <v>47</v>
      </c>
      <c r="AB33" s="29">
        <f>AB19+AB15</f>
        <v>11.363636363636363</v>
      </c>
      <c r="AC33" s="30">
        <v>14.181818181818182</v>
      </c>
      <c r="AD33" s="29">
        <f t="shared" si="2"/>
        <v>13.175540717913599</v>
      </c>
      <c r="AE33" s="16"/>
      <c r="AF33" s="7" t="s">
        <v>47</v>
      </c>
      <c r="AG33" s="29">
        <f>(AG19+AG15)/$AB$27*$AC$27</f>
        <v>0.84017940809883829</v>
      </c>
      <c r="AH33" s="16"/>
      <c r="AJ33" s="7" t="s">
        <v>47</v>
      </c>
      <c r="AK33" s="29">
        <f>(AK19+AK15)/$AB$27*$AC$27</f>
        <v>10.213679513162885</v>
      </c>
    </row>
    <row r="34" spans="2:37" x14ac:dyDescent="0.25">
      <c r="B34" s="7" t="s">
        <v>48</v>
      </c>
      <c r="C34" s="10">
        <v>31</v>
      </c>
      <c r="D34" s="1">
        <v>7</v>
      </c>
      <c r="E34" s="1">
        <v>26</v>
      </c>
      <c r="F34" s="11">
        <v>-10</v>
      </c>
      <c r="G34" s="1">
        <v>8</v>
      </c>
      <c r="H34" s="1">
        <v>22</v>
      </c>
      <c r="I34" s="1">
        <v>19</v>
      </c>
      <c r="J34" s="1">
        <v>11</v>
      </c>
      <c r="K34" s="11">
        <v>16</v>
      </c>
      <c r="L34" s="1">
        <v>0</v>
      </c>
      <c r="M34" s="1">
        <v>6</v>
      </c>
      <c r="N34" s="11">
        <v>26</v>
      </c>
      <c r="O34" s="1">
        <v>4</v>
      </c>
      <c r="P34" s="1">
        <v>12</v>
      </c>
      <c r="Q34" s="1">
        <v>-8</v>
      </c>
      <c r="R34" s="1">
        <v>-10</v>
      </c>
      <c r="S34" s="11">
        <v>39</v>
      </c>
      <c r="T34" s="11">
        <v>15</v>
      </c>
      <c r="U34" s="1">
        <v>14</v>
      </c>
      <c r="V34" s="11">
        <v>-31</v>
      </c>
      <c r="W34" s="1">
        <v>12</v>
      </c>
      <c r="X34" s="1">
        <v>13</v>
      </c>
      <c r="Y34" s="29">
        <v>10.090909090909092</v>
      </c>
      <c r="Z34" s="1"/>
      <c r="AA34" s="7" t="s">
        <v>48</v>
      </c>
      <c r="AB34" s="29">
        <f>AB22+AB16</f>
        <v>8.0909090909090917</v>
      </c>
      <c r="AC34" s="30">
        <v>10.090909090909092</v>
      </c>
      <c r="AD34" s="29">
        <f t="shared" si="2"/>
        <v>9.3809849911544845</v>
      </c>
      <c r="AE34" s="16"/>
      <c r="AF34" s="7" t="s">
        <v>48</v>
      </c>
      <c r="AG34" s="29">
        <f>(AG16+AG22)/$AB$27*$AC$27</f>
        <v>0.5141674426502868</v>
      </c>
      <c r="AH34" s="16"/>
      <c r="AJ34" s="7" t="s">
        <v>48</v>
      </c>
      <c r="AK34" s="29">
        <f>(AK16+AK22)/$AB$27*$AC$27</f>
        <v>1.8064165242610613</v>
      </c>
    </row>
    <row r="35" spans="2:37" x14ac:dyDescent="0.25">
      <c r="B35" s="7" t="s">
        <v>49</v>
      </c>
      <c r="C35" s="10">
        <v>12</v>
      </c>
      <c r="D35" s="1">
        <v>13</v>
      </c>
      <c r="E35" s="1">
        <v>18</v>
      </c>
      <c r="F35" s="11">
        <v>17</v>
      </c>
      <c r="G35" s="1">
        <v>15</v>
      </c>
      <c r="H35" s="1">
        <v>7</v>
      </c>
      <c r="I35" s="1">
        <v>17</v>
      </c>
      <c r="J35" s="1">
        <v>4</v>
      </c>
      <c r="K35" s="11">
        <v>14</v>
      </c>
      <c r="L35" s="1">
        <v>-18</v>
      </c>
      <c r="M35" s="1">
        <v>10</v>
      </c>
      <c r="N35" s="11">
        <v>23</v>
      </c>
      <c r="O35" s="1">
        <v>26</v>
      </c>
      <c r="P35" s="1">
        <v>0</v>
      </c>
      <c r="Q35" s="1">
        <v>18</v>
      </c>
      <c r="R35" s="1">
        <v>15</v>
      </c>
      <c r="S35" s="11">
        <v>6</v>
      </c>
      <c r="T35" s="11">
        <v>30</v>
      </c>
      <c r="U35" s="1">
        <v>-7</v>
      </c>
      <c r="V35" s="11">
        <v>-19</v>
      </c>
      <c r="W35" s="1">
        <v>12</v>
      </c>
      <c r="X35" s="1">
        <v>2</v>
      </c>
      <c r="Y35" s="29">
        <v>9.7727272727272734</v>
      </c>
      <c r="Z35" s="1"/>
      <c r="AA35" s="7" t="s">
        <v>49</v>
      </c>
      <c r="AB35" s="29">
        <f>AB21+AB20</f>
        <v>6.7272727272727275</v>
      </c>
      <c r="AC35" s="30">
        <v>9.7727272727272734</v>
      </c>
      <c r="AD35" s="29">
        <f t="shared" si="2"/>
        <v>7.7999201050048512</v>
      </c>
      <c r="AE35" s="16"/>
      <c r="AF35" s="7" t="s">
        <v>49</v>
      </c>
      <c r="AG35" s="29">
        <f>(AG21+AG20)/$AB$27*$AC$27</f>
        <v>0.48851038463380547</v>
      </c>
      <c r="AH35" s="16"/>
      <c r="AJ35" s="7" t="s">
        <v>49</v>
      </c>
      <c r="AK35" s="29">
        <f>(AK21+AK20)/$AB$27*$AC$27</f>
        <v>0.90640678409810937</v>
      </c>
    </row>
    <row r="36" spans="2:37" ht="15.75" thickBot="1" x14ac:dyDescent="0.3">
      <c r="B36" s="8" t="s">
        <v>50</v>
      </c>
      <c r="C36" s="13">
        <v>25</v>
      </c>
      <c r="D36" s="9">
        <v>-16</v>
      </c>
      <c r="E36" s="9">
        <v>-5</v>
      </c>
      <c r="F36" s="15">
        <v>5</v>
      </c>
      <c r="G36" s="9">
        <v>1</v>
      </c>
      <c r="H36" s="9">
        <v>1</v>
      </c>
      <c r="I36" s="9">
        <v>5</v>
      </c>
      <c r="J36" s="9">
        <v>-2</v>
      </c>
      <c r="K36" s="15">
        <v>35</v>
      </c>
      <c r="L36" s="9">
        <v>19</v>
      </c>
      <c r="M36" s="9">
        <v>9</v>
      </c>
      <c r="N36" s="15">
        <v>21</v>
      </c>
      <c r="O36" s="9">
        <v>9</v>
      </c>
      <c r="P36" s="9">
        <v>20</v>
      </c>
      <c r="Q36" s="9">
        <v>19</v>
      </c>
      <c r="R36" s="9">
        <v>-35</v>
      </c>
      <c r="S36" s="15">
        <v>-10</v>
      </c>
      <c r="T36" s="15">
        <v>29</v>
      </c>
      <c r="U36" s="9">
        <v>20</v>
      </c>
      <c r="V36" s="15">
        <v>2</v>
      </c>
      <c r="W36" s="9">
        <v>7</v>
      </c>
      <c r="X36" s="9">
        <v>12</v>
      </c>
      <c r="Y36" s="33">
        <v>7.7727272727272725</v>
      </c>
      <c r="Z36" s="1"/>
      <c r="AA36" s="8" t="s">
        <v>50</v>
      </c>
      <c r="AB36" s="33">
        <f>AB23+AB17</f>
        <v>5.8636363636363642</v>
      </c>
      <c r="AC36" s="34">
        <v>7.7727272727272725</v>
      </c>
      <c r="AD36" s="33">
        <f t="shared" si="2"/>
        <v>6.7985790104434178</v>
      </c>
      <c r="AE36" s="16"/>
      <c r="AF36" s="8" t="s">
        <v>50</v>
      </c>
      <c r="AG36" s="33">
        <f>(AG17+AG23)/$AB$27*$AC$27</f>
        <v>0.65151636735808116</v>
      </c>
      <c r="AH36" s="16"/>
      <c r="AJ36" s="8" t="s">
        <v>50</v>
      </c>
      <c r="AK36" s="33">
        <f>(AK17+AK23)/$AB$27*$AC$27</f>
        <v>5.1100382785490215</v>
      </c>
    </row>
    <row r="37" spans="2:37" ht="15.75" thickBot="1" x14ac:dyDescent="0.3">
      <c r="B37" s="1"/>
      <c r="C37" s="13">
        <v>28.7</v>
      </c>
      <c r="D37" s="9">
        <v>27.8</v>
      </c>
      <c r="E37" s="9">
        <v>28.6</v>
      </c>
      <c r="F37" s="15">
        <v>31.2</v>
      </c>
      <c r="G37" s="9">
        <v>32.9</v>
      </c>
      <c r="H37" s="9">
        <v>25.7</v>
      </c>
      <c r="I37" s="9">
        <v>34.4</v>
      </c>
      <c r="J37" s="9">
        <v>25.7</v>
      </c>
      <c r="K37" s="15">
        <v>47.8</v>
      </c>
      <c r="L37" s="9">
        <v>23.5</v>
      </c>
      <c r="M37" s="9">
        <v>26</v>
      </c>
      <c r="N37" s="15">
        <v>36.1</v>
      </c>
      <c r="O37" s="9">
        <v>44.3</v>
      </c>
      <c r="P37" s="9">
        <v>25.7</v>
      </c>
      <c r="Q37" s="9">
        <v>27.7</v>
      </c>
      <c r="R37" s="9">
        <v>23.3</v>
      </c>
      <c r="S37" s="15">
        <v>34.6</v>
      </c>
      <c r="T37" s="15">
        <v>33.200000000000003</v>
      </c>
      <c r="U37" s="9">
        <v>31.7</v>
      </c>
      <c r="V37" s="15">
        <v>32.6</v>
      </c>
      <c r="W37" s="9">
        <v>40</v>
      </c>
      <c r="X37" s="9">
        <v>34.200000000000003</v>
      </c>
      <c r="Y37" s="37">
        <v>31.622727272727268</v>
      </c>
      <c r="Z37" s="1"/>
      <c r="AA37" s="1"/>
      <c r="AB37" s="94">
        <f>AVERAGE(AB27:AB36)</f>
        <v>25.536363636363639</v>
      </c>
      <c r="AC37" s="53">
        <v>31.622727272727268</v>
      </c>
      <c r="AD37" s="16"/>
      <c r="AE37" s="16"/>
      <c r="AF37" s="1"/>
      <c r="AG37" s="94">
        <f>AVERAGE(AG27:AG36)</f>
        <v>15.68816743830555</v>
      </c>
      <c r="AH37" s="16"/>
      <c r="AJ37" s="1"/>
      <c r="AK37" s="94">
        <f>AVERAGE(AK27:AK36)</f>
        <v>30.890681884082504</v>
      </c>
    </row>
  </sheetData>
  <conditionalFormatting sqref="C4:X2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X2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X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X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23 AC27:AE3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25 AC26:AE3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25 AC26:AE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:AB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:AB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:AB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E23 AG4:AH2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:AG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:AH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:AH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:AH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:AK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6:AK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6:AK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7:AK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2054-5371-4E64-90A6-B446A3C59A39}">
  <dimension ref="B1:AK36"/>
  <sheetViews>
    <sheetView topLeftCell="N1" zoomScale="96" workbookViewId="0">
      <selection activeCell="AQ13" sqref="AQ13"/>
    </sheetView>
  </sheetViews>
  <sheetFormatPr baseColWidth="10" defaultColWidth="4.85546875" defaultRowHeight="15" x14ac:dyDescent="0.25"/>
  <cols>
    <col min="1" max="2" width="4.85546875" style="16"/>
    <col min="3" max="3" width="5.28515625" style="16" bestFit="1" customWidth="1"/>
    <col min="4" max="6" width="5.42578125" style="16" bestFit="1" customWidth="1"/>
    <col min="7" max="7" width="5.85546875" style="16" bestFit="1" customWidth="1"/>
    <col min="8" max="8" width="4.85546875" style="16" bestFit="1" customWidth="1"/>
    <col min="9" max="9" width="5.42578125" style="16" bestFit="1" customWidth="1"/>
    <col min="10" max="10" width="4.85546875" style="16" bestFit="1" customWidth="1"/>
    <col min="11" max="11" width="5.42578125" style="16" bestFit="1" customWidth="1"/>
    <col min="12" max="12" width="5.85546875" style="16" bestFit="1" customWidth="1"/>
    <col min="13" max="14" width="5.42578125" style="16" bestFit="1" customWidth="1"/>
    <col min="15" max="15" width="4.85546875" style="16" bestFit="1" customWidth="1"/>
    <col min="16" max="16" width="5.85546875" style="16" bestFit="1" customWidth="1"/>
    <col min="17" max="19" width="5.42578125" style="16" bestFit="1" customWidth="1"/>
    <col min="20" max="20" width="5.85546875" style="16" bestFit="1" customWidth="1"/>
    <col min="21" max="22" width="5.42578125" style="16" bestFit="1" customWidth="1"/>
    <col min="23" max="23" width="5.85546875" style="16" bestFit="1" customWidth="1"/>
    <col min="24" max="24" width="5.42578125" style="16" bestFit="1" customWidth="1"/>
    <col min="25" max="26" width="4.85546875" style="16" bestFit="1" customWidth="1"/>
    <col min="27" max="27" width="4.85546875" style="16"/>
    <col min="28" max="28" width="5.28515625" style="16" bestFit="1" customWidth="1"/>
    <col min="29" max="30" width="6.5703125" style="16" bestFit="1" customWidth="1"/>
    <col min="31" max="31" width="5.7109375" style="16" bestFit="1" customWidth="1"/>
    <col min="32" max="33" width="4.85546875" style="16"/>
    <col min="34" max="34" width="6.5703125" style="16" bestFit="1" customWidth="1"/>
    <col min="35" max="16384" width="4.85546875" style="16"/>
  </cols>
  <sheetData>
    <row r="1" spans="3:37" ht="15.75" thickBot="1" x14ac:dyDescent="0.3">
      <c r="AH1" s="16" t="s">
        <v>61</v>
      </c>
      <c r="AK1" s="16" t="s">
        <v>62</v>
      </c>
    </row>
    <row r="2" spans="3:37" ht="15.75" thickBot="1" x14ac:dyDescent="0.3">
      <c r="D2" s="87" t="s">
        <v>20</v>
      </c>
      <c r="E2" s="88" t="s">
        <v>21</v>
      </c>
      <c r="F2" s="88" t="s">
        <v>22</v>
      </c>
      <c r="G2" s="89" t="s">
        <v>23</v>
      </c>
      <c r="H2" s="88" t="s">
        <v>24</v>
      </c>
      <c r="I2" s="88" t="s">
        <v>25</v>
      </c>
      <c r="J2" s="88" t="s">
        <v>26</v>
      </c>
      <c r="K2" s="88" t="s">
        <v>27</v>
      </c>
      <c r="L2" s="89" t="s">
        <v>28</v>
      </c>
      <c r="M2" s="88" t="s">
        <v>29</v>
      </c>
      <c r="N2" s="88" t="s">
        <v>30</v>
      </c>
      <c r="O2" s="89" t="s">
        <v>31</v>
      </c>
      <c r="P2" s="88" t="s">
        <v>32</v>
      </c>
      <c r="Q2" s="88" t="s">
        <v>33</v>
      </c>
      <c r="R2" s="88" t="s">
        <v>34</v>
      </c>
      <c r="S2" s="88" t="s">
        <v>35</v>
      </c>
      <c r="T2" s="89" t="s">
        <v>36</v>
      </c>
      <c r="U2" s="89" t="s">
        <v>24</v>
      </c>
      <c r="V2" s="88" t="s">
        <v>37</v>
      </c>
      <c r="W2" s="89" t="s">
        <v>38</v>
      </c>
      <c r="X2" s="88" t="s">
        <v>24</v>
      </c>
      <c r="Y2" s="88" t="s">
        <v>39</v>
      </c>
      <c r="Z2" s="21" t="s">
        <v>40</v>
      </c>
      <c r="AC2" s="90" t="s">
        <v>52</v>
      </c>
      <c r="AD2" s="91" t="s">
        <v>59</v>
      </c>
      <c r="AE2" s="49" t="s">
        <v>58</v>
      </c>
      <c r="AH2" s="92" t="s">
        <v>60</v>
      </c>
      <c r="AK2" s="92" t="s">
        <v>60</v>
      </c>
    </row>
    <row r="3" spans="3:37" x14ac:dyDescent="0.25">
      <c r="C3" s="73" t="s">
        <v>0</v>
      </c>
      <c r="D3" s="26">
        <v>35</v>
      </c>
      <c r="E3" s="83">
        <v>61</v>
      </c>
      <c r="F3" s="83">
        <v>36</v>
      </c>
      <c r="G3" s="84">
        <v>37</v>
      </c>
      <c r="H3" s="83">
        <v>64</v>
      </c>
      <c r="I3" s="83">
        <v>35</v>
      </c>
      <c r="J3" s="83">
        <v>46</v>
      </c>
      <c r="K3" s="83">
        <v>35</v>
      </c>
      <c r="L3" s="84">
        <v>56</v>
      </c>
      <c r="M3" s="83">
        <v>46</v>
      </c>
      <c r="N3" s="83">
        <v>46</v>
      </c>
      <c r="O3" s="84">
        <v>68</v>
      </c>
      <c r="P3" s="83">
        <v>46</v>
      </c>
      <c r="Q3" s="83">
        <v>38</v>
      </c>
      <c r="R3" s="83">
        <v>25</v>
      </c>
      <c r="S3" s="83">
        <v>47</v>
      </c>
      <c r="T3" s="84">
        <v>62</v>
      </c>
      <c r="U3" s="84">
        <v>53</v>
      </c>
      <c r="V3" s="83">
        <v>42</v>
      </c>
      <c r="W3" s="84">
        <v>45</v>
      </c>
      <c r="X3" s="83">
        <v>44</v>
      </c>
      <c r="Y3" s="83">
        <v>47</v>
      </c>
      <c r="Z3" s="25">
        <f>AVERAGE(D3:Y3)</f>
        <v>46.090909090909093</v>
      </c>
      <c r="AB3" s="73" t="s">
        <v>0</v>
      </c>
      <c r="AC3" s="30">
        <f t="shared" ref="AC3:AC21" si="0">Z3</f>
        <v>46.090909090909093</v>
      </c>
      <c r="AD3" s="77">
        <v>83.954545454545453</v>
      </c>
      <c r="AE3" s="40">
        <v>83.954545454545453</v>
      </c>
      <c r="AG3" s="73" t="s">
        <v>0</v>
      </c>
      <c r="AH3" s="25">
        <f t="shared" ref="AH3:AH22" si="1">AC3-AD3+AE3</f>
        <v>46.090909090909093</v>
      </c>
      <c r="AJ3" s="73" t="s">
        <v>0</v>
      </c>
      <c r="AK3" s="25">
        <f>AC3-(AD3-AE3)/2</f>
        <v>46.090909090909093</v>
      </c>
    </row>
    <row r="4" spans="3:37" x14ac:dyDescent="0.25">
      <c r="C4" s="76" t="s">
        <v>1</v>
      </c>
      <c r="D4" s="30">
        <v>28</v>
      </c>
      <c r="E4" s="16">
        <v>36</v>
      </c>
      <c r="F4" s="16">
        <v>52</v>
      </c>
      <c r="G4" s="72">
        <v>61</v>
      </c>
      <c r="H4" s="16">
        <v>28</v>
      </c>
      <c r="I4" s="16">
        <v>10</v>
      </c>
      <c r="J4" s="16">
        <v>27</v>
      </c>
      <c r="K4" s="16">
        <v>28</v>
      </c>
      <c r="L4" s="72">
        <v>51</v>
      </c>
      <c r="M4" s="16">
        <v>26</v>
      </c>
      <c r="N4" s="16">
        <v>39</v>
      </c>
      <c r="O4" s="72">
        <v>7</v>
      </c>
      <c r="P4" s="16">
        <v>30</v>
      </c>
      <c r="Q4" s="16">
        <v>30</v>
      </c>
      <c r="R4" s="16">
        <v>16</v>
      </c>
      <c r="S4" s="16">
        <v>-11</v>
      </c>
      <c r="T4" s="72">
        <v>-3</v>
      </c>
      <c r="U4" s="72">
        <v>32</v>
      </c>
      <c r="V4" s="16">
        <v>-10</v>
      </c>
      <c r="W4" s="72">
        <v>37</v>
      </c>
      <c r="X4" s="16">
        <v>35</v>
      </c>
      <c r="Y4" s="16">
        <v>30</v>
      </c>
      <c r="Z4" s="29">
        <f t="shared" ref="Z4:Z22" si="2">AVERAGE(D4:Y4)</f>
        <v>26.318181818181817</v>
      </c>
      <c r="AB4" s="76" t="s">
        <v>1</v>
      </c>
      <c r="AC4" s="30">
        <f t="shared" si="0"/>
        <v>26.318181818181817</v>
      </c>
      <c r="AD4" s="77">
        <v>83.954545454545453</v>
      </c>
      <c r="AE4" s="40">
        <v>83.954545454545453</v>
      </c>
      <c r="AG4" s="76" t="s">
        <v>1</v>
      </c>
      <c r="AH4" s="29">
        <f t="shared" si="1"/>
        <v>26.318181818181813</v>
      </c>
      <c r="AJ4" s="76" t="s">
        <v>1</v>
      </c>
      <c r="AK4" s="29">
        <f t="shared" ref="AK4:AK22" si="3">AC4-(AD4-AE4)/2</f>
        <v>26.318181818181817</v>
      </c>
    </row>
    <row r="5" spans="3:37" x14ac:dyDescent="0.25">
      <c r="C5" s="76" t="s">
        <v>2</v>
      </c>
      <c r="D5" s="30">
        <v>19</v>
      </c>
      <c r="E5" s="16">
        <v>16</v>
      </c>
      <c r="F5" s="16">
        <v>29</v>
      </c>
      <c r="G5" s="72">
        <v>19</v>
      </c>
      <c r="H5" s="16">
        <v>24</v>
      </c>
      <c r="I5" s="16">
        <v>28</v>
      </c>
      <c r="J5" s="16">
        <v>39</v>
      </c>
      <c r="K5" s="16">
        <v>23</v>
      </c>
      <c r="L5" s="72">
        <v>31</v>
      </c>
      <c r="M5" s="16">
        <v>25</v>
      </c>
      <c r="N5" s="16">
        <v>20</v>
      </c>
      <c r="O5" s="72">
        <v>32</v>
      </c>
      <c r="P5" s="16">
        <v>29</v>
      </c>
      <c r="Q5" s="16">
        <v>17</v>
      </c>
      <c r="R5" s="16">
        <v>39</v>
      </c>
      <c r="S5" s="16">
        <v>20</v>
      </c>
      <c r="T5" s="72">
        <v>6</v>
      </c>
      <c r="U5" s="72">
        <v>-4</v>
      </c>
      <c r="V5" s="16">
        <v>41</v>
      </c>
      <c r="W5" s="72">
        <v>13</v>
      </c>
      <c r="X5" s="16">
        <v>26</v>
      </c>
      <c r="Y5" s="16">
        <v>14</v>
      </c>
      <c r="Z5" s="29">
        <f t="shared" si="2"/>
        <v>23</v>
      </c>
      <c r="AB5" s="76" t="s">
        <v>2</v>
      </c>
      <c r="AC5" s="30">
        <f t="shared" si="0"/>
        <v>23</v>
      </c>
      <c r="AD5" s="77">
        <v>48.18181818181818</v>
      </c>
      <c r="AE5" s="40">
        <v>40.863636363636367</v>
      </c>
      <c r="AG5" s="76" t="s">
        <v>2</v>
      </c>
      <c r="AH5" s="29">
        <f t="shared" si="1"/>
        <v>15.681818181818187</v>
      </c>
      <c r="AJ5" s="76" t="s">
        <v>2</v>
      </c>
      <c r="AK5" s="29">
        <f t="shared" si="3"/>
        <v>19.340909090909093</v>
      </c>
    </row>
    <row r="6" spans="3:37" x14ac:dyDescent="0.25">
      <c r="C6" s="76" t="s">
        <v>3</v>
      </c>
      <c r="D6" s="30">
        <v>-1</v>
      </c>
      <c r="E6" s="16">
        <v>7</v>
      </c>
      <c r="F6" s="16">
        <v>19</v>
      </c>
      <c r="G6" s="72">
        <v>0</v>
      </c>
      <c r="H6" s="16">
        <v>1</v>
      </c>
      <c r="I6" s="16">
        <v>6</v>
      </c>
      <c r="J6" s="16">
        <v>-2</v>
      </c>
      <c r="K6" s="16">
        <v>2</v>
      </c>
      <c r="L6" s="72">
        <v>29</v>
      </c>
      <c r="M6" s="16">
        <v>38</v>
      </c>
      <c r="N6" s="16">
        <v>29</v>
      </c>
      <c r="O6" s="72">
        <v>15</v>
      </c>
      <c r="P6" s="16">
        <v>25</v>
      </c>
      <c r="Q6" s="16">
        <v>9</v>
      </c>
      <c r="R6" s="16">
        <v>30</v>
      </c>
      <c r="S6" s="16">
        <v>31</v>
      </c>
      <c r="T6" s="72">
        <v>41</v>
      </c>
      <c r="U6" s="72">
        <v>46</v>
      </c>
      <c r="V6" s="16">
        <v>48</v>
      </c>
      <c r="W6" s="72">
        <v>57</v>
      </c>
      <c r="X6" s="16">
        <v>-14</v>
      </c>
      <c r="Y6" s="16">
        <v>22</v>
      </c>
      <c r="Z6" s="29">
        <f t="shared" si="2"/>
        <v>19.90909090909091</v>
      </c>
      <c r="AB6" s="76" t="s">
        <v>3</v>
      </c>
      <c r="AC6" s="30">
        <f t="shared" si="0"/>
        <v>19.90909090909091</v>
      </c>
      <c r="AD6" s="77">
        <v>40.863636363636367</v>
      </c>
      <c r="AE6" s="40">
        <v>45.772727272727273</v>
      </c>
      <c r="AG6" s="76" t="s">
        <v>3</v>
      </c>
      <c r="AH6" s="29">
        <f t="shared" si="1"/>
        <v>24.818181818181817</v>
      </c>
      <c r="AJ6" s="76" t="s">
        <v>3</v>
      </c>
      <c r="AK6" s="29">
        <f t="shared" si="3"/>
        <v>22.363636363636363</v>
      </c>
    </row>
    <row r="7" spans="3:37" x14ac:dyDescent="0.25">
      <c r="C7" s="76" t="s">
        <v>4</v>
      </c>
      <c r="D7" s="30">
        <v>39</v>
      </c>
      <c r="E7" s="16">
        <v>23</v>
      </c>
      <c r="F7" s="16">
        <v>23</v>
      </c>
      <c r="G7" s="72">
        <v>27</v>
      </c>
      <c r="H7" s="16">
        <v>25</v>
      </c>
      <c r="I7" s="16">
        <v>27</v>
      </c>
      <c r="J7" s="16">
        <v>14</v>
      </c>
      <c r="K7" s="16">
        <v>27</v>
      </c>
      <c r="L7" s="72">
        <v>28</v>
      </c>
      <c r="M7" s="16">
        <v>12</v>
      </c>
      <c r="N7" s="16">
        <v>7</v>
      </c>
      <c r="O7" s="72">
        <v>2</v>
      </c>
      <c r="P7" s="16">
        <v>62</v>
      </c>
      <c r="Q7" s="16">
        <v>5</v>
      </c>
      <c r="R7" s="16">
        <v>-1</v>
      </c>
      <c r="S7" s="16">
        <v>16</v>
      </c>
      <c r="T7" s="72">
        <v>25</v>
      </c>
      <c r="U7" s="72">
        <v>-9</v>
      </c>
      <c r="V7" s="16">
        <v>-16</v>
      </c>
      <c r="W7" s="72">
        <v>39</v>
      </c>
      <c r="X7" s="16">
        <v>12</v>
      </c>
      <c r="Y7" s="16">
        <v>16</v>
      </c>
      <c r="Z7" s="29">
        <f t="shared" si="2"/>
        <v>18.318181818181817</v>
      </c>
      <c r="AB7" s="76" t="s">
        <v>4</v>
      </c>
      <c r="AC7" s="30">
        <f t="shared" si="0"/>
        <v>18.318181818181817</v>
      </c>
      <c r="AD7" s="77">
        <v>34.409090909090907</v>
      </c>
      <c r="AE7" s="40">
        <v>34.409090909090907</v>
      </c>
      <c r="AG7" s="76" t="s">
        <v>4</v>
      </c>
      <c r="AH7" s="29">
        <f t="shared" si="1"/>
        <v>18.318181818181817</v>
      </c>
      <c r="AJ7" s="76" t="s">
        <v>4</v>
      </c>
      <c r="AK7" s="29">
        <f t="shared" si="3"/>
        <v>18.318181818181817</v>
      </c>
    </row>
    <row r="8" spans="3:37" x14ac:dyDescent="0.25">
      <c r="C8" s="76" t="s">
        <v>5</v>
      </c>
      <c r="D8" s="30">
        <v>19</v>
      </c>
      <c r="E8" s="16">
        <v>12</v>
      </c>
      <c r="F8" s="16">
        <v>8</v>
      </c>
      <c r="G8" s="72">
        <v>21</v>
      </c>
      <c r="H8" s="16">
        <v>20</v>
      </c>
      <c r="I8" s="16">
        <v>6</v>
      </c>
      <c r="J8" s="16">
        <v>19</v>
      </c>
      <c r="K8" s="16">
        <v>22</v>
      </c>
      <c r="L8" s="72">
        <v>31</v>
      </c>
      <c r="M8" s="16">
        <v>4</v>
      </c>
      <c r="N8" s="16">
        <v>12</v>
      </c>
      <c r="O8" s="72">
        <v>-8</v>
      </c>
      <c r="P8" s="16">
        <v>31</v>
      </c>
      <c r="Q8" s="16">
        <v>38</v>
      </c>
      <c r="R8" s="16">
        <v>45</v>
      </c>
      <c r="S8" s="16">
        <v>18</v>
      </c>
      <c r="T8" s="72">
        <v>-14</v>
      </c>
      <c r="U8" s="72">
        <v>32</v>
      </c>
      <c r="V8" s="16">
        <v>19</v>
      </c>
      <c r="W8" s="72">
        <v>21</v>
      </c>
      <c r="X8" s="16">
        <v>34</v>
      </c>
      <c r="Y8" s="16">
        <v>4</v>
      </c>
      <c r="Z8" s="29">
        <f t="shared" si="2"/>
        <v>17.90909090909091</v>
      </c>
      <c r="AB8" s="76" t="s">
        <v>5</v>
      </c>
      <c r="AC8" s="30">
        <f t="shared" si="0"/>
        <v>17.90909090909091</v>
      </c>
      <c r="AD8" s="77">
        <v>45.772727272727273</v>
      </c>
      <c r="AE8" s="40">
        <v>48.18181818181818</v>
      </c>
      <c r="AG8" s="76" t="s">
        <v>5</v>
      </c>
      <c r="AH8" s="29">
        <f t="shared" si="1"/>
        <v>20.318181818181817</v>
      </c>
      <c r="AJ8" s="76" t="s">
        <v>5</v>
      </c>
      <c r="AK8" s="29">
        <f t="shared" si="3"/>
        <v>19.113636363636363</v>
      </c>
    </row>
    <row r="9" spans="3:37" x14ac:dyDescent="0.25">
      <c r="C9" s="76" t="s">
        <v>6</v>
      </c>
      <c r="D9" s="30">
        <v>16</v>
      </c>
      <c r="E9" s="16">
        <v>18</v>
      </c>
      <c r="F9" s="16">
        <v>-7</v>
      </c>
      <c r="G9" s="72">
        <v>25</v>
      </c>
      <c r="H9" s="16">
        <v>28</v>
      </c>
      <c r="I9" s="16">
        <v>16</v>
      </c>
      <c r="J9" s="16">
        <v>31</v>
      </c>
      <c r="K9" s="16">
        <v>-12</v>
      </c>
      <c r="L9" s="72">
        <v>34</v>
      </c>
      <c r="M9" s="16">
        <v>18</v>
      </c>
      <c r="N9" s="16">
        <v>27</v>
      </c>
      <c r="O9" s="72">
        <v>28</v>
      </c>
      <c r="P9" s="16">
        <v>6</v>
      </c>
      <c r="Q9" s="16">
        <v>17</v>
      </c>
      <c r="R9" s="16">
        <v>-2</v>
      </c>
      <c r="S9" s="16">
        <v>14</v>
      </c>
      <c r="T9" s="72">
        <v>37</v>
      </c>
      <c r="U9" s="72">
        <v>25</v>
      </c>
      <c r="V9" s="16">
        <v>18</v>
      </c>
      <c r="W9" s="72">
        <v>1</v>
      </c>
      <c r="X9" s="16">
        <v>14</v>
      </c>
      <c r="Y9" s="16">
        <v>32</v>
      </c>
      <c r="Z9" s="29">
        <f t="shared" si="2"/>
        <v>17.454545454545453</v>
      </c>
      <c r="AB9" s="76" t="s">
        <v>6</v>
      </c>
      <c r="AC9" s="30">
        <f t="shared" si="0"/>
        <v>17.454545454545453</v>
      </c>
      <c r="AD9" s="77">
        <v>48.18181818181818</v>
      </c>
      <c r="AE9" s="40">
        <v>40.863636363636367</v>
      </c>
      <c r="AG9" s="76" t="s">
        <v>6</v>
      </c>
      <c r="AH9" s="29">
        <f t="shared" si="1"/>
        <v>10.13636363636364</v>
      </c>
      <c r="AJ9" s="76" t="s">
        <v>6</v>
      </c>
      <c r="AK9" s="29">
        <f t="shared" si="3"/>
        <v>13.795454545454547</v>
      </c>
    </row>
    <row r="10" spans="3:37" x14ac:dyDescent="0.25">
      <c r="C10" s="76" t="s">
        <v>7</v>
      </c>
      <c r="D10" s="30">
        <v>-11</v>
      </c>
      <c r="E10" s="16">
        <v>27</v>
      </c>
      <c r="F10" s="16">
        <v>-15</v>
      </c>
      <c r="G10" s="72">
        <v>29</v>
      </c>
      <c r="H10" s="16">
        <v>16</v>
      </c>
      <c r="I10" s="16">
        <v>16</v>
      </c>
      <c r="J10" s="16">
        <v>14</v>
      </c>
      <c r="K10" s="16">
        <v>19</v>
      </c>
      <c r="L10" s="72">
        <v>32</v>
      </c>
      <c r="M10" s="16">
        <v>6</v>
      </c>
      <c r="N10" s="16">
        <v>12</v>
      </c>
      <c r="O10" s="72">
        <v>26</v>
      </c>
      <c r="P10" s="16">
        <v>-7</v>
      </c>
      <c r="Q10" s="16">
        <v>24</v>
      </c>
      <c r="R10" s="16">
        <v>22</v>
      </c>
      <c r="S10" s="16">
        <v>22</v>
      </c>
      <c r="T10" s="72">
        <v>22</v>
      </c>
      <c r="U10" s="72">
        <v>-10</v>
      </c>
      <c r="V10" s="16">
        <v>24</v>
      </c>
      <c r="W10" s="72">
        <v>-3</v>
      </c>
      <c r="X10" s="16">
        <v>41</v>
      </c>
      <c r="Y10" s="16">
        <v>29</v>
      </c>
      <c r="Z10" s="29">
        <f t="shared" si="2"/>
        <v>15.227272727272727</v>
      </c>
      <c r="AB10" s="76" t="s">
        <v>7</v>
      </c>
      <c r="AC10" s="30">
        <f t="shared" si="0"/>
        <v>15.227272727272727</v>
      </c>
      <c r="AD10" s="77">
        <v>45.772727272727273</v>
      </c>
      <c r="AE10" s="40">
        <v>48.18181818181818</v>
      </c>
      <c r="AG10" s="76" t="s">
        <v>7</v>
      </c>
      <c r="AH10" s="29">
        <f t="shared" si="1"/>
        <v>17.636363636363633</v>
      </c>
      <c r="AJ10" s="76" t="s">
        <v>7</v>
      </c>
      <c r="AK10" s="29">
        <f t="shared" si="3"/>
        <v>16.43181818181818</v>
      </c>
    </row>
    <row r="11" spans="3:37" x14ac:dyDescent="0.25">
      <c r="C11" s="76" t="s">
        <v>8</v>
      </c>
      <c r="D11" s="30">
        <v>-16</v>
      </c>
      <c r="E11" s="16">
        <v>2</v>
      </c>
      <c r="F11" s="16">
        <v>16</v>
      </c>
      <c r="G11" s="72">
        <v>8</v>
      </c>
      <c r="H11" s="16">
        <v>5</v>
      </c>
      <c r="I11" s="16">
        <v>4</v>
      </c>
      <c r="J11" s="16">
        <v>3</v>
      </c>
      <c r="K11" s="16">
        <v>3</v>
      </c>
      <c r="L11" s="72">
        <v>20</v>
      </c>
      <c r="M11" s="16">
        <v>20</v>
      </c>
      <c r="N11" s="16">
        <v>18</v>
      </c>
      <c r="O11" s="72">
        <v>-7</v>
      </c>
      <c r="P11" s="16">
        <v>18</v>
      </c>
      <c r="Q11" s="16">
        <v>15</v>
      </c>
      <c r="R11" s="16">
        <v>24</v>
      </c>
      <c r="S11" s="16">
        <v>35</v>
      </c>
      <c r="T11" s="72">
        <v>56</v>
      </c>
      <c r="U11" s="72">
        <v>-20</v>
      </c>
      <c r="V11" s="16">
        <v>14</v>
      </c>
      <c r="W11" s="72">
        <v>3</v>
      </c>
      <c r="X11" s="16">
        <v>39</v>
      </c>
      <c r="Y11" s="16">
        <v>19</v>
      </c>
      <c r="Z11" s="29">
        <f t="shared" si="2"/>
        <v>12.681818181818182</v>
      </c>
      <c r="AB11" s="76" t="s">
        <v>8</v>
      </c>
      <c r="AC11" s="30">
        <f t="shared" si="0"/>
        <v>12.681818181818182</v>
      </c>
      <c r="AD11" s="77">
        <v>40.863636363636367</v>
      </c>
      <c r="AE11" s="40">
        <v>45.772727272727273</v>
      </c>
      <c r="AG11" s="76" t="s">
        <v>8</v>
      </c>
      <c r="AH11" s="29">
        <f t="shared" si="1"/>
        <v>17.590909090909086</v>
      </c>
      <c r="AJ11" s="76" t="s">
        <v>8</v>
      </c>
      <c r="AK11" s="29">
        <f t="shared" si="3"/>
        <v>15.136363636363635</v>
      </c>
    </row>
    <row r="12" spans="3:37" x14ac:dyDescent="0.25">
      <c r="C12" s="76" t="s">
        <v>9</v>
      </c>
      <c r="D12" s="30">
        <v>20</v>
      </c>
      <c r="E12" s="16">
        <v>6</v>
      </c>
      <c r="F12" s="16">
        <v>1</v>
      </c>
      <c r="G12" s="72">
        <v>17</v>
      </c>
      <c r="H12" s="16">
        <v>10</v>
      </c>
      <c r="I12" s="16">
        <v>10</v>
      </c>
      <c r="J12" s="16">
        <v>14</v>
      </c>
      <c r="K12" s="16">
        <v>8</v>
      </c>
      <c r="L12" s="72">
        <v>7</v>
      </c>
      <c r="M12" s="16">
        <v>-3</v>
      </c>
      <c r="N12" s="16">
        <v>-19</v>
      </c>
      <c r="O12" s="72">
        <v>17</v>
      </c>
      <c r="P12" s="16">
        <v>39</v>
      </c>
      <c r="Q12" s="16">
        <v>3</v>
      </c>
      <c r="R12" s="16">
        <v>21</v>
      </c>
      <c r="S12" s="16">
        <v>7</v>
      </c>
      <c r="T12" s="72">
        <v>11</v>
      </c>
      <c r="U12" s="72">
        <v>22</v>
      </c>
      <c r="V12" s="16">
        <v>10</v>
      </c>
      <c r="W12" s="72">
        <v>24</v>
      </c>
      <c r="X12" s="16">
        <v>1</v>
      </c>
      <c r="Y12" s="16">
        <v>4</v>
      </c>
      <c r="Z12" s="29">
        <f t="shared" si="2"/>
        <v>10.454545454545455</v>
      </c>
      <c r="AB12" s="76" t="s">
        <v>9</v>
      </c>
      <c r="AC12" s="30">
        <f t="shared" si="0"/>
        <v>10.454545454545455</v>
      </c>
      <c r="AD12" s="77">
        <v>21.227272727272727</v>
      </c>
      <c r="AE12" s="40">
        <v>14.181818181818182</v>
      </c>
      <c r="AG12" s="76" t="s">
        <v>9</v>
      </c>
      <c r="AH12" s="29">
        <f t="shared" si="1"/>
        <v>3.4090909090909101</v>
      </c>
      <c r="AJ12" s="76" t="s">
        <v>9</v>
      </c>
      <c r="AK12" s="29">
        <f t="shared" si="3"/>
        <v>6.9318181818181825</v>
      </c>
    </row>
    <row r="13" spans="3:37" x14ac:dyDescent="0.25">
      <c r="C13" s="76" t="s">
        <v>10</v>
      </c>
      <c r="D13" s="30">
        <v>17</v>
      </c>
      <c r="E13" s="16">
        <v>-14</v>
      </c>
      <c r="F13" s="16">
        <v>21</v>
      </c>
      <c r="G13" s="72">
        <v>18</v>
      </c>
      <c r="H13" s="16">
        <v>12</v>
      </c>
      <c r="I13" s="16">
        <v>-17</v>
      </c>
      <c r="J13" s="16">
        <v>16</v>
      </c>
      <c r="K13" s="16">
        <v>14</v>
      </c>
      <c r="L13" s="72">
        <v>25</v>
      </c>
      <c r="M13" s="16">
        <v>2</v>
      </c>
      <c r="N13" s="16">
        <v>9</v>
      </c>
      <c r="O13" s="72">
        <v>12</v>
      </c>
      <c r="P13" s="16">
        <v>10</v>
      </c>
      <c r="Q13" s="16">
        <v>7</v>
      </c>
      <c r="R13" s="16">
        <v>0</v>
      </c>
      <c r="S13" s="16">
        <v>-14</v>
      </c>
      <c r="T13" s="72">
        <v>17</v>
      </c>
      <c r="U13" s="72">
        <v>10</v>
      </c>
      <c r="V13" s="16">
        <v>8</v>
      </c>
      <c r="W13" s="72">
        <v>28</v>
      </c>
      <c r="X13" s="16">
        <v>39</v>
      </c>
      <c r="Y13" s="16">
        <v>11</v>
      </c>
      <c r="Z13" s="29">
        <f t="shared" si="2"/>
        <v>10.5</v>
      </c>
      <c r="AB13" s="76" t="s">
        <v>10</v>
      </c>
      <c r="AC13" s="30">
        <f t="shared" si="0"/>
        <v>10.5</v>
      </c>
      <c r="AD13" s="77">
        <v>34.409090909090907</v>
      </c>
      <c r="AE13" s="40">
        <v>34.409090909090907</v>
      </c>
      <c r="AG13" s="76" t="s">
        <v>10</v>
      </c>
      <c r="AH13" s="29">
        <f t="shared" si="1"/>
        <v>10.5</v>
      </c>
      <c r="AJ13" s="76" t="s">
        <v>10</v>
      </c>
      <c r="AK13" s="29">
        <f t="shared" si="3"/>
        <v>10.5</v>
      </c>
    </row>
    <row r="14" spans="3:37" x14ac:dyDescent="0.25">
      <c r="C14" s="76" t="s">
        <v>11</v>
      </c>
      <c r="D14" s="30">
        <v>8</v>
      </c>
      <c r="E14" s="16">
        <v>9</v>
      </c>
      <c r="F14" s="16">
        <v>7</v>
      </c>
      <c r="G14" s="72">
        <v>-13</v>
      </c>
      <c r="H14" s="16">
        <v>16</v>
      </c>
      <c r="I14" s="16">
        <v>-4</v>
      </c>
      <c r="J14" s="16">
        <v>11</v>
      </c>
      <c r="K14" s="16">
        <v>8</v>
      </c>
      <c r="L14" s="72">
        <v>4</v>
      </c>
      <c r="M14" s="16">
        <v>3</v>
      </c>
      <c r="N14" s="16">
        <v>5</v>
      </c>
      <c r="O14" s="72">
        <v>7</v>
      </c>
      <c r="P14" s="16">
        <v>16</v>
      </c>
      <c r="Q14" s="16">
        <v>-20</v>
      </c>
      <c r="R14" s="16">
        <v>-17</v>
      </c>
      <c r="S14" s="16">
        <v>2</v>
      </c>
      <c r="T14" s="72">
        <v>11</v>
      </c>
      <c r="U14" s="72">
        <v>30</v>
      </c>
      <c r="V14" s="16">
        <v>20</v>
      </c>
      <c r="W14" s="72">
        <v>22</v>
      </c>
      <c r="X14" s="16">
        <v>14</v>
      </c>
      <c r="Y14" s="16">
        <v>21</v>
      </c>
      <c r="Z14" s="29">
        <f t="shared" si="2"/>
        <v>7.2727272727272725</v>
      </c>
      <c r="AB14" s="76" t="s">
        <v>11</v>
      </c>
      <c r="AC14" s="30">
        <f t="shared" si="0"/>
        <v>7.2727272727272725</v>
      </c>
      <c r="AD14" s="77">
        <v>14.181818181818182</v>
      </c>
      <c r="AE14" s="40">
        <v>21.227272727272727</v>
      </c>
      <c r="AG14" s="76" t="s">
        <v>11</v>
      </c>
      <c r="AH14" s="29">
        <f t="shared" si="1"/>
        <v>14.318181818181817</v>
      </c>
      <c r="AJ14" s="76" t="s">
        <v>11</v>
      </c>
      <c r="AK14" s="29">
        <f t="shared" si="3"/>
        <v>10.795454545454545</v>
      </c>
    </row>
    <row r="15" spans="3:37" x14ac:dyDescent="0.25">
      <c r="C15" s="76" t="s">
        <v>12</v>
      </c>
      <c r="D15" s="30">
        <v>15</v>
      </c>
      <c r="E15" s="16">
        <v>6</v>
      </c>
      <c r="F15" s="16">
        <v>15</v>
      </c>
      <c r="G15" s="72">
        <v>-10</v>
      </c>
      <c r="H15" s="16">
        <v>1</v>
      </c>
      <c r="I15" s="16">
        <v>11</v>
      </c>
      <c r="J15" s="16">
        <v>16</v>
      </c>
      <c r="K15" s="16">
        <v>4</v>
      </c>
      <c r="L15" s="72">
        <v>10</v>
      </c>
      <c r="M15" s="16">
        <v>6</v>
      </c>
      <c r="N15" s="16">
        <v>-4</v>
      </c>
      <c r="O15" s="72">
        <v>18</v>
      </c>
      <c r="P15" s="16">
        <v>-9</v>
      </c>
      <c r="Q15" s="16">
        <v>3</v>
      </c>
      <c r="R15" s="16">
        <v>11</v>
      </c>
      <c r="S15" s="16">
        <v>8</v>
      </c>
      <c r="T15" s="72">
        <v>19</v>
      </c>
      <c r="U15" s="72">
        <v>2</v>
      </c>
      <c r="V15" s="16">
        <v>2</v>
      </c>
      <c r="W15" s="72">
        <v>-11</v>
      </c>
      <c r="X15" s="16">
        <v>12</v>
      </c>
      <c r="Y15" s="16">
        <v>10</v>
      </c>
      <c r="Z15" s="29">
        <f t="shared" si="2"/>
        <v>6.1363636363636367</v>
      </c>
      <c r="AB15" s="76" t="s">
        <v>12</v>
      </c>
      <c r="AC15" s="30">
        <f t="shared" si="0"/>
        <v>6.1363636363636367</v>
      </c>
      <c r="AD15" s="77">
        <v>10.090909090909092</v>
      </c>
      <c r="AE15" s="40">
        <v>9.7727272727272734</v>
      </c>
      <c r="AG15" s="76" t="s">
        <v>12</v>
      </c>
      <c r="AH15" s="29">
        <f t="shared" si="1"/>
        <v>5.8181818181818183</v>
      </c>
      <c r="AJ15" s="76" t="s">
        <v>12</v>
      </c>
      <c r="AK15" s="29">
        <f t="shared" si="3"/>
        <v>5.9772727272727275</v>
      </c>
    </row>
    <row r="16" spans="3:37" x14ac:dyDescent="0.25">
      <c r="C16" s="76" t="s">
        <v>13</v>
      </c>
      <c r="D16" s="30">
        <v>13</v>
      </c>
      <c r="E16" s="16">
        <v>-17</v>
      </c>
      <c r="F16" s="16">
        <v>-15</v>
      </c>
      <c r="G16" s="72">
        <v>2</v>
      </c>
      <c r="H16" s="16">
        <v>-1</v>
      </c>
      <c r="I16" s="16">
        <v>0</v>
      </c>
      <c r="J16" s="16">
        <v>5</v>
      </c>
      <c r="K16" s="16">
        <v>22</v>
      </c>
      <c r="L16" s="72">
        <v>11</v>
      </c>
      <c r="M16" s="16">
        <v>8</v>
      </c>
      <c r="N16" s="16">
        <v>8</v>
      </c>
      <c r="O16" s="72">
        <v>19</v>
      </c>
      <c r="P16" s="16">
        <v>17</v>
      </c>
      <c r="Q16" s="16">
        <v>12</v>
      </c>
      <c r="R16" s="16">
        <v>12</v>
      </c>
      <c r="S16" s="16">
        <v>-15</v>
      </c>
      <c r="T16" s="72">
        <v>23</v>
      </c>
      <c r="U16" s="72">
        <v>14</v>
      </c>
      <c r="V16" s="16">
        <v>13</v>
      </c>
      <c r="W16" s="72">
        <v>-11</v>
      </c>
      <c r="X16" s="16">
        <v>0</v>
      </c>
      <c r="Y16" s="16">
        <v>6</v>
      </c>
      <c r="Z16" s="29">
        <f t="shared" si="2"/>
        <v>5.7272727272727275</v>
      </c>
      <c r="AB16" s="76" t="s">
        <v>13</v>
      </c>
      <c r="AC16" s="30">
        <f t="shared" si="0"/>
        <v>5.7272727272727275</v>
      </c>
      <c r="AD16" s="77">
        <v>7.7727272727272725</v>
      </c>
      <c r="AE16" s="40">
        <v>10.090909090909092</v>
      </c>
      <c r="AG16" s="76" t="s">
        <v>13</v>
      </c>
      <c r="AH16" s="29">
        <f t="shared" si="1"/>
        <v>8.0454545454545467</v>
      </c>
      <c r="AJ16" s="76" t="s">
        <v>13</v>
      </c>
      <c r="AK16" s="29">
        <f t="shared" si="3"/>
        <v>6.8863636363636367</v>
      </c>
    </row>
    <row r="17" spans="2:37" x14ac:dyDescent="0.25">
      <c r="C17" s="76" t="s">
        <v>14</v>
      </c>
      <c r="D17" s="30">
        <v>-17</v>
      </c>
      <c r="E17" s="16">
        <v>7</v>
      </c>
      <c r="F17" s="16">
        <v>2</v>
      </c>
      <c r="G17" s="72">
        <v>7</v>
      </c>
      <c r="H17" s="16">
        <v>8</v>
      </c>
      <c r="I17" s="16">
        <v>32</v>
      </c>
      <c r="J17" s="16">
        <v>9</v>
      </c>
      <c r="K17" s="16">
        <v>11</v>
      </c>
      <c r="L17" s="72">
        <v>9</v>
      </c>
      <c r="M17" s="16">
        <v>-18</v>
      </c>
      <c r="N17" s="16">
        <v>-19</v>
      </c>
      <c r="O17" s="72">
        <v>23</v>
      </c>
      <c r="P17" s="16">
        <v>26</v>
      </c>
      <c r="Q17" s="16">
        <v>-18</v>
      </c>
      <c r="R17" s="16">
        <v>-13</v>
      </c>
      <c r="S17" s="16">
        <v>10</v>
      </c>
      <c r="T17" s="72">
        <v>2</v>
      </c>
      <c r="U17" s="72">
        <v>-10</v>
      </c>
      <c r="V17" s="16">
        <v>10</v>
      </c>
      <c r="W17" s="72">
        <v>17</v>
      </c>
      <c r="X17" s="16">
        <v>40</v>
      </c>
      <c r="Y17" s="16">
        <v>2</v>
      </c>
      <c r="Z17" s="29">
        <f t="shared" si="2"/>
        <v>5.4545454545454541</v>
      </c>
      <c r="AB17" s="76" t="s">
        <v>14</v>
      </c>
      <c r="AC17" s="30">
        <f t="shared" si="0"/>
        <v>5.4545454545454541</v>
      </c>
      <c r="AD17" s="77">
        <v>21.227272727272727</v>
      </c>
      <c r="AE17" s="40">
        <v>14.181818181818182</v>
      </c>
      <c r="AG17" s="76" t="s">
        <v>14</v>
      </c>
      <c r="AH17" s="29">
        <f t="shared" si="1"/>
        <v>-1.5909090909090917</v>
      </c>
      <c r="AJ17" s="76" t="s">
        <v>14</v>
      </c>
      <c r="AK17" s="29">
        <f t="shared" si="3"/>
        <v>1.9318181818181817</v>
      </c>
    </row>
    <row r="18" spans="2:37" x14ac:dyDescent="0.25">
      <c r="C18" s="76" t="s">
        <v>15</v>
      </c>
      <c r="D18" s="30">
        <v>8</v>
      </c>
      <c r="E18" s="16">
        <v>7</v>
      </c>
      <c r="F18" s="16">
        <v>3</v>
      </c>
      <c r="G18" s="72">
        <v>-15</v>
      </c>
      <c r="H18" s="16">
        <v>0</v>
      </c>
      <c r="I18" s="16">
        <v>0</v>
      </c>
      <c r="J18" s="16">
        <v>6</v>
      </c>
      <c r="K18" s="16">
        <v>-1</v>
      </c>
      <c r="L18" s="72">
        <v>9</v>
      </c>
      <c r="M18" s="16">
        <v>3</v>
      </c>
      <c r="N18" s="16">
        <v>2</v>
      </c>
      <c r="O18" s="72">
        <v>7</v>
      </c>
      <c r="P18" s="16">
        <v>19</v>
      </c>
      <c r="Q18" s="16">
        <v>5</v>
      </c>
      <c r="R18" s="16">
        <v>8</v>
      </c>
      <c r="S18" s="16">
        <v>5</v>
      </c>
      <c r="T18" s="72">
        <v>-16</v>
      </c>
      <c r="U18" s="72">
        <v>1</v>
      </c>
      <c r="V18" s="16">
        <v>12</v>
      </c>
      <c r="W18" s="72">
        <v>10</v>
      </c>
      <c r="X18" s="16">
        <v>6</v>
      </c>
      <c r="Y18" s="16">
        <v>11</v>
      </c>
      <c r="Z18" s="29">
        <f t="shared" si="2"/>
        <v>4.0909090909090908</v>
      </c>
      <c r="AB18" s="76" t="s">
        <v>15</v>
      </c>
      <c r="AC18" s="30">
        <f t="shared" si="0"/>
        <v>4.0909090909090908</v>
      </c>
      <c r="AD18" s="77">
        <v>14.181818181818182</v>
      </c>
      <c r="AE18" s="40">
        <v>21.227272727272727</v>
      </c>
      <c r="AG18" s="76" t="s">
        <v>15</v>
      </c>
      <c r="AH18" s="29">
        <f t="shared" si="1"/>
        <v>11.136363636363637</v>
      </c>
      <c r="AJ18" s="76" t="s">
        <v>15</v>
      </c>
      <c r="AK18" s="29">
        <f t="shared" si="3"/>
        <v>7.6136363636363633</v>
      </c>
    </row>
    <row r="19" spans="2:37" x14ac:dyDescent="0.25">
      <c r="C19" s="76" t="s">
        <v>16</v>
      </c>
      <c r="D19" s="30">
        <v>8</v>
      </c>
      <c r="E19" s="16">
        <v>9</v>
      </c>
      <c r="F19" s="16">
        <v>2</v>
      </c>
      <c r="G19" s="72">
        <v>16</v>
      </c>
      <c r="H19" s="16">
        <v>6</v>
      </c>
      <c r="I19" s="16">
        <v>1</v>
      </c>
      <c r="J19" s="16">
        <v>9</v>
      </c>
      <c r="K19" s="16">
        <v>0</v>
      </c>
      <c r="L19" s="72">
        <v>13</v>
      </c>
      <c r="M19" s="16">
        <v>-19</v>
      </c>
      <c r="N19" s="16">
        <v>5</v>
      </c>
      <c r="O19" s="72">
        <v>9</v>
      </c>
      <c r="P19" s="16">
        <v>14</v>
      </c>
      <c r="Q19" s="16">
        <v>1</v>
      </c>
      <c r="R19" s="16">
        <v>8</v>
      </c>
      <c r="S19" s="16">
        <v>4</v>
      </c>
      <c r="T19" s="72">
        <v>23</v>
      </c>
      <c r="U19" s="72">
        <v>12</v>
      </c>
      <c r="V19" s="16">
        <v>-16</v>
      </c>
      <c r="W19" s="72">
        <v>-21</v>
      </c>
      <c r="X19" s="16">
        <v>5</v>
      </c>
      <c r="Y19" s="16">
        <v>0</v>
      </c>
      <c r="Z19" s="29">
        <f t="shared" si="2"/>
        <v>4.0454545454545459</v>
      </c>
      <c r="AB19" s="76" t="s">
        <v>16</v>
      </c>
      <c r="AC19" s="30">
        <f t="shared" si="0"/>
        <v>4.0454545454545459</v>
      </c>
      <c r="AD19" s="77">
        <v>9.7727272727272734</v>
      </c>
      <c r="AE19" s="40">
        <v>7.7727272727272725</v>
      </c>
      <c r="AG19" s="76" t="s">
        <v>16</v>
      </c>
      <c r="AH19" s="29">
        <f t="shared" si="1"/>
        <v>2.045454545454545</v>
      </c>
      <c r="AJ19" s="76" t="s">
        <v>16</v>
      </c>
      <c r="AK19" s="29">
        <f t="shared" si="3"/>
        <v>3.0454545454545454</v>
      </c>
    </row>
    <row r="20" spans="2:37" x14ac:dyDescent="0.25">
      <c r="C20" s="76" t="s">
        <v>17</v>
      </c>
      <c r="D20" s="30">
        <v>-1</v>
      </c>
      <c r="E20" s="16">
        <v>1</v>
      </c>
      <c r="F20" s="16">
        <v>11</v>
      </c>
      <c r="G20" s="72">
        <v>2</v>
      </c>
      <c r="H20" s="16">
        <v>4</v>
      </c>
      <c r="I20" s="16">
        <v>7</v>
      </c>
      <c r="J20" s="16">
        <v>3</v>
      </c>
      <c r="K20" s="16">
        <v>-1</v>
      </c>
      <c r="L20" s="72">
        <v>-4</v>
      </c>
      <c r="M20" s="16">
        <v>0</v>
      </c>
      <c r="N20" s="16">
        <v>0</v>
      </c>
      <c r="O20" s="72">
        <v>13</v>
      </c>
      <c r="P20" s="16">
        <v>11</v>
      </c>
      <c r="Q20" s="16">
        <v>-2</v>
      </c>
      <c r="R20" s="16">
        <v>0</v>
      </c>
      <c r="S20" s="16">
        <v>10</v>
      </c>
      <c r="T20" s="72">
        <v>-18</v>
      </c>
      <c r="U20" s="72">
        <v>17</v>
      </c>
      <c r="V20" s="16">
        <v>8</v>
      </c>
      <c r="W20" s="72">
        <v>-1</v>
      </c>
      <c r="X20" s="16">
        <v>2</v>
      </c>
      <c r="Y20" s="16">
        <v>-3</v>
      </c>
      <c r="Z20" s="29">
        <f t="shared" si="2"/>
        <v>2.6818181818181817</v>
      </c>
      <c r="AB20" s="76" t="s">
        <v>17</v>
      </c>
      <c r="AC20" s="30">
        <f t="shared" si="0"/>
        <v>2.6818181818181817</v>
      </c>
      <c r="AD20" s="77">
        <v>9.7727272727272734</v>
      </c>
      <c r="AE20" s="40">
        <v>7.7727272727272725</v>
      </c>
      <c r="AG20" s="76" t="s">
        <v>17</v>
      </c>
      <c r="AH20" s="29">
        <f t="shared" si="1"/>
        <v>0.68181818181818077</v>
      </c>
      <c r="AJ20" s="76" t="s">
        <v>17</v>
      </c>
      <c r="AK20" s="29">
        <f t="shared" si="3"/>
        <v>1.6818181818181812</v>
      </c>
    </row>
    <row r="21" spans="2:37" x14ac:dyDescent="0.25">
      <c r="C21" s="76" t="s">
        <v>18</v>
      </c>
      <c r="D21" s="30">
        <v>13</v>
      </c>
      <c r="E21" s="16">
        <v>-2</v>
      </c>
      <c r="F21" s="16">
        <v>12</v>
      </c>
      <c r="G21" s="72">
        <v>-1</v>
      </c>
      <c r="H21" s="16">
        <v>2</v>
      </c>
      <c r="I21" s="16">
        <v>10</v>
      </c>
      <c r="J21" s="16">
        <v>2</v>
      </c>
      <c r="K21" s="16">
        <v>6</v>
      </c>
      <c r="L21" s="72">
        <v>5</v>
      </c>
      <c r="M21" s="16">
        <v>-5</v>
      </c>
      <c r="N21" s="16">
        <v>0</v>
      </c>
      <c r="O21" s="72">
        <v>7</v>
      </c>
      <c r="P21" s="16">
        <v>14</v>
      </c>
      <c r="Q21" s="16">
        <v>8</v>
      </c>
      <c r="R21" s="16">
        <v>-18</v>
      </c>
      <c r="S21" s="16">
        <v>-17</v>
      </c>
      <c r="T21" s="72">
        <v>15</v>
      </c>
      <c r="U21" s="72">
        <v>10</v>
      </c>
      <c r="V21" s="16">
        <v>2</v>
      </c>
      <c r="W21" s="72">
        <v>-19</v>
      </c>
      <c r="X21" s="16">
        <v>-5</v>
      </c>
      <c r="Y21" s="16">
        <v>4</v>
      </c>
      <c r="Z21" s="29">
        <f t="shared" si="2"/>
        <v>1.9545454545454546</v>
      </c>
      <c r="AB21" s="76" t="s">
        <v>18</v>
      </c>
      <c r="AC21" s="30">
        <f t="shared" si="0"/>
        <v>1.9545454545454546</v>
      </c>
      <c r="AD21" s="77">
        <v>10.090909090909092</v>
      </c>
      <c r="AE21" s="40">
        <v>9.7727272727272734</v>
      </c>
      <c r="AG21" s="76" t="s">
        <v>18</v>
      </c>
      <c r="AH21" s="29">
        <f t="shared" si="1"/>
        <v>1.6363636363636367</v>
      </c>
      <c r="AJ21" s="76" t="s">
        <v>18</v>
      </c>
      <c r="AK21" s="29">
        <f t="shared" si="3"/>
        <v>1.7954545454545454</v>
      </c>
    </row>
    <row r="22" spans="2:37" ht="15.75" thickBot="1" x14ac:dyDescent="0.3">
      <c r="C22" s="79" t="s">
        <v>19</v>
      </c>
      <c r="D22" s="34">
        <v>11</v>
      </c>
      <c r="E22" s="85">
        <v>2</v>
      </c>
      <c r="F22" s="85">
        <v>5</v>
      </c>
      <c r="G22" s="86">
        <v>0</v>
      </c>
      <c r="H22" s="85">
        <v>1</v>
      </c>
      <c r="I22" s="85">
        <v>0</v>
      </c>
      <c r="J22" s="85">
        <v>1</v>
      </c>
      <c r="K22" s="85">
        <v>-19</v>
      </c>
      <c r="L22" s="86">
        <v>19</v>
      </c>
      <c r="M22" s="85">
        <v>6</v>
      </c>
      <c r="N22" s="85">
        <v>2</v>
      </c>
      <c r="O22" s="86">
        <v>3</v>
      </c>
      <c r="P22" s="85">
        <v>-18</v>
      </c>
      <c r="Q22" s="85">
        <v>3</v>
      </c>
      <c r="R22" s="85">
        <v>6</v>
      </c>
      <c r="S22" s="85">
        <v>-21</v>
      </c>
      <c r="T22" s="86">
        <v>-34</v>
      </c>
      <c r="U22" s="86">
        <v>16</v>
      </c>
      <c r="V22" s="85">
        <v>6</v>
      </c>
      <c r="W22" s="86">
        <v>12</v>
      </c>
      <c r="X22" s="85">
        <v>-3</v>
      </c>
      <c r="Y22" s="85">
        <v>5</v>
      </c>
      <c r="Z22" s="33">
        <f t="shared" si="2"/>
        <v>0.13636363636363635</v>
      </c>
      <c r="AB22" s="79" t="s">
        <v>19</v>
      </c>
      <c r="AC22" s="34">
        <f>Z22</f>
        <v>0.13636363636363635</v>
      </c>
      <c r="AD22" s="80">
        <v>7.7727272727272725</v>
      </c>
      <c r="AE22" s="43">
        <v>10.090909090909092</v>
      </c>
      <c r="AG22" s="79" t="s">
        <v>19</v>
      </c>
      <c r="AH22" s="33">
        <f t="shared" si="1"/>
        <v>2.4545454545454559</v>
      </c>
      <c r="AJ22" s="79" t="s">
        <v>19</v>
      </c>
      <c r="AK22" s="33">
        <f t="shared" si="3"/>
        <v>1.2954545454545459</v>
      </c>
    </row>
    <row r="23" spans="2:37" ht="15.75" thickBot="1" x14ac:dyDescent="0.3">
      <c r="D23" s="34">
        <f>AVERAGE(D3:D22)</f>
        <v>11.15</v>
      </c>
      <c r="E23" s="85">
        <f t="shared" ref="E23:Z23" si="4">AVERAGE(E3:E22)</f>
        <v>10.8</v>
      </c>
      <c r="F23" s="85">
        <f t="shared" si="4"/>
        <v>11.25</v>
      </c>
      <c r="G23" s="86">
        <f t="shared" si="4"/>
        <v>12.5</v>
      </c>
      <c r="H23" s="85">
        <f t="shared" si="4"/>
        <v>13.5</v>
      </c>
      <c r="I23" s="85">
        <f t="shared" si="4"/>
        <v>9.9</v>
      </c>
      <c r="J23" s="85">
        <f t="shared" si="4"/>
        <v>14.15</v>
      </c>
      <c r="K23" s="85">
        <f t="shared" si="4"/>
        <v>9.9499999999999993</v>
      </c>
      <c r="L23" s="86">
        <f t="shared" si="4"/>
        <v>21</v>
      </c>
      <c r="M23" s="85">
        <f t="shared" si="4"/>
        <v>8.9</v>
      </c>
      <c r="N23" s="85">
        <f t="shared" si="4"/>
        <v>9.9499999999999993</v>
      </c>
      <c r="O23" s="86">
        <f t="shared" si="4"/>
        <v>14.9</v>
      </c>
      <c r="P23" s="85">
        <f t="shared" si="4"/>
        <v>18.95</v>
      </c>
      <c r="Q23" s="85">
        <f t="shared" si="4"/>
        <v>9.75</v>
      </c>
      <c r="R23" s="85">
        <f t="shared" si="4"/>
        <v>10.8</v>
      </c>
      <c r="S23" s="85">
        <f t="shared" si="4"/>
        <v>8.5500000000000007</v>
      </c>
      <c r="T23" s="86">
        <f t="shared" si="4"/>
        <v>14.25</v>
      </c>
      <c r="U23" s="86">
        <f t="shared" si="4"/>
        <v>13.45</v>
      </c>
      <c r="V23" s="85">
        <f t="shared" si="4"/>
        <v>12.75</v>
      </c>
      <c r="W23" s="86">
        <f t="shared" si="4"/>
        <v>13.15</v>
      </c>
      <c r="X23" s="85">
        <f t="shared" si="4"/>
        <v>17.100000000000001</v>
      </c>
      <c r="Y23" s="85">
        <f t="shared" si="4"/>
        <v>14.2</v>
      </c>
      <c r="Z23" s="82">
        <f t="shared" si="4"/>
        <v>12.768181818181819</v>
      </c>
      <c r="AC23" s="46">
        <f>AVERAGE(AC3:AC22)</f>
        <v>12.768181818181819</v>
      </c>
    </row>
    <row r="24" spans="2:37" ht="15.75" thickBot="1" x14ac:dyDescent="0.3">
      <c r="G24" s="72"/>
      <c r="L24" s="72"/>
      <c r="O24" s="72"/>
      <c r="T24" s="72"/>
      <c r="U24" s="72"/>
      <c r="W24" s="72"/>
    </row>
    <row r="25" spans="2:37" ht="15.75" thickBot="1" x14ac:dyDescent="0.3">
      <c r="B25" s="87" t="s">
        <v>58</v>
      </c>
      <c r="C25" s="21" t="s">
        <v>59</v>
      </c>
      <c r="D25" s="87" t="s">
        <v>20</v>
      </c>
      <c r="E25" s="88" t="s">
        <v>21</v>
      </c>
      <c r="F25" s="88" t="s">
        <v>22</v>
      </c>
      <c r="G25" s="89" t="s">
        <v>23</v>
      </c>
      <c r="H25" s="88" t="s">
        <v>24</v>
      </c>
      <c r="I25" s="88" t="s">
        <v>25</v>
      </c>
      <c r="J25" s="88" t="s">
        <v>26</v>
      </c>
      <c r="K25" s="88" t="s">
        <v>27</v>
      </c>
      <c r="L25" s="89" t="s">
        <v>28</v>
      </c>
      <c r="M25" s="88" t="s">
        <v>29</v>
      </c>
      <c r="N25" s="88" t="s">
        <v>30</v>
      </c>
      <c r="O25" s="89" t="s">
        <v>31</v>
      </c>
      <c r="P25" s="88" t="s">
        <v>32</v>
      </c>
      <c r="Q25" s="88" t="s">
        <v>33</v>
      </c>
      <c r="R25" s="88" t="s">
        <v>34</v>
      </c>
      <c r="S25" s="88" t="s">
        <v>35</v>
      </c>
      <c r="T25" s="89" t="s">
        <v>36</v>
      </c>
      <c r="U25" s="89" t="s">
        <v>24</v>
      </c>
      <c r="V25" s="88" t="s">
        <v>37</v>
      </c>
      <c r="W25" s="89" t="s">
        <v>38</v>
      </c>
      <c r="X25" s="88" t="s">
        <v>24</v>
      </c>
      <c r="Y25" s="88" t="s">
        <v>39</v>
      </c>
      <c r="Z25" s="21" t="s">
        <v>40</v>
      </c>
      <c r="AB25" s="87" t="s">
        <v>58</v>
      </c>
      <c r="AC25" s="21" t="s">
        <v>59</v>
      </c>
      <c r="AD25" s="93" t="s">
        <v>52</v>
      </c>
      <c r="AH25" s="92" t="s">
        <v>52</v>
      </c>
    </row>
    <row r="26" spans="2:37" x14ac:dyDescent="0.25">
      <c r="B26" s="73" t="s">
        <v>41</v>
      </c>
      <c r="C26" s="71" t="s">
        <v>41</v>
      </c>
      <c r="D26" s="83">
        <v>78</v>
      </c>
      <c r="E26" s="83">
        <v>95</v>
      </c>
      <c r="F26" s="83">
        <v>98</v>
      </c>
      <c r="G26" s="84">
        <v>108</v>
      </c>
      <c r="H26" s="83">
        <v>97</v>
      </c>
      <c r="I26" s="83">
        <v>63</v>
      </c>
      <c r="J26" s="83">
        <v>96</v>
      </c>
      <c r="K26" s="83">
        <v>86</v>
      </c>
      <c r="L26" s="84">
        <v>112</v>
      </c>
      <c r="M26" s="83">
        <v>77</v>
      </c>
      <c r="N26" s="83">
        <v>95</v>
      </c>
      <c r="O26" s="84">
        <v>80</v>
      </c>
      <c r="P26" s="83">
        <v>101</v>
      </c>
      <c r="Q26" s="83">
        <v>81</v>
      </c>
      <c r="R26" s="83">
        <v>54</v>
      </c>
      <c r="S26" s="83">
        <v>46</v>
      </c>
      <c r="T26" s="84">
        <v>64</v>
      </c>
      <c r="U26" s="84">
        <v>95</v>
      </c>
      <c r="V26" s="83">
        <v>45</v>
      </c>
      <c r="W26" s="84">
        <v>105</v>
      </c>
      <c r="X26" s="83">
        <v>84</v>
      </c>
      <c r="Y26" s="83">
        <v>87</v>
      </c>
      <c r="Z26" s="25">
        <f t="shared" ref="Z26:Z35" si="5">AVERAGE(D26:Y26)</f>
        <v>83.954545454545453</v>
      </c>
      <c r="AB26" s="73" t="s">
        <v>41</v>
      </c>
      <c r="AC26" s="71" t="s">
        <v>41</v>
      </c>
      <c r="AD26" s="25">
        <f t="shared" ref="AD26:AD35" si="6">AVERAGE(D26:Y26)</f>
        <v>83.954545454545453</v>
      </c>
      <c r="AG26" s="73" t="s">
        <v>41</v>
      </c>
      <c r="AH26" s="29">
        <v>83.954545454545453</v>
      </c>
    </row>
    <row r="27" spans="2:37" x14ac:dyDescent="0.25">
      <c r="B27" s="76" t="s">
        <v>43</v>
      </c>
      <c r="C27" s="75" t="s">
        <v>42</v>
      </c>
      <c r="D27" s="16">
        <v>45</v>
      </c>
      <c r="E27" s="16">
        <v>44</v>
      </c>
      <c r="F27" s="16">
        <v>32</v>
      </c>
      <c r="G27" s="72">
        <v>49</v>
      </c>
      <c r="H27" s="16">
        <v>57</v>
      </c>
      <c r="I27" s="16">
        <v>54</v>
      </c>
      <c r="J27" s="16">
        <v>65</v>
      </c>
      <c r="K27" s="16">
        <v>21</v>
      </c>
      <c r="L27" s="72">
        <v>70</v>
      </c>
      <c r="M27" s="16">
        <v>53</v>
      </c>
      <c r="N27" s="16">
        <v>52</v>
      </c>
      <c r="O27" s="72">
        <v>70</v>
      </c>
      <c r="P27" s="16">
        <v>40</v>
      </c>
      <c r="Q27" s="16">
        <v>44</v>
      </c>
      <c r="R27" s="16">
        <v>47</v>
      </c>
      <c r="S27" s="16">
        <v>44</v>
      </c>
      <c r="T27" s="72">
        <v>53</v>
      </c>
      <c r="U27" s="72">
        <v>31</v>
      </c>
      <c r="V27" s="16">
        <v>69</v>
      </c>
      <c r="W27" s="72">
        <v>24</v>
      </c>
      <c r="X27" s="16">
        <v>45</v>
      </c>
      <c r="Y27" s="16">
        <v>51</v>
      </c>
      <c r="Z27" s="29">
        <f t="shared" si="5"/>
        <v>48.18181818181818</v>
      </c>
      <c r="AB27" s="76" t="s">
        <v>43</v>
      </c>
      <c r="AC27" s="75" t="s">
        <v>42</v>
      </c>
      <c r="AD27" s="29">
        <f t="shared" si="6"/>
        <v>48.18181818181818</v>
      </c>
      <c r="AG27" s="76" t="s">
        <v>43</v>
      </c>
      <c r="AH27" s="29">
        <v>48.18181818181818</v>
      </c>
    </row>
    <row r="28" spans="2:37" x14ac:dyDescent="0.25">
      <c r="B28" s="76" t="s">
        <v>44</v>
      </c>
      <c r="C28" s="75" t="s">
        <v>43</v>
      </c>
      <c r="D28" s="16">
        <v>31</v>
      </c>
      <c r="E28" s="16">
        <v>59</v>
      </c>
      <c r="F28" s="16">
        <v>3</v>
      </c>
      <c r="G28" s="72">
        <v>63</v>
      </c>
      <c r="H28" s="16">
        <v>56</v>
      </c>
      <c r="I28" s="16">
        <v>37</v>
      </c>
      <c r="J28" s="16">
        <v>38</v>
      </c>
      <c r="K28" s="16">
        <v>46</v>
      </c>
      <c r="L28" s="72">
        <v>73</v>
      </c>
      <c r="M28" s="16">
        <v>25</v>
      </c>
      <c r="N28" s="16">
        <v>32</v>
      </c>
      <c r="O28" s="72">
        <v>38</v>
      </c>
      <c r="P28" s="16">
        <v>34</v>
      </c>
      <c r="Q28" s="16">
        <v>67</v>
      </c>
      <c r="R28" s="16">
        <v>70</v>
      </c>
      <c r="S28" s="16">
        <v>65</v>
      </c>
      <c r="T28" s="72">
        <v>18</v>
      </c>
      <c r="U28" s="72">
        <v>35</v>
      </c>
      <c r="V28" s="16">
        <v>63</v>
      </c>
      <c r="W28" s="72">
        <v>28</v>
      </c>
      <c r="X28" s="16">
        <v>78</v>
      </c>
      <c r="Y28" s="16">
        <v>48</v>
      </c>
      <c r="Z28" s="29">
        <f t="shared" si="5"/>
        <v>45.772727272727273</v>
      </c>
      <c r="AB28" s="76" t="s">
        <v>44</v>
      </c>
      <c r="AC28" s="75" t="s">
        <v>43</v>
      </c>
      <c r="AD28" s="29">
        <f t="shared" si="6"/>
        <v>45.772727272727273</v>
      </c>
      <c r="AG28" s="76" t="s">
        <v>44</v>
      </c>
      <c r="AH28" s="29">
        <v>45.772727272727273</v>
      </c>
    </row>
    <row r="29" spans="2:37" x14ac:dyDescent="0.25">
      <c r="B29" s="76" t="s">
        <v>42</v>
      </c>
      <c r="C29" s="75" t="s">
        <v>44</v>
      </c>
      <c r="D29" s="16">
        <v>-16</v>
      </c>
      <c r="E29" s="16">
        <v>14</v>
      </c>
      <c r="F29" s="16">
        <v>36</v>
      </c>
      <c r="G29" s="72">
        <v>23</v>
      </c>
      <c r="H29" s="16">
        <v>8</v>
      </c>
      <c r="I29" s="16">
        <v>15</v>
      </c>
      <c r="J29" s="16">
        <v>11</v>
      </c>
      <c r="K29" s="16">
        <v>15</v>
      </c>
      <c r="L29" s="72">
        <v>54</v>
      </c>
      <c r="M29" s="16">
        <v>68</v>
      </c>
      <c r="N29" s="16">
        <v>62</v>
      </c>
      <c r="O29" s="72">
        <v>18</v>
      </c>
      <c r="P29" s="16">
        <v>56</v>
      </c>
      <c r="Q29" s="16">
        <v>44</v>
      </c>
      <c r="R29" s="16">
        <v>64</v>
      </c>
      <c r="S29" s="16">
        <v>66</v>
      </c>
      <c r="T29" s="72">
        <v>110</v>
      </c>
      <c r="U29" s="72">
        <v>36</v>
      </c>
      <c r="V29" s="16">
        <v>57</v>
      </c>
      <c r="W29" s="72">
        <v>65</v>
      </c>
      <c r="X29" s="16">
        <v>34</v>
      </c>
      <c r="Y29" s="16">
        <v>59</v>
      </c>
      <c r="Z29" s="29">
        <f t="shared" si="5"/>
        <v>40.863636363636367</v>
      </c>
      <c r="AB29" s="76" t="s">
        <v>42</v>
      </c>
      <c r="AC29" s="75" t="s">
        <v>44</v>
      </c>
      <c r="AD29" s="29">
        <f t="shared" si="6"/>
        <v>40.863636363636367</v>
      </c>
      <c r="AG29" s="76" t="s">
        <v>42</v>
      </c>
      <c r="AH29" s="29">
        <v>40.863636363636367</v>
      </c>
    </row>
    <row r="30" spans="2:37" x14ac:dyDescent="0.25">
      <c r="B30" s="76" t="s">
        <v>45</v>
      </c>
      <c r="C30" s="75" t="s">
        <v>45</v>
      </c>
      <c r="D30" s="16">
        <v>56</v>
      </c>
      <c r="E30" s="16">
        <v>19</v>
      </c>
      <c r="F30" s="16">
        <v>54</v>
      </c>
      <c r="G30" s="72">
        <v>55</v>
      </c>
      <c r="H30" s="16">
        <v>42</v>
      </c>
      <c r="I30" s="16">
        <v>15</v>
      </c>
      <c r="J30" s="16">
        <v>40</v>
      </c>
      <c r="K30" s="16">
        <v>46</v>
      </c>
      <c r="L30" s="72">
        <v>63</v>
      </c>
      <c r="M30" s="16">
        <v>22</v>
      </c>
      <c r="N30" s="16">
        <v>21</v>
      </c>
      <c r="O30" s="72">
        <v>24</v>
      </c>
      <c r="P30" s="16">
        <v>67</v>
      </c>
      <c r="Q30" s="16">
        <v>17</v>
      </c>
      <c r="R30" s="16">
        <v>4</v>
      </c>
      <c r="S30" s="16">
        <v>7</v>
      </c>
      <c r="T30" s="72">
        <v>47</v>
      </c>
      <c r="U30" s="72">
        <v>0</v>
      </c>
      <c r="V30" s="16">
        <v>-7</v>
      </c>
      <c r="W30" s="72">
        <v>77</v>
      </c>
      <c r="X30" s="16">
        <v>56</v>
      </c>
      <c r="Y30" s="16">
        <v>32</v>
      </c>
      <c r="Z30" s="29">
        <f t="shared" si="5"/>
        <v>34.409090909090907</v>
      </c>
      <c r="AB30" s="76" t="s">
        <v>45</v>
      </c>
      <c r="AC30" s="75" t="s">
        <v>45</v>
      </c>
      <c r="AD30" s="29">
        <f t="shared" si="6"/>
        <v>34.409090909090907</v>
      </c>
      <c r="AG30" s="76" t="s">
        <v>45</v>
      </c>
      <c r="AH30" s="29">
        <v>34.409090909090907</v>
      </c>
    </row>
    <row r="31" spans="2:37" x14ac:dyDescent="0.25">
      <c r="B31" s="76" t="s">
        <v>47</v>
      </c>
      <c r="C31" s="75" t="s">
        <v>46</v>
      </c>
      <c r="D31" s="16">
        <v>8</v>
      </c>
      <c r="E31" s="16">
        <v>28</v>
      </c>
      <c r="F31" s="16">
        <v>11</v>
      </c>
      <c r="G31" s="72">
        <v>25</v>
      </c>
      <c r="H31" s="16">
        <v>28</v>
      </c>
      <c r="I31" s="16">
        <v>42</v>
      </c>
      <c r="J31" s="16">
        <v>33</v>
      </c>
      <c r="K31" s="16">
        <v>24</v>
      </c>
      <c r="L31" s="72">
        <v>21</v>
      </c>
      <c r="M31" s="16">
        <v>-16</v>
      </c>
      <c r="N31" s="16">
        <v>-35</v>
      </c>
      <c r="O31" s="72">
        <v>43</v>
      </c>
      <c r="P31" s="16">
        <v>66</v>
      </c>
      <c r="Q31" s="16">
        <v>-16</v>
      </c>
      <c r="R31" s="16">
        <v>13</v>
      </c>
      <c r="S31" s="16">
        <v>20</v>
      </c>
      <c r="T31" s="72">
        <v>23</v>
      </c>
      <c r="U31" s="72">
        <v>27</v>
      </c>
      <c r="V31" s="16">
        <v>21</v>
      </c>
      <c r="W31" s="72">
        <v>44</v>
      </c>
      <c r="X31" s="16">
        <v>46</v>
      </c>
      <c r="Y31" s="16">
        <v>11</v>
      </c>
      <c r="Z31" s="29">
        <f t="shared" si="5"/>
        <v>21.227272727272727</v>
      </c>
      <c r="AB31" s="76" t="s">
        <v>47</v>
      </c>
      <c r="AC31" s="75" t="s">
        <v>46</v>
      </c>
      <c r="AD31" s="29">
        <f t="shared" si="6"/>
        <v>21.227272727272727</v>
      </c>
      <c r="AG31" s="76" t="s">
        <v>47</v>
      </c>
      <c r="AH31" s="29">
        <v>21.227272727272727</v>
      </c>
    </row>
    <row r="32" spans="2:37" x14ac:dyDescent="0.25">
      <c r="B32" s="76" t="s">
        <v>46</v>
      </c>
      <c r="C32" s="75" t="s">
        <v>47</v>
      </c>
      <c r="D32" s="16">
        <v>17</v>
      </c>
      <c r="E32" s="16">
        <v>15</v>
      </c>
      <c r="F32" s="16">
        <v>13</v>
      </c>
      <c r="G32" s="72">
        <v>-23</v>
      </c>
      <c r="H32" s="16">
        <v>17</v>
      </c>
      <c r="I32" s="16">
        <v>1</v>
      </c>
      <c r="J32" s="16">
        <v>20</v>
      </c>
      <c r="K32" s="16">
        <v>6</v>
      </c>
      <c r="L32" s="72">
        <v>20</v>
      </c>
      <c r="M32" s="16">
        <v>5</v>
      </c>
      <c r="N32" s="16">
        <v>8</v>
      </c>
      <c r="O32" s="72">
        <v>18</v>
      </c>
      <c r="P32" s="16">
        <v>40</v>
      </c>
      <c r="Q32" s="16">
        <v>-12</v>
      </c>
      <c r="R32" s="16">
        <v>-4</v>
      </c>
      <c r="S32" s="16">
        <v>15</v>
      </c>
      <c r="T32" s="72">
        <v>-4</v>
      </c>
      <c r="U32" s="72">
        <v>34</v>
      </c>
      <c r="V32" s="16">
        <v>42</v>
      </c>
      <c r="W32" s="72">
        <v>31</v>
      </c>
      <c r="X32" s="16">
        <v>26</v>
      </c>
      <c r="Y32" s="16">
        <v>27</v>
      </c>
      <c r="Z32" s="29">
        <f t="shared" si="5"/>
        <v>14.181818181818182</v>
      </c>
      <c r="AB32" s="76" t="s">
        <v>46</v>
      </c>
      <c r="AC32" s="75" t="s">
        <v>47</v>
      </c>
      <c r="AD32" s="29">
        <f t="shared" si="6"/>
        <v>14.181818181818182</v>
      </c>
      <c r="AG32" s="76" t="s">
        <v>46</v>
      </c>
      <c r="AH32" s="29">
        <v>14.181818181818182</v>
      </c>
    </row>
    <row r="33" spans="2:34" x14ac:dyDescent="0.25">
      <c r="B33" s="76" t="s">
        <v>50</v>
      </c>
      <c r="C33" s="75" t="s">
        <v>48</v>
      </c>
      <c r="D33" s="16">
        <v>31</v>
      </c>
      <c r="E33" s="16">
        <v>7</v>
      </c>
      <c r="F33" s="16">
        <v>26</v>
      </c>
      <c r="G33" s="72">
        <v>-10</v>
      </c>
      <c r="H33" s="16">
        <v>8</v>
      </c>
      <c r="I33" s="16">
        <v>22</v>
      </c>
      <c r="J33" s="16">
        <v>19</v>
      </c>
      <c r="K33" s="16">
        <v>11</v>
      </c>
      <c r="L33" s="72">
        <v>16</v>
      </c>
      <c r="M33" s="16">
        <v>0</v>
      </c>
      <c r="N33" s="16">
        <v>6</v>
      </c>
      <c r="O33" s="72">
        <v>26</v>
      </c>
      <c r="P33" s="16">
        <v>4</v>
      </c>
      <c r="Q33" s="16">
        <v>12</v>
      </c>
      <c r="R33" s="16">
        <v>-8</v>
      </c>
      <c r="S33" s="16">
        <v>-10</v>
      </c>
      <c r="T33" s="72">
        <v>39</v>
      </c>
      <c r="U33" s="72">
        <v>15</v>
      </c>
      <c r="V33" s="16">
        <v>14</v>
      </c>
      <c r="W33" s="72">
        <v>-31</v>
      </c>
      <c r="X33" s="16">
        <v>12</v>
      </c>
      <c r="Y33" s="16">
        <v>13</v>
      </c>
      <c r="Z33" s="29">
        <f t="shared" si="5"/>
        <v>10.090909090909092</v>
      </c>
      <c r="AB33" s="76" t="s">
        <v>50</v>
      </c>
      <c r="AC33" s="75" t="s">
        <v>48</v>
      </c>
      <c r="AD33" s="29">
        <f t="shared" si="6"/>
        <v>10.090909090909092</v>
      </c>
      <c r="AG33" s="76" t="s">
        <v>50</v>
      </c>
      <c r="AH33" s="29">
        <v>10.090909090909092</v>
      </c>
    </row>
    <row r="34" spans="2:34" x14ac:dyDescent="0.25">
      <c r="B34" s="76" t="s">
        <v>48</v>
      </c>
      <c r="C34" s="75" t="s">
        <v>49</v>
      </c>
      <c r="D34" s="16">
        <v>12</v>
      </c>
      <c r="E34" s="16">
        <v>13</v>
      </c>
      <c r="F34" s="16">
        <v>18</v>
      </c>
      <c r="G34" s="72">
        <v>17</v>
      </c>
      <c r="H34" s="16">
        <v>15</v>
      </c>
      <c r="I34" s="16">
        <v>7</v>
      </c>
      <c r="J34" s="16">
        <v>17</v>
      </c>
      <c r="K34" s="16">
        <v>4</v>
      </c>
      <c r="L34" s="72">
        <v>14</v>
      </c>
      <c r="M34" s="16">
        <v>-18</v>
      </c>
      <c r="N34" s="16">
        <v>10</v>
      </c>
      <c r="O34" s="72">
        <v>23</v>
      </c>
      <c r="P34" s="16">
        <v>26</v>
      </c>
      <c r="Q34" s="16">
        <v>0</v>
      </c>
      <c r="R34" s="16">
        <v>18</v>
      </c>
      <c r="S34" s="16">
        <v>15</v>
      </c>
      <c r="T34" s="72">
        <v>6</v>
      </c>
      <c r="U34" s="72">
        <v>30</v>
      </c>
      <c r="V34" s="16">
        <v>-7</v>
      </c>
      <c r="W34" s="72">
        <v>-19</v>
      </c>
      <c r="X34" s="16">
        <v>12</v>
      </c>
      <c r="Y34" s="16">
        <v>2</v>
      </c>
      <c r="Z34" s="29">
        <f t="shared" si="5"/>
        <v>9.7727272727272734</v>
      </c>
      <c r="AB34" s="76" t="s">
        <v>48</v>
      </c>
      <c r="AC34" s="75" t="s">
        <v>49</v>
      </c>
      <c r="AD34" s="29">
        <f t="shared" si="6"/>
        <v>9.7727272727272734</v>
      </c>
      <c r="AG34" s="76" t="s">
        <v>48</v>
      </c>
      <c r="AH34" s="29">
        <v>9.7727272727272734</v>
      </c>
    </row>
    <row r="35" spans="2:34" ht="15.75" thickBot="1" x14ac:dyDescent="0.3">
      <c r="B35" s="79" t="s">
        <v>49</v>
      </c>
      <c r="C35" s="78" t="s">
        <v>50</v>
      </c>
      <c r="D35" s="85">
        <v>25</v>
      </c>
      <c r="E35" s="85">
        <v>-16</v>
      </c>
      <c r="F35" s="85">
        <v>-5</v>
      </c>
      <c r="G35" s="86">
        <v>5</v>
      </c>
      <c r="H35" s="85">
        <v>1</v>
      </c>
      <c r="I35" s="85">
        <v>1</v>
      </c>
      <c r="J35" s="85">
        <v>5</v>
      </c>
      <c r="K35" s="85">
        <v>-2</v>
      </c>
      <c r="L35" s="86">
        <v>35</v>
      </c>
      <c r="M35" s="85">
        <v>19</v>
      </c>
      <c r="N35" s="85">
        <v>9</v>
      </c>
      <c r="O35" s="86">
        <v>21</v>
      </c>
      <c r="P35" s="85">
        <v>9</v>
      </c>
      <c r="Q35" s="85">
        <v>20</v>
      </c>
      <c r="R35" s="85">
        <v>19</v>
      </c>
      <c r="S35" s="85">
        <v>-35</v>
      </c>
      <c r="T35" s="86">
        <v>-10</v>
      </c>
      <c r="U35" s="86">
        <v>29</v>
      </c>
      <c r="V35" s="85">
        <v>20</v>
      </c>
      <c r="W35" s="86">
        <v>2</v>
      </c>
      <c r="X35" s="85">
        <v>7</v>
      </c>
      <c r="Y35" s="85">
        <v>12</v>
      </c>
      <c r="Z35" s="33">
        <f t="shared" si="5"/>
        <v>7.7727272727272725</v>
      </c>
      <c r="AB35" s="79" t="s">
        <v>49</v>
      </c>
      <c r="AC35" s="78" t="s">
        <v>50</v>
      </c>
      <c r="AD35" s="33">
        <f t="shared" si="6"/>
        <v>7.7727272727272725</v>
      </c>
      <c r="AG35" s="79" t="s">
        <v>49</v>
      </c>
      <c r="AH35" s="33">
        <v>7.7727272727272725</v>
      </c>
    </row>
    <row r="36" spans="2:34" ht="15.75" thickBot="1" x14ac:dyDescent="0.3">
      <c r="D36" s="34">
        <f>AVERAGE(D26:D35)</f>
        <v>28.7</v>
      </c>
      <c r="E36" s="85">
        <f t="shared" ref="E36:Z36" si="7">AVERAGE(E26:E35)</f>
        <v>27.8</v>
      </c>
      <c r="F36" s="85">
        <f t="shared" si="7"/>
        <v>28.6</v>
      </c>
      <c r="G36" s="86">
        <f t="shared" si="7"/>
        <v>31.2</v>
      </c>
      <c r="H36" s="85">
        <f t="shared" si="7"/>
        <v>32.9</v>
      </c>
      <c r="I36" s="85">
        <f t="shared" si="7"/>
        <v>25.7</v>
      </c>
      <c r="J36" s="85">
        <f t="shared" si="7"/>
        <v>34.4</v>
      </c>
      <c r="K36" s="85">
        <f t="shared" si="7"/>
        <v>25.7</v>
      </c>
      <c r="L36" s="86">
        <f t="shared" si="7"/>
        <v>47.8</v>
      </c>
      <c r="M36" s="85">
        <f t="shared" si="7"/>
        <v>23.5</v>
      </c>
      <c r="N36" s="85">
        <f t="shared" si="7"/>
        <v>26</v>
      </c>
      <c r="O36" s="86">
        <f t="shared" si="7"/>
        <v>36.1</v>
      </c>
      <c r="P36" s="85">
        <f t="shared" si="7"/>
        <v>44.3</v>
      </c>
      <c r="Q36" s="85">
        <f t="shared" si="7"/>
        <v>25.7</v>
      </c>
      <c r="R36" s="85">
        <f t="shared" si="7"/>
        <v>27.7</v>
      </c>
      <c r="S36" s="85">
        <f t="shared" si="7"/>
        <v>23.3</v>
      </c>
      <c r="T36" s="86">
        <f t="shared" si="7"/>
        <v>34.6</v>
      </c>
      <c r="U36" s="86">
        <f t="shared" si="7"/>
        <v>33.200000000000003</v>
      </c>
      <c r="V36" s="85">
        <f t="shared" si="7"/>
        <v>31.7</v>
      </c>
      <c r="W36" s="86">
        <f t="shared" si="7"/>
        <v>32.6</v>
      </c>
      <c r="X36" s="85">
        <f t="shared" si="7"/>
        <v>40</v>
      </c>
      <c r="Y36" s="85">
        <f t="shared" si="7"/>
        <v>34.200000000000003</v>
      </c>
      <c r="Z36" s="82">
        <f t="shared" si="7"/>
        <v>31.622727272727268</v>
      </c>
      <c r="AD36" s="53">
        <f>AVERAGE(AD26:AD35)</f>
        <v>31.622727272727268</v>
      </c>
    </row>
  </sheetData>
  <conditionalFormatting sqref="D3:Y2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Y2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Y3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Y3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2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:Z3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24 AD25:AD3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24 AD25:AD3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6:AD35 AC3:AC2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:AH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C60D-5329-44FC-84EA-9692C46C96B6}">
  <dimension ref="B1:AJ36"/>
  <sheetViews>
    <sheetView zoomScale="86" workbookViewId="0">
      <selection activeCell="AH13" sqref="AH13"/>
    </sheetView>
  </sheetViews>
  <sheetFormatPr baseColWidth="10" defaultColWidth="4.42578125" defaultRowHeight="15" x14ac:dyDescent="0.25"/>
  <cols>
    <col min="1" max="1" width="4.42578125" style="62"/>
    <col min="2" max="2" width="5.42578125" style="62" bestFit="1" customWidth="1"/>
    <col min="3" max="5" width="5.140625" style="62" bestFit="1" customWidth="1"/>
    <col min="6" max="6" width="6.28515625" style="62" bestFit="1" customWidth="1"/>
    <col min="7" max="7" width="5.140625" style="62" bestFit="1" customWidth="1"/>
    <col min="8" max="8" width="5.42578125" style="62" bestFit="1" customWidth="1"/>
    <col min="9" max="10" width="5.140625" style="62" bestFit="1" customWidth="1"/>
    <col min="11" max="11" width="6.28515625" style="62" bestFit="1" customWidth="1"/>
    <col min="12" max="14" width="5.140625" style="62" bestFit="1" customWidth="1"/>
    <col min="15" max="15" width="6.28515625" style="62" bestFit="1" customWidth="1"/>
    <col min="16" max="18" width="5.140625" style="62" bestFit="1" customWidth="1"/>
    <col min="19" max="19" width="6.28515625" style="62" bestFit="1" customWidth="1"/>
    <col min="20" max="21" width="5.140625" style="62" bestFit="1" customWidth="1"/>
    <col min="22" max="22" width="6.28515625" style="62" bestFit="1" customWidth="1"/>
    <col min="23" max="25" width="5.140625" style="62" bestFit="1" customWidth="1"/>
    <col min="26" max="26" width="4.42578125" style="62"/>
    <col min="27" max="27" width="5.42578125" style="62" bestFit="1" customWidth="1"/>
    <col min="28" max="28" width="6.85546875" style="62" bestFit="1" customWidth="1"/>
    <col min="29" max="29" width="5.28515625" style="62" bestFit="1" customWidth="1"/>
    <col min="30" max="30" width="4.28515625" style="62" bestFit="1" customWidth="1"/>
    <col min="31" max="31" width="4.42578125" style="62"/>
    <col min="32" max="32" width="5.42578125" style="62" bestFit="1" customWidth="1"/>
    <col min="33" max="35" width="5.140625" style="62" bestFit="1" customWidth="1"/>
    <col min="36" max="36" width="6.28515625" style="62" bestFit="1" customWidth="1"/>
    <col min="37" max="16384" width="4.42578125" style="62"/>
  </cols>
  <sheetData>
    <row r="1" spans="2:36" ht="15.75" thickBot="1" x14ac:dyDescent="0.3"/>
    <row r="2" spans="2:36" ht="15.75" thickBot="1" x14ac:dyDescent="0.3">
      <c r="B2" s="16"/>
      <c r="C2" s="63" t="s">
        <v>20</v>
      </c>
      <c r="D2" s="64" t="s">
        <v>21</v>
      </c>
      <c r="E2" s="64" t="s">
        <v>22</v>
      </c>
      <c r="F2" s="65" t="s">
        <v>23</v>
      </c>
      <c r="G2" s="64" t="s">
        <v>24</v>
      </c>
      <c r="H2" s="64" t="s">
        <v>25</v>
      </c>
      <c r="I2" s="64" t="s">
        <v>26</v>
      </c>
      <c r="J2" s="64" t="s">
        <v>27</v>
      </c>
      <c r="K2" s="65" t="s">
        <v>28</v>
      </c>
      <c r="L2" s="64" t="s">
        <v>29</v>
      </c>
      <c r="M2" s="64" t="s">
        <v>30</v>
      </c>
      <c r="N2" s="65" t="s">
        <v>31</v>
      </c>
      <c r="O2" s="64" t="s">
        <v>32</v>
      </c>
      <c r="P2" s="64" t="s">
        <v>33</v>
      </c>
      <c r="Q2" s="64" t="s">
        <v>34</v>
      </c>
      <c r="R2" s="64" t="s">
        <v>35</v>
      </c>
      <c r="S2" s="65" t="s">
        <v>36</v>
      </c>
      <c r="T2" s="65" t="s">
        <v>24</v>
      </c>
      <c r="U2" s="64" t="s">
        <v>37</v>
      </c>
      <c r="V2" s="65" t="s">
        <v>38</v>
      </c>
      <c r="W2" s="64" t="s">
        <v>24</v>
      </c>
      <c r="X2" s="66" t="s">
        <v>39</v>
      </c>
      <c r="Y2" s="21" t="s">
        <v>40</v>
      </c>
      <c r="Z2" s="16"/>
      <c r="AA2" s="16"/>
      <c r="AB2" s="67" t="s">
        <v>52</v>
      </c>
      <c r="AC2" s="68" t="s">
        <v>53</v>
      </c>
      <c r="AD2" s="69" t="s">
        <v>54</v>
      </c>
      <c r="AE2" s="16"/>
      <c r="AF2" s="16"/>
      <c r="AG2" s="48" t="s">
        <v>55</v>
      </c>
      <c r="AH2" s="69" t="s">
        <v>51</v>
      </c>
      <c r="AI2" s="70" t="s">
        <v>56</v>
      </c>
      <c r="AJ2" s="69" t="s">
        <v>57</v>
      </c>
    </row>
    <row r="3" spans="2:36" x14ac:dyDescent="0.25">
      <c r="B3" s="71" t="s">
        <v>0</v>
      </c>
      <c r="C3" s="30">
        <f>IF('Results 2023'!C3&lt;0,'Results 2023'!$Y3,'Results 2023'!C3)</f>
        <v>35</v>
      </c>
      <c r="D3" s="16">
        <f>IF('Results 2023'!D3&lt;0,'Results 2023'!$Y3,'Results 2023'!D3)</f>
        <v>61</v>
      </c>
      <c r="E3" s="16">
        <f>IF('Results 2023'!E3&lt;0,'Results 2023'!$Y3,'Results 2023'!E3)</f>
        <v>36</v>
      </c>
      <c r="F3" s="72">
        <f>IF('Results 2023'!F3&lt;0,'Results 2023'!$Y3,'Results 2023'!F3)</f>
        <v>37</v>
      </c>
      <c r="G3" s="16">
        <f>IF('Results 2023'!G3&lt;0,'Results 2023'!$Y3,'Results 2023'!G3)</f>
        <v>64</v>
      </c>
      <c r="H3" s="16">
        <f>IF('Results 2023'!H3&lt;0,'Results 2023'!$Y3,'Results 2023'!H3)</f>
        <v>35</v>
      </c>
      <c r="I3" s="16">
        <f>IF('Results 2023'!I3&lt;0,'Results 2023'!$Y3,'Results 2023'!I3)</f>
        <v>46</v>
      </c>
      <c r="J3" s="16">
        <f>IF('Results 2023'!J3&lt;0,'Results 2023'!$Y3,'Results 2023'!J3)</f>
        <v>35</v>
      </c>
      <c r="K3" s="72">
        <f>IF('Results 2023'!K3&lt;0,'Results 2023'!$Y3,'Results 2023'!K3)</f>
        <v>56</v>
      </c>
      <c r="L3" s="16">
        <f>IF('Results 2023'!L3&lt;0,'Results 2023'!$Y3,'Results 2023'!L3)</f>
        <v>46</v>
      </c>
      <c r="M3" s="16">
        <f>IF('Results 2023'!M3&lt;0,'Results 2023'!$Y3,'Results 2023'!M3)</f>
        <v>46</v>
      </c>
      <c r="N3" s="72">
        <f>IF('Results 2023'!N3&lt;0,'Results 2023'!$Y3,'Results 2023'!N3)</f>
        <v>68</v>
      </c>
      <c r="O3" s="16">
        <f>IF('Results 2023'!O3&lt;0,'Results 2023'!$Y3,'Results 2023'!O3)</f>
        <v>46</v>
      </c>
      <c r="P3" s="16">
        <f>IF('Results 2023'!P3&lt;0,'Results 2023'!$Y3,'Results 2023'!P3)</f>
        <v>38</v>
      </c>
      <c r="Q3" s="16">
        <f>IF('Results 2023'!Q3&lt;0,'Results 2023'!$Y3,'Results 2023'!Q3)</f>
        <v>25</v>
      </c>
      <c r="R3" s="16">
        <f>IF('Results 2023'!R3&lt;0,'Results 2023'!$Y3,'Results 2023'!R3)</f>
        <v>47</v>
      </c>
      <c r="S3" s="72">
        <f>IF('Results 2023'!S3&lt;0,'Results 2023'!$Y3,'Results 2023'!S3)</f>
        <v>62</v>
      </c>
      <c r="T3" s="72">
        <f>IF('Results 2023'!T3&lt;0,'Results 2023'!$Y3,'Results 2023'!T3)</f>
        <v>53</v>
      </c>
      <c r="U3" s="16">
        <f>IF('Results 2023'!U3&lt;0,'Results 2023'!$Y3,'Results 2023'!U3)</f>
        <v>42</v>
      </c>
      <c r="V3" s="72">
        <f>IF('Results 2023'!V3&lt;0,'Results 2023'!$Y3,'Results 2023'!V3)</f>
        <v>45</v>
      </c>
      <c r="W3" s="16">
        <f>IF('Results 2023'!W3&lt;0,'Results 2023'!$Y3,'Results 2023'!W3)</f>
        <v>44</v>
      </c>
      <c r="X3" s="16">
        <f>IF('Results 2023'!X3&lt;0,'Results 2023'!$Y3,'Results 2023'!X3)</f>
        <v>47</v>
      </c>
      <c r="Y3" s="25">
        <f>AVERAGE(C3:X3)</f>
        <v>46.090909090909093</v>
      </c>
      <c r="Z3" s="16"/>
      <c r="AA3" s="73" t="s">
        <v>0</v>
      </c>
      <c r="AB3" s="26">
        <f>AVERAGE(C3:X3)</f>
        <v>46.090909090909093</v>
      </c>
      <c r="AC3" s="74">
        <v>30</v>
      </c>
      <c r="AD3" s="42">
        <f>AB3/AC3</f>
        <v>1.5363636363636364</v>
      </c>
      <c r="AE3" s="16"/>
      <c r="AF3" s="73" t="s">
        <v>0</v>
      </c>
      <c r="AG3" s="44">
        <f>AVERAGE(C3:X3)</f>
        <v>46.090909090909093</v>
      </c>
      <c r="AH3" s="42">
        <f>_xlfn.STDEV.P(C3:X3)</f>
        <v>10.680947740163285</v>
      </c>
      <c r="AI3" s="44">
        <f>AG3-AH3</f>
        <v>35.40996135074581</v>
      </c>
      <c r="AJ3" s="42">
        <f>AG3+AH3</f>
        <v>56.771856831072377</v>
      </c>
    </row>
    <row r="4" spans="2:36" x14ac:dyDescent="0.25">
      <c r="B4" s="75" t="s">
        <v>1</v>
      </c>
      <c r="C4" s="30">
        <f>IF('Results 2023'!C4&lt;0,'Results 2023'!$Y4,'Results 2023'!C4)</f>
        <v>28</v>
      </c>
      <c r="D4" s="16">
        <f>IF('Results 2023'!D4&lt;0,'Results 2023'!$Y4,'Results 2023'!D4)</f>
        <v>36</v>
      </c>
      <c r="E4" s="16">
        <f>IF('Results 2023'!E4&lt;0,'Results 2023'!$Y4,'Results 2023'!E4)</f>
        <v>52</v>
      </c>
      <c r="F4" s="72">
        <f>IF('Results 2023'!F4&lt;0,'Results 2023'!$Y4,'Results 2023'!F4)</f>
        <v>61</v>
      </c>
      <c r="G4" s="16">
        <f>IF('Results 2023'!G4&lt;0,'Results 2023'!$Y4,'Results 2023'!G4)</f>
        <v>28</v>
      </c>
      <c r="H4" s="16">
        <f>IF('Results 2023'!H4&lt;0,'Results 2023'!$Y4,'Results 2023'!H4)</f>
        <v>10</v>
      </c>
      <c r="I4" s="16">
        <f>IF('Results 2023'!I4&lt;0,'Results 2023'!$Y4,'Results 2023'!I4)</f>
        <v>27</v>
      </c>
      <c r="J4" s="16">
        <f>IF('Results 2023'!J4&lt;0,'Results 2023'!$Y4,'Results 2023'!J4)</f>
        <v>28</v>
      </c>
      <c r="K4" s="72">
        <f>IF('Results 2023'!K4&lt;0,'Results 2023'!$Y4,'Results 2023'!K4)</f>
        <v>51</v>
      </c>
      <c r="L4" s="16">
        <f>IF('Results 2023'!L4&lt;0,'Results 2023'!$Y4,'Results 2023'!L4)</f>
        <v>26</v>
      </c>
      <c r="M4" s="16">
        <f>IF('Results 2023'!M4&lt;0,'Results 2023'!$Y4,'Results 2023'!M4)</f>
        <v>39</v>
      </c>
      <c r="N4" s="72">
        <f>IF('Results 2023'!N4&lt;0,'Results 2023'!$Y4,'Results 2023'!N4)</f>
        <v>7</v>
      </c>
      <c r="O4" s="16">
        <f>IF('Results 2023'!O4&lt;0,'Results 2023'!$Y4,'Results 2023'!O4)</f>
        <v>30</v>
      </c>
      <c r="P4" s="16">
        <f>IF('Results 2023'!P4&lt;0,'Results 2023'!$Y4,'Results 2023'!P4)</f>
        <v>30</v>
      </c>
      <c r="Q4" s="16">
        <f>IF('Results 2023'!Q4&lt;0,'Results 2023'!$Y4,'Results 2023'!Q4)</f>
        <v>16</v>
      </c>
      <c r="R4" s="16">
        <f>IF('Results 2023'!R4&lt;0,'Results 2023'!$Y4,'Results 2023'!R4)</f>
        <v>26.318181818181817</v>
      </c>
      <c r="S4" s="72">
        <f>IF('Results 2023'!S4&lt;0,'Results 2023'!$Y4,'Results 2023'!S4)</f>
        <v>26.318181818181817</v>
      </c>
      <c r="T4" s="72">
        <f>IF('Results 2023'!T4&lt;0,'Results 2023'!$Y4,'Results 2023'!T4)</f>
        <v>32</v>
      </c>
      <c r="U4" s="16">
        <f>IF('Results 2023'!U4&lt;0,'Results 2023'!$Y4,'Results 2023'!U4)</f>
        <v>26.318181818181817</v>
      </c>
      <c r="V4" s="72">
        <f>IF('Results 2023'!V4&lt;0,'Results 2023'!$Y4,'Results 2023'!V4)</f>
        <v>37</v>
      </c>
      <c r="W4" s="16">
        <f>IF('Results 2023'!W4&lt;0,'Results 2023'!$Y4,'Results 2023'!W4)</f>
        <v>35</v>
      </c>
      <c r="X4" s="16">
        <f>IF('Results 2023'!X4&lt;0,'Results 2023'!$Y4,'Results 2023'!X4)</f>
        <v>30</v>
      </c>
      <c r="Y4" s="29">
        <f t="shared" ref="Y4:Y22" si="0">AVERAGE(C4:X4)</f>
        <v>30.997933884297524</v>
      </c>
      <c r="Z4" s="16"/>
      <c r="AA4" s="76" t="s">
        <v>1</v>
      </c>
      <c r="AB4" s="30">
        <f t="shared" ref="AB4:AB22" si="1">AVERAGE(C4:X4)</f>
        <v>30.997933884297524</v>
      </c>
      <c r="AC4" s="77">
        <v>20.8</v>
      </c>
      <c r="AD4" s="40">
        <f t="shared" ref="AD4:AD35" si="2">AB4/AC4</f>
        <v>1.4902852828989193</v>
      </c>
      <c r="AE4" s="16"/>
      <c r="AF4" s="76" t="s">
        <v>1</v>
      </c>
      <c r="AG4" s="45">
        <f t="shared" ref="AG4:AG23" si="3">AVERAGE(C4:X4)</f>
        <v>30.997933884297524</v>
      </c>
      <c r="AH4" s="40">
        <f t="shared" ref="AH4:AH36" si="4">_xlfn.STDEV.P(C4:X4)</f>
        <v>12.176277552065329</v>
      </c>
      <c r="AI4" s="45">
        <f t="shared" ref="AI4:AI22" si="5">AG4-AH4</f>
        <v>18.821656332232195</v>
      </c>
      <c r="AJ4" s="40">
        <f t="shared" ref="AJ4:AJ22" si="6">AG4+AH4</f>
        <v>43.174211436362853</v>
      </c>
    </row>
    <row r="5" spans="2:36" x14ac:dyDescent="0.25">
      <c r="B5" s="75" t="s">
        <v>2</v>
      </c>
      <c r="C5" s="30">
        <f>IF('Results 2023'!C5&lt;0,'Results 2023'!$Y5,'Results 2023'!C5)</f>
        <v>19</v>
      </c>
      <c r="D5" s="16">
        <f>IF('Results 2023'!D5&lt;0,'Results 2023'!$Y5,'Results 2023'!D5)</f>
        <v>16</v>
      </c>
      <c r="E5" s="16">
        <f>IF('Results 2023'!E5&lt;0,'Results 2023'!$Y5,'Results 2023'!E5)</f>
        <v>29</v>
      </c>
      <c r="F5" s="72">
        <f>IF('Results 2023'!F5&lt;0,'Results 2023'!$Y5,'Results 2023'!F5)</f>
        <v>19</v>
      </c>
      <c r="G5" s="16">
        <f>IF('Results 2023'!G5&lt;0,'Results 2023'!$Y5,'Results 2023'!G5)</f>
        <v>24</v>
      </c>
      <c r="H5" s="16">
        <f>IF('Results 2023'!H5&lt;0,'Results 2023'!$Y5,'Results 2023'!H5)</f>
        <v>28</v>
      </c>
      <c r="I5" s="16">
        <f>IF('Results 2023'!I5&lt;0,'Results 2023'!$Y5,'Results 2023'!I5)</f>
        <v>39</v>
      </c>
      <c r="J5" s="16">
        <f>IF('Results 2023'!J5&lt;0,'Results 2023'!$Y5,'Results 2023'!J5)</f>
        <v>23</v>
      </c>
      <c r="K5" s="72">
        <f>IF('Results 2023'!K5&lt;0,'Results 2023'!$Y5,'Results 2023'!K5)</f>
        <v>31</v>
      </c>
      <c r="L5" s="16">
        <f>IF('Results 2023'!L5&lt;0,'Results 2023'!$Y5,'Results 2023'!L5)</f>
        <v>25</v>
      </c>
      <c r="M5" s="16">
        <f>IF('Results 2023'!M5&lt;0,'Results 2023'!$Y5,'Results 2023'!M5)</f>
        <v>20</v>
      </c>
      <c r="N5" s="72">
        <f>IF('Results 2023'!N5&lt;0,'Results 2023'!$Y5,'Results 2023'!N5)</f>
        <v>32</v>
      </c>
      <c r="O5" s="16">
        <f>IF('Results 2023'!O5&lt;0,'Results 2023'!$Y5,'Results 2023'!O5)</f>
        <v>29</v>
      </c>
      <c r="P5" s="16">
        <f>IF('Results 2023'!P5&lt;0,'Results 2023'!$Y5,'Results 2023'!P5)</f>
        <v>17</v>
      </c>
      <c r="Q5" s="16">
        <f>IF('Results 2023'!Q5&lt;0,'Results 2023'!$Y5,'Results 2023'!Q5)</f>
        <v>39</v>
      </c>
      <c r="R5" s="16">
        <f>IF('Results 2023'!R5&lt;0,'Results 2023'!$Y5,'Results 2023'!R5)</f>
        <v>20</v>
      </c>
      <c r="S5" s="72">
        <f>IF('Results 2023'!S5&lt;0,'Results 2023'!$Y5,'Results 2023'!S5)</f>
        <v>6</v>
      </c>
      <c r="T5" s="72">
        <f>IF('Results 2023'!T5&lt;0,'Results 2023'!$Y5,'Results 2023'!T5)</f>
        <v>23</v>
      </c>
      <c r="U5" s="16">
        <f>IF('Results 2023'!U5&lt;0,'Results 2023'!$Y5,'Results 2023'!U5)</f>
        <v>41</v>
      </c>
      <c r="V5" s="72">
        <f>IF('Results 2023'!V5&lt;0,'Results 2023'!$Y5,'Results 2023'!V5)</f>
        <v>13</v>
      </c>
      <c r="W5" s="16">
        <f>IF('Results 2023'!W5&lt;0,'Results 2023'!$Y5,'Results 2023'!W5)</f>
        <v>26</v>
      </c>
      <c r="X5" s="16">
        <f>IF('Results 2023'!X5&lt;0,'Results 2023'!$Y5,'Results 2023'!X5)</f>
        <v>14</v>
      </c>
      <c r="Y5" s="29">
        <f t="shared" si="0"/>
        <v>24.227272727272727</v>
      </c>
      <c r="Z5" s="16"/>
      <c r="AA5" s="76" t="s">
        <v>2</v>
      </c>
      <c r="AB5" s="30">
        <f t="shared" si="1"/>
        <v>24.227272727272727</v>
      </c>
      <c r="AC5" s="77">
        <v>19.3</v>
      </c>
      <c r="AD5" s="40">
        <f t="shared" si="2"/>
        <v>1.2552991050400375</v>
      </c>
      <c r="AE5" s="16"/>
      <c r="AF5" s="76" t="s">
        <v>2</v>
      </c>
      <c r="AG5" s="45">
        <f t="shared" si="3"/>
        <v>24.227272727272727</v>
      </c>
      <c r="AH5" s="40">
        <f t="shared" si="4"/>
        <v>8.6965605436434572</v>
      </c>
      <c r="AI5" s="45">
        <f t="shared" si="5"/>
        <v>15.530712183629269</v>
      </c>
      <c r="AJ5" s="40">
        <f t="shared" si="6"/>
        <v>32.923833270916184</v>
      </c>
    </row>
    <row r="6" spans="2:36" x14ac:dyDescent="0.25">
      <c r="B6" s="75" t="s">
        <v>3</v>
      </c>
      <c r="C6" s="30">
        <f>IF('Results 2023'!C6&lt;0,'Results 2023'!$Y6,'Results 2023'!C6)</f>
        <v>19.90909090909091</v>
      </c>
      <c r="D6" s="16">
        <f>IF('Results 2023'!D6&lt;0,'Results 2023'!$Y6,'Results 2023'!D6)</f>
        <v>7</v>
      </c>
      <c r="E6" s="16">
        <f>IF('Results 2023'!E6&lt;0,'Results 2023'!$Y6,'Results 2023'!E6)</f>
        <v>19</v>
      </c>
      <c r="F6" s="72">
        <f>IF('Results 2023'!F6&lt;0,'Results 2023'!$Y6,'Results 2023'!F6)</f>
        <v>0</v>
      </c>
      <c r="G6" s="16">
        <f>IF('Results 2023'!G6&lt;0,'Results 2023'!$Y6,'Results 2023'!G6)</f>
        <v>1</v>
      </c>
      <c r="H6" s="16">
        <f>IF('Results 2023'!H6&lt;0,'Results 2023'!$Y6,'Results 2023'!H6)</f>
        <v>6</v>
      </c>
      <c r="I6" s="16">
        <f>IF('Results 2023'!I6&lt;0,'Results 2023'!$Y6,'Results 2023'!I6)</f>
        <v>19.90909090909091</v>
      </c>
      <c r="J6" s="16">
        <f>IF('Results 2023'!J6&lt;0,'Results 2023'!$Y6,'Results 2023'!J6)</f>
        <v>2</v>
      </c>
      <c r="K6" s="72">
        <f>IF('Results 2023'!K6&lt;0,'Results 2023'!$Y6,'Results 2023'!K6)</f>
        <v>29</v>
      </c>
      <c r="L6" s="16">
        <f>IF('Results 2023'!L6&lt;0,'Results 2023'!$Y6,'Results 2023'!L6)</f>
        <v>38</v>
      </c>
      <c r="M6" s="16">
        <f>IF('Results 2023'!M6&lt;0,'Results 2023'!$Y6,'Results 2023'!M6)</f>
        <v>29</v>
      </c>
      <c r="N6" s="72">
        <f>IF('Results 2023'!N6&lt;0,'Results 2023'!$Y6,'Results 2023'!N6)</f>
        <v>15</v>
      </c>
      <c r="O6" s="16">
        <f>IF('Results 2023'!O6&lt;0,'Results 2023'!$Y6,'Results 2023'!O6)</f>
        <v>25</v>
      </c>
      <c r="P6" s="16">
        <f>IF('Results 2023'!P6&lt;0,'Results 2023'!$Y6,'Results 2023'!P6)</f>
        <v>9</v>
      </c>
      <c r="Q6" s="16">
        <f>IF('Results 2023'!Q6&lt;0,'Results 2023'!$Y6,'Results 2023'!Q6)</f>
        <v>30</v>
      </c>
      <c r="R6" s="16">
        <f>IF('Results 2023'!R6&lt;0,'Results 2023'!$Y6,'Results 2023'!R6)</f>
        <v>31</v>
      </c>
      <c r="S6" s="72">
        <f>IF('Results 2023'!S6&lt;0,'Results 2023'!$Y6,'Results 2023'!S6)</f>
        <v>41</v>
      </c>
      <c r="T6" s="72">
        <f>IF('Results 2023'!T6&lt;0,'Results 2023'!$Y6,'Results 2023'!T6)</f>
        <v>46</v>
      </c>
      <c r="U6" s="16">
        <f>IF('Results 2023'!U6&lt;0,'Results 2023'!$Y6,'Results 2023'!U6)</f>
        <v>48</v>
      </c>
      <c r="V6" s="72">
        <f>IF('Results 2023'!V6&lt;0,'Results 2023'!$Y6,'Results 2023'!V6)</f>
        <v>57</v>
      </c>
      <c r="W6" s="16">
        <f>IF('Results 2023'!W6&lt;0,'Results 2023'!$Y6,'Results 2023'!W6)</f>
        <v>19.90909090909091</v>
      </c>
      <c r="X6" s="16">
        <f>IF('Results 2023'!X6&lt;0,'Results 2023'!$Y6,'Results 2023'!X6)</f>
        <v>22</v>
      </c>
      <c r="Y6" s="29">
        <f t="shared" si="0"/>
        <v>23.396694214876035</v>
      </c>
      <c r="Z6" s="16"/>
      <c r="AA6" s="76" t="s">
        <v>3</v>
      </c>
      <c r="AB6" s="30">
        <f t="shared" si="1"/>
        <v>23.396694214876035</v>
      </c>
      <c r="AC6" s="77">
        <v>23</v>
      </c>
      <c r="AD6" s="40">
        <f t="shared" si="2"/>
        <v>1.0172475745598277</v>
      </c>
      <c r="AE6" s="16"/>
      <c r="AF6" s="76" t="s">
        <v>3</v>
      </c>
      <c r="AG6" s="45">
        <f t="shared" si="3"/>
        <v>23.396694214876035</v>
      </c>
      <c r="AH6" s="40">
        <f t="shared" si="4"/>
        <v>15.593120712822277</v>
      </c>
      <c r="AI6" s="45">
        <f t="shared" si="5"/>
        <v>7.8035735020537587</v>
      </c>
      <c r="AJ6" s="40">
        <f t="shared" si="6"/>
        <v>38.989814927698312</v>
      </c>
    </row>
    <row r="7" spans="2:36" x14ac:dyDescent="0.25">
      <c r="B7" s="75" t="s">
        <v>4</v>
      </c>
      <c r="C7" s="30">
        <f>IF('Results 2023'!C7&lt;0,'Results 2023'!$Y7,'Results 2023'!C7)</f>
        <v>39</v>
      </c>
      <c r="D7" s="16">
        <f>IF('Results 2023'!D7&lt;0,'Results 2023'!$Y7,'Results 2023'!D7)</f>
        <v>23</v>
      </c>
      <c r="E7" s="16">
        <f>IF('Results 2023'!E7&lt;0,'Results 2023'!$Y7,'Results 2023'!E7)</f>
        <v>23</v>
      </c>
      <c r="F7" s="72">
        <f>IF('Results 2023'!F7&lt;0,'Results 2023'!$Y7,'Results 2023'!F7)</f>
        <v>27</v>
      </c>
      <c r="G7" s="16">
        <f>IF('Results 2023'!G7&lt;0,'Results 2023'!$Y7,'Results 2023'!G7)</f>
        <v>25</v>
      </c>
      <c r="H7" s="16">
        <f>IF('Results 2023'!H7&lt;0,'Results 2023'!$Y7,'Results 2023'!H7)</f>
        <v>27</v>
      </c>
      <c r="I7" s="16">
        <f>IF('Results 2023'!I7&lt;0,'Results 2023'!$Y7,'Results 2023'!I7)</f>
        <v>14</v>
      </c>
      <c r="J7" s="16">
        <f>IF('Results 2023'!J7&lt;0,'Results 2023'!$Y7,'Results 2023'!J7)</f>
        <v>27</v>
      </c>
      <c r="K7" s="72">
        <f>IF('Results 2023'!K7&lt;0,'Results 2023'!$Y7,'Results 2023'!K7)</f>
        <v>28</v>
      </c>
      <c r="L7" s="16">
        <f>IF('Results 2023'!L7&lt;0,'Results 2023'!$Y7,'Results 2023'!L7)</f>
        <v>12</v>
      </c>
      <c r="M7" s="16">
        <f>IF('Results 2023'!M7&lt;0,'Results 2023'!$Y7,'Results 2023'!M7)</f>
        <v>7</v>
      </c>
      <c r="N7" s="72">
        <f>IF('Results 2023'!N7&lt;0,'Results 2023'!$Y7,'Results 2023'!N7)</f>
        <v>2</v>
      </c>
      <c r="O7" s="16">
        <f>IF('Results 2023'!O7&lt;0,'Results 2023'!$Y7,'Results 2023'!O7)</f>
        <v>62</v>
      </c>
      <c r="P7" s="16">
        <f>IF('Results 2023'!P7&lt;0,'Results 2023'!$Y7,'Results 2023'!P7)</f>
        <v>5</v>
      </c>
      <c r="Q7" s="16">
        <f>IF('Results 2023'!Q7&lt;0,'Results 2023'!$Y7,'Results 2023'!Q7)</f>
        <v>18.318181818181817</v>
      </c>
      <c r="R7" s="16">
        <f>IF('Results 2023'!R7&lt;0,'Results 2023'!$Y7,'Results 2023'!R7)</f>
        <v>16</v>
      </c>
      <c r="S7" s="72">
        <f>IF('Results 2023'!S7&lt;0,'Results 2023'!$Y7,'Results 2023'!S7)</f>
        <v>25</v>
      </c>
      <c r="T7" s="72">
        <f>IF('Results 2023'!T7&lt;0,'Results 2023'!$Y7,'Results 2023'!T7)</f>
        <v>18.318181818181817</v>
      </c>
      <c r="U7" s="16">
        <f>IF('Results 2023'!U7&lt;0,'Results 2023'!$Y7,'Results 2023'!U7)</f>
        <v>18.318181818181817</v>
      </c>
      <c r="V7" s="72">
        <f>IF('Results 2023'!V7&lt;0,'Results 2023'!$Y7,'Results 2023'!V7)</f>
        <v>39</v>
      </c>
      <c r="W7" s="16">
        <f>IF('Results 2023'!W7&lt;0,'Results 2023'!$Y7,'Results 2023'!W7)</f>
        <v>12</v>
      </c>
      <c r="X7" s="16">
        <f>IF('Results 2023'!X7&lt;0,'Results 2023'!$Y7,'Results 2023'!X7)</f>
        <v>16</v>
      </c>
      <c r="Y7" s="29">
        <f t="shared" si="0"/>
        <v>21.99793388429752</v>
      </c>
      <c r="Z7" s="16"/>
      <c r="AA7" s="76" t="s">
        <v>4</v>
      </c>
      <c r="AB7" s="30">
        <f t="shared" si="1"/>
        <v>21.99793388429752</v>
      </c>
      <c r="AC7" s="77">
        <v>15.8</v>
      </c>
      <c r="AD7" s="40">
        <f t="shared" si="2"/>
        <v>1.3922742964745265</v>
      </c>
      <c r="AE7" s="16"/>
      <c r="AF7" s="76" t="s">
        <v>4</v>
      </c>
      <c r="AG7" s="45">
        <f t="shared" si="3"/>
        <v>21.99793388429752</v>
      </c>
      <c r="AH7" s="40">
        <f t="shared" si="4"/>
        <v>12.791451800212569</v>
      </c>
      <c r="AI7" s="45">
        <f t="shared" si="5"/>
        <v>9.2064820840849517</v>
      </c>
      <c r="AJ7" s="40">
        <f t="shared" si="6"/>
        <v>34.789385684510087</v>
      </c>
    </row>
    <row r="8" spans="2:36" x14ac:dyDescent="0.25">
      <c r="B8" s="75" t="s">
        <v>5</v>
      </c>
      <c r="C8" s="30">
        <f>IF('Results 2023'!C8&lt;0,'Results 2023'!$Y8,'Results 2023'!C8)</f>
        <v>19</v>
      </c>
      <c r="D8" s="16">
        <f>IF('Results 2023'!D8&lt;0,'Results 2023'!$Y8,'Results 2023'!D8)</f>
        <v>12</v>
      </c>
      <c r="E8" s="16">
        <f>IF('Results 2023'!E8&lt;0,'Results 2023'!$Y8,'Results 2023'!E8)</f>
        <v>8</v>
      </c>
      <c r="F8" s="72">
        <f>IF('Results 2023'!F8&lt;0,'Results 2023'!$Y8,'Results 2023'!F8)</f>
        <v>21</v>
      </c>
      <c r="G8" s="16">
        <f>IF('Results 2023'!G8&lt;0,'Results 2023'!$Y8,'Results 2023'!G8)</f>
        <v>20</v>
      </c>
      <c r="H8" s="16">
        <f>IF('Results 2023'!H8&lt;0,'Results 2023'!$Y8,'Results 2023'!H8)</f>
        <v>6</v>
      </c>
      <c r="I8" s="16">
        <f>IF('Results 2023'!I8&lt;0,'Results 2023'!$Y8,'Results 2023'!I8)</f>
        <v>19</v>
      </c>
      <c r="J8" s="16">
        <f>IF('Results 2023'!J8&lt;0,'Results 2023'!$Y8,'Results 2023'!J8)</f>
        <v>22</v>
      </c>
      <c r="K8" s="72">
        <f>IF('Results 2023'!K8&lt;0,'Results 2023'!$Y8,'Results 2023'!K8)</f>
        <v>31</v>
      </c>
      <c r="L8" s="16">
        <f>IF('Results 2023'!L8&lt;0,'Results 2023'!$Y8,'Results 2023'!L8)</f>
        <v>4</v>
      </c>
      <c r="M8" s="16">
        <f>IF('Results 2023'!M8&lt;0,'Results 2023'!$Y8,'Results 2023'!M8)</f>
        <v>12</v>
      </c>
      <c r="N8" s="72">
        <f>IF('Results 2023'!N8&lt;0,'Results 2023'!$Y8,'Results 2023'!N8)</f>
        <v>17.90909090909091</v>
      </c>
      <c r="O8" s="16">
        <f>IF('Results 2023'!O8&lt;0,'Results 2023'!$Y8,'Results 2023'!O8)</f>
        <v>31</v>
      </c>
      <c r="P8" s="16">
        <f>IF('Results 2023'!P8&lt;0,'Results 2023'!$Y8,'Results 2023'!P8)</f>
        <v>38</v>
      </c>
      <c r="Q8" s="16">
        <f>IF('Results 2023'!Q8&lt;0,'Results 2023'!$Y8,'Results 2023'!Q8)</f>
        <v>45</v>
      </c>
      <c r="R8" s="16">
        <f>IF('Results 2023'!R8&lt;0,'Results 2023'!$Y8,'Results 2023'!R8)</f>
        <v>18</v>
      </c>
      <c r="S8" s="72">
        <f>IF('Results 2023'!S8&lt;0,'Results 2023'!$Y8,'Results 2023'!S8)</f>
        <v>17.90909090909091</v>
      </c>
      <c r="T8" s="72">
        <f>IF('Results 2023'!T8&lt;0,'Results 2023'!$Y8,'Results 2023'!T8)</f>
        <v>32</v>
      </c>
      <c r="U8" s="16">
        <f>IF('Results 2023'!U8&lt;0,'Results 2023'!$Y8,'Results 2023'!U8)</f>
        <v>19</v>
      </c>
      <c r="V8" s="72">
        <f>IF('Results 2023'!V8&lt;0,'Results 2023'!$Y8,'Results 2023'!V8)</f>
        <v>21</v>
      </c>
      <c r="W8" s="16">
        <f>IF('Results 2023'!W8&lt;0,'Results 2023'!$Y8,'Results 2023'!W8)</f>
        <v>34</v>
      </c>
      <c r="X8" s="16">
        <f>IF('Results 2023'!X8&lt;0,'Results 2023'!$Y8,'Results 2023'!X8)</f>
        <v>4</v>
      </c>
      <c r="Y8" s="29">
        <f t="shared" si="0"/>
        <v>20.537190082644628</v>
      </c>
      <c r="Z8" s="16"/>
      <c r="AA8" s="76" t="s">
        <v>5</v>
      </c>
      <c r="AB8" s="30">
        <f t="shared" si="1"/>
        <v>20.537190082644628</v>
      </c>
      <c r="AC8" s="77">
        <v>18.5</v>
      </c>
      <c r="AD8" s="40">
        <f t="shared" si="2"/>
        <v>1.1101183828456556</v>
      </c>
      <c r="AE8" s="16"/>
      <c r="AF8" s="76" t="s">
        <v>5</v>
      </c>
      <c r="AG8" s="45">
        <f t="shared" si="3"/>
        <v>20.537190082644628</v>
      </c>
      <c r="AH8" s="40">
        <f t="shared" si="4"/>
        <v>10.716162796078546</v>
      </c>
      <c r="AI8" s="45">
        <f t="shared" si="5"/>
        <v>9.8210272865660819</v>
      </c>
      <c r="AJ8" s="40">
        <f t="shared" si="6"/>
        <v>31.253352878723174</v>
      </c>
    </row>
    <row r="9" spans="2:36" x14ac:dyDescent="0.25">
      <c r="B9" s="75" t="s">
        <v>6</v>
      </c>
      <c r="C9" s="30">
        <f>IF('Results 2023'!C9&lt;0,'Results 2023'!$Y9,'Results 2023'!C9)</f>
        <v>16</v>
      </c>
      <c r="D9" s="16">
        <f>IF('Results 2023'!D9&lt;0,'Results 2023'!$Y9,'Results 2023'!D9)</f>
        <v>18</v>
      </c>
      <c r="E9" s="16">
        <f>IF('Results 2023'!E9&lt;0,'Results 2023'!$Y9,'Results 2023'!E9)</f>
        <v>17.454545454545453</v>
      </c>
      <c r="F9" s="72">
        <f>IF('Results 2023'!F9&lt;0,'Results 2023'!$Y9,'Results 2023'!F9)</f>
        <v>25</v>
      </c>
      <c r="G9" s="16">
        <f>IF('Results 2023'!G9&lt;0,'Results 2023'!$Y9,'Results 2023'!G9)</f>
        <v>28</v>
      </c>
      <c r="H9" s="16">
        <f>IF('Results 2023'!H9&lt;0,'Results 2023'!$Y9,'Results 2023'!H9)</f>
        <v>16</v>
      </c>
      <c r="I9" s="16">
        <f>IF('Results 2023'!I9&lt;0,'Results 2023'!$Y9,'Results 2023'!I9)</f>
        <v>31</v>
      </c>
      <c r="J9" s="16">
        <f>IF('Results 2023'!J9&lt;0,'Results 2023'!$Y9,'Results 2023'!J9)</f>
        <v>17.454545454545453</v>
      </c>
      <c r="K9" s="72">
        <f>IF('Results 2023'!K9&lt;0,'Results 2023'!$Y9,'Results 2023'!K9)</f>
        <v>34</v>
      </c>
      <c r="L9" s="16">
        <f>IF('Results 2023'!L9&lt;0,'Results 2023'!$Y9,'Results 2023'!L9)</f>
        <v>18</v>
      </c>
      <c r="M9" s="16">
        <f>IF('Results 2023'!M9&lt;0,'Results 2023'!$Y9,'Results 2023'!M9)</f>
        <v>27</v>
      </c>
      <c r="N9" s="72">
        <f>IF('Results 2023'!N9&lt;0,'Results 2023'!$Y9,'Results 2023'!N9)</f>
        <v>28</v>
      </c>
      <c r="O9" s="16">
        <f>IF('Results 2023'!O9&lt;0,'Results 2023'!$Y9,'Results 2023'!O9)</f>
        <v>6</v>
      </c>
      <c r="P9" s="16">
        <f>IF('Results 2023'!P9&lt;0,'Results 2023'!$Y9,'Results 2023'!P9)</f>
        <v>17</v>
      </c>
      <c r="Q9" s="16">
        <f>IF('Results 2023'!Q9&lt;0,'Results 2023'!$Y9,'Results 2023'!Q9)</f>
        <v>17.454545454545453</v>
      </c>
      <c r="R9" s="16">
        <f>IF('Results 2023'!R9&lt;0,'Results 2023'!$Y9,'Results 2023'!R9)</f>
        <v>14</v>
      </c>
      <c r="S9" s="72">
        <f>IF('Results 2023'!S9&lt;0,'Results 2023'!$Y9,'Results 2023'!S9)</f>
        <v>37</v>
      </c>
      <c r="T9" s="72">
        <f>IF('Results 2023'!T9&lt;0,'Results 2023'!$Y9,'Results 2023'!T9)</f>
        <v>25</v>
      </c>
      <c r="U9" s="16">
        <f>IF('Results 2023'!U9&lt;0,'Results 2023'!$Y9,'Results 2023'!U9)</f>
        <v>18</v>
      </c>
      <c r="V9" s="72">
        <f>IF('Results 2023'!V9&lt;0,'Results 2023'!$Y9,'Results 2023'!V9)</f>
        <v>1</v>
      </c>
      <c r="W9" s="16">
        <f>IF('Results 2023'!W9&lt;0,'Results 2023'!$Y9,'Results 2023'!W9)</f>
        <v>14</v>
      </c>
      <c r="X9" s="16">
        <f>IF('Results 2023'!X9&lt;0,'Results 2023'!$Y9,'Results 2023'!X9)</f>
        <v>32</v>
      </c>
      <c r="Y9" s="29">
        <f t="shared" si="0"/>
        <v>20.789256198347104</v>
      </c>
      <c r="Z9" s="16"/>
      <c r="AA9" s="76" t="s">
        <v>6</v>
      </c>
      <c r="AB9" s="30">
        <f t="shared" si="1"/>
        <v>20.789256198347104</v>
      </c>
      <c r="AC9" s="77">
        <v>18.8</v>
      </c>
      <c r="AD9" s="40">
        <f t="shared" si="2"/>
        <v>1.1058114999120801</v>
      </c>
      <c r="AE9" s="16"/>
      <c r="AF9" s="76" t="s">
        <v>6</v>
      </c>
      <c r="AG9" s="45">
        <f t="shared" si="3"/>
        <v>20.789256198347104</v>
      </c>
      <c r="AH9" s="40">
        <f t="shared" si="4"/>
        <v>8.6988339315290926</v>
      </c>
      <c r="AI9" s="45">
        <f t="shared" si="5"/>
        <v>12.090422266818011</v>
      </c>
      <c r="AJ9" s="40">
        <f t="shared" si="6"/>
        <v>29.488090129876198</v>
      </c>
    </row>
    <row r="10" spans="2:36" x14ac:dyDescent="0.25">
      <c r="B10" s="75" t="s">
        <v>7</v>
      </c>
      <c r="C10" s="30">
        <f>IF('Results 2023'!C10&lt;0,'Results 2023'!$Y10,'Results 2023'!C10)</f>
        <v>15.227272727272727</v>
      </c>
      <c r="D10" s="16">
        <f>IF('Results 2023'!D10&lt;0,'Results 2023'!$Y10,'Results 2023'!D10)</f>
        <v>27</v>
      </c>
      <c r="E10" s="16">
        <f>IF('Results 2023'!E10&lt;0,'Results 2023'!$Y10,'Results 2023'!E10)</f>
        <v>15.227272727272727</v>
      </c>
      <c r="F10" s="72">
        <f>IF('Results 2023'!F10&lt;0,'Results 2023'!$Y10,'Results 2023'!F10)</f>
        <v>29</v>
      </c>
      <c r="G10" s="16">
        <f>IF('Results 2023'!G10&lt;0,'Results 2023'!$Y10,'Results 2023'!G10)</f>
        <v>16</v>
      </c>
      <c r="H10" s="16">
        <f>IF('Results 2023'!H10&lt;0,'Results 2023'!$Y10,'Results 2023'!H10)</f>
        <v>16</v>
      </c>
      <c r="I10" s="16">
        <f>IF('Results 2023'!I10&lt;0,'Results 2023'!$Y10,'Results 2023'!I10)</f>
        <v>14</v>
      </c>
      <c r="J10" s="16">
        <f>IF('Results 2023'!J10&lt;0,'Results 2023'!$Y10,'Results 2023'!J10)</f>
        <v>19</v>
      </c>
      <c r="K10" s="72">
        <f>IF('Results 2023'!K10&lt;0,'Results 2023'!$Y10,'Results 2023'!K10)</f>
        <v>32</v>
      </c>
      <c r="L10" s="16">
        <f>IF('Results 2023'!L10&lt;0,'Results 2023'!$Y10,'Results 2023'!L10)</f>
        <v>6</v>
      </c>
      <c r="M10" s="16">
        <f>IF('Results 2023'!M10&lt;0,'Results 2023'!$Y10,'Results 2023'!M10)</f>
        <v>12</v>
      </c>
      <c r="N10" s="72">
        <f>IF('Results 2023'!N10&lt;0,'Results 2023'!$Y10,'Results 2023'!N10)</f>
        <v>26</v>
      </c>
      <c r="O10" s="16">
        <f>IF('Results 2023'!O10&lt;0,'Results 2023'!$Y10,'Results 2023'!O10)</f>
        <v>15.227272727272727</v>
      </c>
      <c r="P10" s="16">
        <f>IF('Results 2023'!P10&lt;0,'Results 2023'!$Y10,'Results 2023'!P10)</f>
        <v>24</v>
      </c>
      <c r="Q10" s="16">
        <f>IF('Results 2023'!Q10&lt;0,'Results 2023'!$Y10,'Results 2023'!Q10)</f>
        <v>22</v>
      </c>
      <c r="R10" s="16">
        <f>IF('Results 2023'!R10&lt;0,'Results 2023'!$Y10,'Results 2023'!R10)</f>
        <v>22</v>
      </c>
      <c r="S10" s="72">
        <f>IF('Results 2023'!S10&lt;0,'Results 2023'!$Y10,'Results 2023'!S10)</f>
        <v>22</v>
      </c>
      <c r="T10" s="72">
        <f>IF('Results 2023'!T10&lt;0,'Results 2023'!$Y10,'Results 2023'!T10)</f>
        <v>15.227272727272727</v>
      </c>
      <c r="U10" s="16">
        <f>IF('Results 2023'!U10&lt;0,'Results 2023'!$Y10,'Results 2023'!U10)</f>
        <v>24</v>
      </c>
      <c r="V10" s="72">
        <f>IF('Results 2023'!V10&lt;0,'Results 2023'!$Y10,'Results 2023'!V10)</f>
        <v>15.227272727272727</v>
      </c>
      <c r="W10" s="16">
        <f>IF('Results 2023'!W10&lt;0,'Results 2023'!$Y10,'Results 2023'!W10)</f>
        <v>41</v>
      </c>
      <c r="X10" s="16">
        <f>IF('Results 2023'!X10&lt;0,'Results 2023'!$Y10,'Results 2023'!X10)</f>
        <v>29</v>
      </c>
      <c r="Y10" s="29">
        <f t="shared" si="0"/>
        <v>20.778925619834709</v>
      </c>
      <c r="Z10" s="16"/>
      <c r="AA10" s="76" t="s">
        <v>7</v>
      </c>
      <c r="AB10" s="30">
        <f t="shared" si="1"/>
        <v>20.778925619834709</v>
      </c>
      <c r="AC10" s="77">
        <v>19.100000000000001</v>
      </c>
      <c r="AD10" s="40">
        <f t="shared" si="2"/>
        <v>1.0879018649128118</v>
      </c>
      <c r="AE10" s="16"/>
      <c r="AF10" s="76" t="s">
        <v>7</v>
      </c>
      <c r="AG10" s="45">
        <f t="shared" si="3"/>
        <v>20.778925619834709</v>
      </c>
      <c r="AH10" s="40">
        <f t="shared" si="4"/>
        <v>7.7034427823833962</v>
      </c>
      <c r="AI10" s="45">
        <f t="shared" si="5"/>
        <v>13.075482837451313</v>
      </c>
      <c r="AJ10" s="40">
        <f t="shared" si="6"/>
        <v>28.482368402218107</v>
      </c>
    </row>
    <row r="11" spans="2:36" x14ac:dyDescent="0.25">
      <c r="B11" s="75" t="s">
        <v>8</v>
      </c>
      <c r="C11" s="30">
        <f>IF('Results 2023'!C11&lt;0,'Results 2023'!$Y11,'Results 2023'!C11)</f>
        <v>12.681818181818182</v>
      </c>
      <c r="D11" s="16">
        <f>IF('Results 2023'!D11&lt;0,'Results 2023'!$Y11,'Results 2023'!D11)</f>
        <v>2</v>
      </c>
      <c r="E11" s="16">
        <f>IF('Results 2023'!E11&lt;0,'Results 2023'!$Y11,'Results 2023'!E11)</f>
        <v>16</v>
      </c>
      <c r="F11" s="72">
        <f>IF('Results 2023'!F11&lt;0,'Results 2023'!$Y11,'Results 2023'!F11)</f>
        <v>8</v>
      </c>
      <c r="G11" s="16">
        <f>IF('Results 2023'!G11&lt;0,'Results 2023'!$Y11,'Results 2023'!G11)</f>
        <v>5</v>
      </c>
      <c r="H11" s="16">
        <f>IF('Results 2023'!H11&lt;0,'Results 2023'!$Y11,'Results 2023'!H11)</f>
        <v>4</v>
      </c>
      <c r="I11" s="16">
        <f>IF('Results 2023'!I11&lt;0,'Results 2023'!$Y11,'Results 2023'!I11)</f>
        <v>3</v>
      </c>
      <c r="J11" s="16">
        <f>IF('Results 2023'!J11&lt;0,'Results 2023'!$Y11,'Results 2023'!J11)</f>
        <v>3</v>
      </c>
      <c r="K11" s="72">
        <f>IF('Results 2023'!K11&lt;0,'Results 2023'!$Y11,'Results 2023'!K11)</f>
        <v>20</v>
      </c>
      <c r="L11" s="16">
        <f>IF('Results 2023'!L11&lt;0,'Results 2023'!$Y11,'Results 2023'!L11)</f>
        <v>20</v>
      </c>
      <c r="M11" s="16">
        <f>IF('Results 2023'!M11&lt;0,'Results 2023'!$Y11,'Results 2023'!M11)</f>
        <v>18</v>
      </c>
      <c r="N11" s="72">
        <f>IF('Results 2023'!N11&lt;0,'Results 2023'!$Y11,'Results 2023'!N11)</f>
        <v>12.681818181818182</v>
      </c>
      <c r="O11" s="16">
        <f>IF('Results 2023'!O11&lt;0,'Results 2023'!$Y11,'Results 2023'!O11)</f>
        <v>18</v>
      </c>
      <c r="P11" s="16">
        <f>IF('Results 2023'!P11&lt;0,'Results 2023'!$Y11,'Results 2023'!P11)</f>
        <v>15</v>
      </c>
      <c r="Q11" s="16">
        <f>IF('Results 2023'!Q11&lt;0,'Results 2023'!$Y11,'Results 2023'!Q11)</f>
        <v>24</v>
      </c>
      <c r="R11" s="16">
        <f>IF('Results 2023'!R11&lt;0,'Results 2023'!$Y11,'Results 2023'!R11)</f>
        <v>35</v>
      </c>
      <c r="S11" s="72">
        <f>IF('Results 2023'!S11&lt;0,'Results 2023'!$Y11,'Results 2023'!S11)</f>
        <v>56</v>
      </c>
      <c r="T11" s="72">
        <f>IF('Results 2023'!T11&lt;0,'Results 2023'!$Y11,'Results 2023'!T11)</f>
        <v>12.681818181818182</v>
      </c>
      <c r="U11" s="16">
        <f>IF('Results 2023'!U11&lt;0,'Results 2023'!$Y11,'Results 2023'!U11)</f>
        <v>14</v>
      </c>
      <c r="V11" s="72">
        <f>IF('Results 2023'!V11&lt;0,'Results 2023'!$Y11,'Results 2023'!V11)</f>
        <v>3</v>
      </c>
      <c r="W11" s="16">
        <f>IF('Results 2023'!W11&lt;0,'Results 2023'!$Y11,'Results 2023'!W11)</f>
        <v>39</v>
      </c>
      <c r="X11" s="16">
        <f>IF('Results 2023'!X11&lt;0,'Results 2023'!$Y11,'Results 2023'!X11)</f>
        <v>19</v>
      </c>
      <c r="Y11" s="29">
        <f t="shared" si="0"/>
        <v>16.365702479338843</v>
      </c>
      <c r="Z11" s="16"/>
      <c r="AA11" s="76" t="s">
        <v>8</v>
      </c>
      <c r="AB11" s="30">
        <f t="shared" si="1"/>
        <v>16.365702479338843</v>
      </c>
      <c r="AC11" s="77">
        <v>19</v>
      </c>
      <c r="AD11" s="40">
        <f t="shared" si="2"/>
        <v>0.86135276207046541</v>
      </c>
      <c r="AE11" s="16"/>
      <c r="AF11" s="76" t="s">
        <v>8</v>
      </c>
      <c r="AG11" s="45">
        <f t="shared" si="3"/>
        <v>16.365702479338843</v>
      </c>
      <c r="AH11" s="40">
        <f t="shared" si="4"/>
        <v>12.915967476979901</v>
      </c>
      <c r="AI11" s="45">
        <f t="shared" si="5"/>
        <v>3.4497350023589419</v>
      </c>
      <c r="AJ11" s="40">
        <f t="shared" si="6"/>
        <v>29.281669956318744</v>
      </c>
    </row>
    <row r="12" spans="2:36" x14ac:dyDescent="0.25">
      <c r="B12" s="75" t="s">
        <v>9</v>
      </c>
      <c r="C12" s="30">
        <f>IF('Results 2023'!C12&lt;0,'Results 2023'!$Y12,'Results 2023'!C12)</f>
        <v>20</v>
      </c>
      <c r="D12" s="16">
        <f>IF('Results 2023'!D12&lt;0,'Results 2023'!$Y12,'Results 2023'!D12)</f>
        <v>6</v>
      </c>
      <c r="E12" s="16">
        <f>IF('Results 2023'!E12&lt;0,'Results 2023'!$Y12,'Results 2023'!E12)</f>
        <v>1</v>
      </c>
      <c r="F12" s="72">
        <f>IF('Results 2023'!F12&lt;0,'Results 2023'!$Y12,'Results 2023'!F12)</f>
        <v>17</v>
      </c>
      <c r="G12" s="16">
        <f>IF('Results 2023'!G12&lt;0,'Results 2023'!$Y12,'Results 2023'!G12)</f>
        <v>10</v>
      </c>
      <c r="H12" s="16">
        <f>IF('Results 2023'!H12&lt;0,'Results 2023'!$Y12,'Results 2023'!H12)</f>
        <v>10</v>
      </c>
      <c r="I12" s="16">
        <f>IF('Results 2023'!I12&lt;0,'Results 2023'!$Y12,'Results 2023'!I12)</f>
        <v>14</v>
      </c>
      <c r="J12" s="16">
        <f>IF('Results 2023'!J12&lt;0,'Results 2023'!$Y12,'Results 2023'!J12)</f>
        <v>8</v>
      </c>
      <c r="K12" s="72">
        <f>IF('Results 2023'!K12&lt;0,'Results 2023'!$Y12,'Results 2023'!K12)</f>
        <v>7</v>
      </c>
      <c r="L12" s="16">
        <f>IF('Results 2023'!L12&lt;0,'Results 2023'!$Y12,'Results 2023'!L12)</f>
        <v>10.454545454545455</v>
      </c>
      <c r="M12" s="16">
        <f>IF('Results 2023'!M12&lt;0,'Results 2023'!$Y12,'Results 2023'!M12)</f>
        <v>10.454545454545455</v>
      </c>
      <c r="N12" s="72">
        <f>IF('Results 2023'!N12&lt;0,'Results 2023'!$Y12,'Results 2023'!N12)</f>
        <v>17</v>
      </c>
      <c r="O12" s="16">
        <f>IF('Results 2023'!O12&lt;0,'Results 2023'!$Y12,'Results 2023'!O12)</f>
        <v>39</v>
      </c>
      <c r="P12" s="16">
        <f>IF('Results 2023'!P12&lt;0,'Results 2023'!$Y12,'Results 2023'!P12)</f>
        <v>3</v>
      </c>
      <c r="Q12" s="16">
        <f>IF('Results 2023'!Q12&lt;0,'Results 2023'!$Y12,'Results 2023'!Q12)</f>
        <v>21</v>
      </c>
      <c r="R12" s="16">
        <f>IF('Results 2023'!R12&lt;0,'Results 2023'!$Y12,'Results 2023'!R12)</f>
        <v>7</v>
      </c>
      <c r="S12" s="72">
        <f>IF('Results 2023'!S12&lt;0,'Results 2023'!$Y12,'Results 2023'!S12)</f>
        <v>11</v>
      </c>
      <c r="T12" s="72">
        <f>IF('Results 2023'!T12&lt;0,'Results 2023'!$Y12,'Results 2023'!T12)</f>
        <v>22</v>
      </c>
      <c r="U12" s="16">
        <f>IF('Results 2023'!U12&lt;0,'Results 2023'!$Y12,'Results 2023'!U12)</f>
        <v>10</v>
      </c>
      <c r="V12" s="72">
        <f>IF('Results 2023'!V12&lt;0,'Results 2023'!$Y12,'Results 2023'!V12)</f>
        <v>24</v>
      </c>
      <c r="W12" s="16">
        <f>IF('Results 2023'!W12&lt;0,'Results 2023'!$Y12,'Results 2023'!W12)</f>
        <v>1</v>
      </c>
      <c r="X12" s="16">
        <f>IF('Results 2023'!X12&lt;0,'Results 2023'!$Y12,'Results 2023'!X12)</f>
        <v>4</v>
      </c>
      <c r="Y12" s="29">
        <f t="shared" si="0"/>
        <v>12.404958677685949</v>
      </c>
      <c r="Z12" s="16"/>
      <c r="AA12" s="76" t="s">
        <v>9</v>
      </c>
      <c r="AB12" s="30">
        <f t="shared" si="1"/>
        <v>12.404958677685949</v>
      </c>
      <c r="AC12" s="77">
        <v>7.8</v>
      </c>
      <c r="AD12" s="40">
        <f t="shared" si="2"/>
        <v>1.5903793176520447</v>
      </c>
      <c r="AE12" s="16"/>
      <c r="AF12" s="76" t="s">
        <v>9</v>
      </c>
      <c r="AG12" s="45">
        <f t="shared" si="3"/>
        <v>12.404958677685949</v>
      </c>
      <c r="AH12" s="40">
        <f t="shared" si="4"/>
        <v>8.7260556689569952</v>
      </c>
      <c r="AI12" s="45">
        <f t="shared" si="5"/>
        <v>3.6789030087289536</v>
      </c>
      <c r="AJ12" s="40">
        <f t="shared" si="6"/>
        <v>21.131014346642942</v>
      </c>
    </row>
    <row r="13" spans="2:36" x14ac:dyDescent="0.25">
      <c r="B13" s="75" t="s">
        <v>10</v>
      </c>
      <c r="C13" s="30">
        <f>IF('Results 2023'!C13&lt;0,'Results 2023'!$Y13,'Results 2023'!C13)</f>
        <v>17</v>
      </c>
      <c r="D13" s="16">
        <f>IF('Results 2023'!D13&lt;0,'Results 2023'!$Y13,'Results 2023'!D13)</f>
        <v>10.5</v>
      </c>
      <c r="E13" s="16">
        <f>IF('Results 2023'!E13&lt;0,'Results 2023'!$Y13,'Results 2023'!E13)</f>
        <v>21</v>
      </c>
      <c r="F13" s="72">
        <f>IF('Results 2023'!F13&lt;0,'Results 2023'!$Y13,'Results 2023'!F13)</f>
        <v>18</v>
      </c>
      <c r="G13" s="16">
        <f>IF('Results 2023'!G13&lt;0,'Results 2023'!$Y13,'Results 2023'!G13)</f>
        <v>12</v>
      </c>
      <c r="H13" s="16">
        <f>IF('Results 2023'!H13&lt;0,'Results 2023'!$Y13,'Results 2023'!H13)</f>
        <v>10.5</v>
      </c>
      <c r="I13" s="16">
        <f>IF('Results 2023'!I13&lt;0,'Results 2023'!$Y13,'Results 2023'!I13)</f>
        <v>16</v>
      </c>
      <c r="J13" s="16">
        <f>IF('Results 2023'!J13&lt;0,'Results 2023'!$Y13,'Results 2023'!J13)</f>
        <v>14</v>
      </c>
      <c r="K13" s="72">
        <f>IF('Results 2023'!K13&lt;0,'Results 2023'!$Y13,'Results 2023'!K13)</f>
        <v>25</v>
      </c>
      <c r="L13" s="16">
        <f>IF('Results 2023'!L13&lt;0,'Results 2023'!$Y13,'Results 2023'!L13)</f>
        <v>2</v>
      </c>
      <c r="M13" s="16">
        <f>IF('Results 2023'!M13&lt;0,'Results 2023'!$Y13,'Results 2023'!M13)</f>
        <v>9</v>
      </c>
      <c r="N13" s="72">
        <f>IF('Results 2023'!N13&lt;0,'Results 2023'!$Y13,'Results 2023'!N13)</f>
        <v>12</v>
      </c>
      <c r="O13" s="16">
        <f>IF('Results 2023'!O13&lt;0,'Results 2023'!$Y13,'Results 2023'!O13)</f>
        <v>10</v>
      </c>
      <c r="P13" s="16">
        <f>IF('Results 2023'!P13&lt;0,'Results 2023'!$Y13,'Results 2023'!P13)</f>
        <v>7</v>
      </c>
      <c r="Q13" s="16">
        <f>IF('Results 2023'!Q13&lt;0,'Results 2023'!$Y13,'Results 2023'!Q13)</f>
        <v>0</v>
      </c>
      <c r="R13" s="16">
        <f>IF('Results 2023'!R13&lt;0,'Results 2023'!$Y13,'Results 2023'!R13)</f>
        <v>10.5</v>
      </c>
      <c r="S13" s="72">
        <f>IF('Results 2023'!S13&lt;0,'Results 2023'!$Y13,'Results 2023'!S13)</f>
        <v>17</v>
      </c>
      <c r="T13" s="72">
        <f>IF('Results 2023'!T13&lt;0,'Results 2023'!$Y13,'Results 2023'!T13)</f>
        <v>10</v>
      </c>
      <c r="U13" s="16">
        <f>IF('Results 2023'!U13&lt;0,'Results 2023'!$Y13,'Results 2023'!U13)</f>
        <v>8</v>
      </c>
      <c r="V13" s="72">
        <f>IF('Results 2023'!V13&lt;0,'Results 2023'!$Y13,'Results 2023'!V13)</f>
        <v>28</v>
      </c>
      <c r="W13" s="16">
        <f>IF('Results 2023'!W13&lt;0,'Results 2023'!$Y13,'Results 2023'!W13)</f>
        <v>39</v>
      </c>
      <c r="X13" s="16">
        <f>IF('Results 2023'!X13&lt;0,'Results 2023'!$Y13,'Results 2023'!X13)</f>
        <v>11</v>
      </c>
      <c r="Y13" s="29">
        <f t="shared" si="0"/>
        <v>13.977272727272727</v>
      </c>
      <c r="Z13" s="16"/>
      <c r="AA13" s="76" t="s">
        <v>10</v>
      </c>
      <c r="AB13" s="30">
        <f t="shared" si="1"/>
        <v>13.977272727272727</v>
      </c>
      <c r="AC13" s="77">
        <v>10.7</v>
      </c>
      <c r="AD13" s="40">
        <f t="shared" si="2"/>
        <v>1.306287170773152</v>
      </c>
      <c r="AE13" s="16"/>
      <c r="AF13" s="76" t="s">
        <v>10</v>
      </c>
      <c r="AG13" s="45">
        <f t="shared" si="3"/>
        <v>13.977272727272727</v>
      </c>
      <c r="AH13" s="40">
        <f t="shared" si="4"/>
        <v>8.4335332732535289</v>
      </c>
      <c r="AI13" s="45">
        <f t="shared" si="5"/>
        <v>5.5437394540191978</v>
      </c>
      <c r="AJ13" s="40">
        <f t="shared" si="6"/>
        <v>22.410806000526257</v>
      </c>
    </row>
    <row r="14" spans="2:36" x14ac:dyDescent="0.25">
      <c r="B14" s="75" t="s">
        <v>11</v>
      </c>
      <c r="C14" s="30">
        <f>IF('Results 2023'!C14&lt;0,'Results 2023'!$Y14,'Results 2023'!C14)</f>
        <v>8</v>
      </c>
      <c r="D14" s="16">
        <f>IF('Results 2023'!D14&lt;0,'Results 2023'!$Y14,'Results 2023'!D14)</f>
        <v>9</v>
      </c>
      <c r="E14" s="16">
        <f>IF('Results 2023'!E14&lt;0,'Results 2023'!$Y14,'Results 2023'!E14)</f>
        <v>7</v>
      </c>
      <c r="F14" s="72">
        <f>IF('Results 2023'!F14&lt;0,'Results 2023'!$Y14,'Results 2023'!F14)</f>
        <v>7.2727272727272725</v>
      </c>
      <c r="G14" s="16">
        <f>IF('Results 2023'!G14&lt;0,'Results 2023'!$Y14,'Results 2023'!G14)</f>
        <v>16</v>
      </c>
      <c r="H14" s="16">
        <f>IF('Results 2023'!H14&lt;0,'Results 2023'!$Y14,'Results 2023'!H14)</f>
        <v>7.2727272727272725</v>
      </c>
      <c r="I14" s="16">
        <f>IF('Results 2023'!I14&lt;0,'Results 2023'!$Y14,'Results 2023'!I14)</f>
        <v>11</v>
      </c>
      <c r="J14" s="16">
        <f>IF('Results 2023'!J14&lt;0,'Results 2023'!$Y14,'Results 2023'!J14)</f>
        <v>8</v>
      </c>
      <c r="K14" s="72">
        <f>IF('Results 2023'!K14&lt;0,'Results 2023'!$Y14,'Results 2023'!K14)</f>
        <v>4</v>
      </c>
      <c r="L14" s="16">
        <f>IF('Results 2023'!L14&lt;0,'Results 2023'!$Y14,'Results 2023'!L14)</f>
        <v>3</v>
      </c>
      <c r="M14" s="16">
        <f>IF('Results 2023'!M14&lt;0,'Results 2023'!$Y14,'Results 2023'!M14)</f>
        <v>5</v>
      </c>
      <c r="N14" s="72">
        <f>IF('Results 2023'!N14&lt;0,'Results 2023'!$Y14,'Results 2023'!N14)</f>
        <v>7</v>
      </c>
      <c r="O14" s="16">
        <f>IF('Results 2023'!O14&lt;0,'Results 2023'!$Y14,'Results 2023'!O14)</f>
        <v>16</v>
      </c>
      <c r="P14" s="16">
        <f>IF('Results 2023'!P14&lt;0,'Results 2023'!$Y14,'Results 2023'!P14)</f>
        <v>7.2727272727272725</v>
      </c>
      <c r="Q14" s="16">
        <f>IF('Results 2023'!Q14&lt;0,'Results 2023'!$Y14,'Results 2023'!Q14)</f>
        <v>7.2727272727272725</v>
      </c>
      <c r="R14" s="16">
        <f>IF('Results 2023'!R14&lt;0,'Results 2023'!$Y14,'Results 2023'!R14)</f>
        <v>2</v>
      </c>
      <c r="S14" s="72">
        <f>IF('Results 2023'!S14&lt;0,'Results 2023'!$Y14,'Results 2023'!S14)</f>
        <v>11</v>
      </c>
      <c r="T14" s="72">
        <f>IF('Results 2023'!T14&lt;0,'Results 2023'!$Y14,'Results 2023'!T14)</f>
        <v>30</v>
      </c>
      <c r="U14" s="16">
        <f>IF('Results 2023'!U14&lt;0,'Results 2023'!$Y14,'Results 2023'!U14)</f>
        <v>20</v>
      </c>
      <c r="V14" s="72">
        <f>IF('Results 2023'!V14&lt;0,'Results 2023'!$Y14,'Results 2023'!V14)</f>
        <v>22</v>
      </c>
      <c r="W14" s="16">
        <f>IF('Results 2023'!W14&lt;0,'Results 2023'!$Y14,'Results 2023'!W14)</f>
        <v>14</v>
      </c>
      <c r="X14" s="16">
        <f>IF('Results 2023'!X14&lt;0,'Results 2023'!$Y14,'Results 2023'!X14)</f>
        <v>21</v>
      </c>
      <c r="Y14" s="29">
        <f t="shared" si="0"/>
        <v>11.049586776859503</v>
      </c>
      <c r="Z14" s="16"/>
      <c r="AA14" s="76" t="s">
        <v>11</v>
      </c>
      <c r="AB14" s="30">
        <f t="shared" si="1"/>
        <v>11.049586776859503</v>
      </c>
      <c r="AC14" s="77">
        <v>8</v>
      </c>
      <c r="AD14" s="40">
        <f t="shared" si="2"/>
        <v>1.3811983471074378</v>
      </c>
      <c r="AE14" s="16"/>
      <c r="AF14" s="76" t="s">
        <v>11</v>
      </c>
      <c r="AG14" s="45">
        <f t="shared" si="3"/>
        <v>11.049586776859503</v>
      </c>
      <c r="AH14" s="40">
        <f t="shared" si="4"/>
        <v>6.9462748462369781</v>
      </c>
      <c r="AI14" s="45">
        <f t="shared" si="5"/>
        <v>4.1033119306225245</v>
      </c>
      <c r="AJ14" s="40">
        <f t="shared" si="6"/>
        <v>17.995861623096481</v>
      </c>
    </row>
    <row r="15" spans="2:36" x14ac:dyDescent="0.25">
      <c r="B15" s="75" t="s">
        <v>12</v>
      </c>
      <c r="C15" s="30">
        <f>IF('Results 2023'!C15&lt;0,'Results 2023'!$Y15,'Results 2023'!C15)</f>
        <v>15</v>
      </c>
      <c r="D15" s="16">
        <f>IF('Results 2023'!D15&lt;0,'Results 2023'!$Y15,'Results 2023'!D15)</f>
        <v>6</v>
      </c>
      <c r="E15" s="16">
        <f>IF('Results 2023'!E15&lt;0,'Results 2023'!$Y15,'Results 2023'!E15)</f>
        <v>15</v>
      </c>
      <c r="F15" s="72">
        <f>IF('Results 2023'!F15&lt;0,'Results 2023'!$Y15,'Results 2023'!F15)</f>
        <v>6.1363636363636367</v>
      </c>
      <c r="G15" s="16">
        <f>IF('Results 2023'!G15&lt;0,'Results 2023'!$Y15,'Results 2023'!G15)</f>
        <v>1</v>
      </c>
      <c r="H15" s="16">
        <f>IF('Results 2023'!H15&lt;0,'Results 2023'!$Y15,'Results 2023'!H15)</f>
        <v>11</v>
      </c>
      <c r="I15" s="16">
        <f>IF('Results 2023'!I15&lt;0,'Results 2023'!$Y15,'Results 2023'!I15)</f>
        <v>16</v>
      </c>
      <c r="J15" s="16">
        <f>IF('Results 2023'!J15&lt;0,'Results 2023'!$Y15,'Results 2023'!J15)</f>
        <v>4</v>
      </c>
      <c r="K15" s="72">
        <f>IF('Results 2023'!K15&lt;0,'Results 2023'!$Y15,'Results 2023'!K15)</f>
        <v>10</v>
      </c>
      <c r="L15" s="16">
        <f>IF('Results 2023'!L15&lt;0,'Results 2023'!$Y15,'Results 2023'!L15)</f>
        <v>6</v>
      </c>
      <c r="M15" s="16">
        <f>IF('Results 2023'!M15&lt;0,'Results 2023'!$Y15,'Results 2023'!M15)</f>
        <v>6.1363636363636367</v>
      </c>
      <c r="N15" s="72">
        <f>IF('Results 2023'!N15&lt;0,'Results 2023'!$Y15,'Results 2023'!N15)</f>
        <v>18</v>
      </c>
      <c r="O15" s="16">
        <f>IF('Results 2023'!O15&lt;0,'Results 2023'!$Y15,'Results 2023'!O15)</f>
        <v>6.1363636363636367</v>
      </c>
      <c r="P15" s="16">
        <f>IF('Results 2023'!P15&lt;0,'Results 2023'!$Y15,'Results 2023'!P15)</f>
        <v>3</v>
      </c>
      <c r="Q15" s="16">
        <f>IF('Results 2023'!Q15&lt;0,'Results 2023'!$Y15,'Results 2023'!Q15)</f>
        <v>11</v>
      </c>
      <c r="R15" s="16">
        <f>IF('Results 2023'!R15&lt;0,'Results 2023'!$Y15,'Results 2023'!R15)</f>
        <v>8</v>
      </c>
      <c r="S15" s="72">
        <f>IF('Results 2023'!S15&lt;0,'Results 2023'!$Y15,'Results 2023'!S15)</f>
        <v>19</v>
      </c>
      <c r="T15" s="72">
        <f>IF('Results 2023'!T15&lt;0,'Results 2023'!$Y15,'Results 2023'!T15)</f>
        <v>2</v>
      </c>
      <c r="U15" s="16">
        <f>IF('Results 2023'!U15&lt;0,'Results 2023'!$Y15,'Results 2023'!U15)</f>
        <v>2</v>
      </c>
      <c r="V15" s="72">
        <f>IF('Results 2023'!V15&lt;0,'Results 2023'!$Y15,'Results 2023'!V15)</f>
        <v>6.1363636363636367</v>
      </c>
      <c r="W15" s="16">
        <f>IF('Results 2023'!W15&lt;0,'Results 2023'!$Y15,'Results 2023'!W15)</f>
        <v>12</v>
      </c>
      <c r="X15" s="16">
        <f>IF('Results 2023'!X15&lt;0,'Results 2023'!$Y15,'Results 2023'!X15)</f>
        <v>10</v>
      </c>
      <c r="Y15" s="29">
        <f t="shared" si="0"/>
        <v>8.7975206611570247</v>
      </c>
      <c r="Z15" s="16"/>
      <c r="AA15" s="76" t="s">
        <v>12</v>
      </c>
      <c r="AB15" s="30">
        <f t="shared" si="1"/>
        <v>8.7975206611570247</v>
      </c>
      <c r="AC15" s="77">
        <v>6.6</v>
      </c>
      <c r="AD15" s="40">
        <f t="shared" si="2"/>
        <v>1.3329576759328825</v>
      </c>
      <c r="AE15" s="16"/>
      <c r="AF15" s="76" t="s">
        <v>12</v>
      </c>
      <c r="AG15" s="45">
        <f t="shared" si="3"/>
        <v>8.7975206611570247</v>
      </c>
      <c r="AH15" s="40">
        <f t="shared" si="4"/>
        <v>5.2000860983872164</v>
      </c>
      <c r="AI15" s="45">
        <f t="shared" si="5"/>
        <v>3.5974345627698083</v>
      </c>
      <c r="AJ15" s="40">
        <f t="shared" si="6"/>
        <v>13.99760675954424</v>
      </c>
    </row>
    <row r="16" spans="2:36" x14ac:dyDescent="0.25">
      <c r="B16" s="75" t="s">
        <v>13</v>
      </c>
      <c r="C16" s="30">
        <f>IF('Results 2023'!C16&lt;0,'Results 2023'!$Y16,'Results 2023'!C16)</f>
        <v>13</v>
      </c>
      <c r="D16" s="16">
        <f>IF('Results 2023'!D16&lt;0,'Results 2023'!$Y16,'Results 2023'!D16)</f>
        <v>5.7272727272727275</v>
      </c>
      <c r="E16" s="16">
        <f>IF('Results 2023'!E16&lt;0,'Results 2023'!$Y16,'Results 2023'!E16)</f>
        <v>5.7272727272727275</v>
      </c>
      <c r="F16" s="72">
        <f>IF('Results 2023'!F16&lt;0,'Results 2023'!$Y16,'Results 2023'!F16)</f>
        <v>2</v>
      </c>
      <c r="G16" s="16">
        <f>IF('Results 2023'!G16&lt;0,'Results 2023'!$Y16,'Results 2023'!G16)</f>
        <v>5.7272727272727275</v>
      </c>
      <c r="H16" s="16">
        <f>IF('Results 2023'!H16&lt;0,'Results 2023'!$Y16,'Results 2023'!H16)</f>
        <v>0</v>
      </c>
      <c r="I16" s="16">
        <f>IF('Results 2023'!I16&lt;0,'Results 2023'!$Y16,'Results 2023'!I16)</f>
        <v>5</v>
      </c>
      <c r="J16" s="16">
        <f>IF('Results 2023'!J16&lt;0,'Results 2023'!$Y16,'Results 2023'!J16)</f>
        <v>22</v>
      </c>
      <c r="K16" s="72">
        <f>IF('Results 2023'!K16&lt;0,'Results 2023'!$Y16,'Results 2023'!K16)</f>
        <v>11</v>
      </c>
      <c r="L16" s="16">
        <f>IF('Results 2023'!L16&lt;0,'Results 2023'!$Y16,'Results 2023'!L16)</f>
        <v>8</v>
      </c>
      <c r="M16" s="16">
        <f>IF('Results 2023'!M16&lt;0,'Results 2023'!$Y16,'Results 2023'!M16)</f>
        <v>8</v>
      </c>
      <c r="N16" s="72">
        <f>IF('Results 2023'!N16&lt;0,'Results 2023'!$Y16,'Results 2023'!N16)</f>
        <v>19</v>
      </c>
      <c r="O16" s="16">
        <f>IF('Results 2023'!O16&lt;0,'Results 2023'!$Y16,'Results 2023'!O16)</f>
        <v>17</v>
      </c>
      <c r="P16" s="16">
        <f>IF('Results 2023'!P16&lt;0,'Results 2023'!$Y16,'Results 2023'!P16)</f>
        <v>12</v>
      </c>
      <c r="Q16" s="16">
        <f>IF('Results 2023'!Q16&lt;0,'Results 2023'!$Y16,'Results 2023'!Q16)</f>
        <v>12</v>
      </c>
      <c r="R16" s="16">
        <f>IF('Results 2023'!R16&lt;0,'Results 2023'!$Y16,'Results 2023'!R16)</f>
        <v>5.7272727272727275</v>
      </c>
      <c r="S16" s="72">
        <f>IF('Results 2023'!S16&lt;0,'Results 2023'!$Y16,'Results 2023'!S16)</f>
        <v>23</v>
      </c>
      <c r="T16" s="72">
        <f>IF('Results 2023'!T16&lt;0,'Results 2023'!$Y16,'Results 2023'!T16)</f>
        <v>14</v>
      </c>
      <c r="U16" s="16">
        <f>IF('Results 2023'!U16&lt;0,'Results 2023'!$Y16,'Results 2023'!U16)</f>
        <v>13</v>
      </c>
      <c r="V16" s="72">
        <f>IF('Results 2023'!V16&lt;0,'Results 2023'!$Y16,'Results 2023'!V16)</f>
        <v>5.7272727272727275</v>
      </c>
      <c r="W16" s="16">
        <f>IF('Results 2023'!W16&lt;0,'Results 2023'!$Y16,'Results 2023'!W16)</f>
        <v>0</v>
      </c>
      <c r="X16" s="16">
        <f>IF('Results 2023'!X16&lt;0,'Results 2023'!$Y16,'Results 2023'!X16)</f>
        <v>6</v>
      </c>
      <c r="Y16" s="29">
        <f t="shared" si="0"/>
        <v>9.7107438016528924</v>
      </c>
      <c r="Z16" s="16"/>
      <c r="AA16" s="76" t="s">
        <v>13</v>
      </c>
      <c r="AB16" s="30">
        <f t="shared" si="1"/>
        <v>9.7107438016528924</v>
      </c>
      <c r="AC16" s="77">
        <v>7</v>
      </c>
      <c r="AD16" s="40">
        <f t="shared" si="2"/>
        <v>1.3872491145218417</v>
      </c>
      <c r="AE16" s="16"/>
      <c r="AF16" s="76" t="s">
        <v>13</v>
      </c>
      <c r="AG16" s="45">
        <f t="shared" si="3"/>
        <v>9.7107438016528924</v>
      </c>
      <c r="AH16" s="40">
        <f t="shared" si="4"/>
        <v>6.3548130309143298</v>
      </c>
      <c r="AI16" s="45">
        <f t="shared" si="5"/>
        <v>3.3559307707385626</v>
      </c>
      <c r="AJ16" s="40">
        <f t="shared" si="6"/>
        <v>16.065556832567221</v>
      </c>
    </row>
    <row r="17" spans="2:36" x14ac:dyDescent="0.25">
      <c r="B17" s="75" t="s">
        <v>14</v>
      </c>
      <c r="C17" s="30">
        <f>IF('Results 2023'!C17&lt;0,'Results 2023'!$Y17,'Results 2023'!C17)</f>
        <v>5.4545454545454541</v>
      </c>
      <c r="D17" s="16">
        <f>IF('Results 2023'!D17&lt;0,'Results 2023'!$Y17,'Results 2023'!D17)</f>
        <v>7</v>
      </c>
      <c r="E17" s="16">
        <f>IF('Results 2023'!E17&lt;0,'Results 2023'!$Y17,'Results 2023'!E17)</f>
        <v>2</v>
      </c>
      <c r="F17" s="72">
        <f>IF('Results 2023'!F17&lt;0,'Results 2023'!$Y17,'Results 2023'!F17)</f>
        <v>7</v>
      </c>
      <c r="G17" s="16">
        <f>IF('Results 2023'!G17&lt;0,'Results 2023'!$Y17,'Results 2023'!G17)</f>
        <v>8</v>
      </c>
      <c r="H17" s="16">
        <f>IF('Results 2023'!H17&lt;0,'Results 2023'!$Y17,'Results 2023'!H17)</f>
        <v>32</v>
      </c>
      <c r="I17" s="16">
        <f>IF('Results 2023'!I17&lt;0,'Results 2023'!$Y17,'Results 2023'!I17)</f>
        <v>9</v>
      </c>
      <c r="J17" s="16">
        <f>IF('Results 2023'!J17&lt;0,'Results 2023'!$Y17,'Results 2023'!J17)</f>
        <v>11</v>
      </c>
      <c r="K17" s="72">
        <f>IF('Results 2023'!K17&lt;0,'Results 2023'!$Y17,'Results 2023'!K17)</f>
        <v>9</v>
      </c>
      <c r="L17" s="16">
        <f>IF('Results 2023'!L17&lt;0,'Results 2023'!$Y17,'Results 2023'!L17)</f>
        <v>5.4545454545454541</v>
      </c>
      <c r="M17" s="16">
        <f>IF('Results 2023'!M17&lt;0,'Results 2023'!$Y17,'Results 2023'!M17)</f>
        <v>5.4545454545454541</v>
      </c>
      <c r="N17" s="72">
        <f>IF('Results 2023'!N17&lt;0,'Results 2023'!$Y17,'Results 2023'!N17)</f>
        <v>23</v>
      </c>
      <c r="O17" s="16">
        <f>IF('Results 2023'!O17&lt;0,'Results 2023'!$Y17,'Results 2023'!O17)</f>
        <v>26</v>
      </c>
      <c r="P17" s="16">
        <f>IF('Results 2023'!P17&lt;0,'Results 2023'!$Y17,'Results 2023'!P17)</f>
        <v>5.4545454545454541</v>
      </c>
      <c r="Q17" s="16">
        <f>IF('Results 2023'!Q17&lt;0,'Results 2023'!$Y17,'Results 2023'!Q17)</f>
        <v>5.4545454545454541</v>
      </c>
      <c r="R17" s="16">
        <f>IF('Results 2023'!R17&lt;0,'Results 2023'!$Y17,'Results 2023'!R17)</f>
        <v>10</v>
      </c>
      <c r="S17" s="72">
        <f>IF('Results 2023'!S17&lt;0,'Results 2023'!$Y17,'Results 2023'!S17)</f>
        <v>2</v>
      </c>
      <c r="T17" s="72">
        <f>IF('Results 2023'!T17&lt;0,'Results 2023'!$Y17,'Results 2023'!T17)</f>
        <v>5.4545454545454541</v>
      </c>
      <c r="U17" s="16">
        <f>IF('Results 2023'!U17&lt;0,'Results 2023'!$Y17,'Results 2023'!U17)</f>
        <v>10</v>
      </c>
      <c r="V17" s="72">
        <f>IF('Results 2023'!V17&lt;0,'Results 2023'!$Y17,'Results 2023'!V17)</f>
        <v>17</v>
      </c>
      <c r="W17" s="16">
        <f>IF('Results 2023'!W17&lt;0,'Results 2023'!$Y17,'Results 2023'!W17)</f>
        <v>40</v>
      </c>
      <c r="X17" s="16">
        <f>IF('Results 2023'!X17&lt;0,'Results 2023'!$Y17,'Results 2023'!X17)</f>
        <v>2</v>
      </c>
      <c r="Y17" s="29">
        <f t="shared" si="0"/>
        <v>11.260330578512399</v>
      </c>
      <c r="Z17" s="16"/>
      <c r="AA17" s="76" t="s">
        <v>14</v>
      </c>
      <c r="AB17" s="30">
        <f t="shared" si="1"/>
        <v>11.260330578512399</v>
      </c>
      <c r="AC17" s="77">
        <v>7.8</v>
      </c>
      <c r="AD17" s="40">
        <f t="shared" si="2"/>
        <v>1.4436321254503075</v>
      </c>
      <c r="AE17" s="16"/>
      <c r="AF17" s="76" t="s">
        <v>14</v>
      </c>
      <c r="AG17" s="45">
        <f t="shared" si="3"/>
        <v>11.260330578512399</v>
      </c>
      <c r="AH17" s="40">
        <f t="shared" si="4"/>
        <v>9.9178934082702348</v>
      </c>
      <c r="AI17" s="45">
        <f t="shared" si="5"/>
        <v>1.3424371702421638</v>
      </c>
      <c r="AJ17" s="40">
        <f t="shared" si="6"/>
        <v>21.178223986782633</v>
      </c>
    </row>
    <row r="18" spans="2:36" x14ac:dyDescent="0.25">
      <c r="B18" s="75" t="s">
        <v>15</v>
      </c>
      <c r="C18" s="30">
        <f>IF('Results 2023'!C18&lt;0,'Results 2023'!$Y18,'Results 2023'!C18)</f>
        <v>8</v>
      </c>
      <c r="D18" s="16">
        <f>IF('Results 2023'!D18&lt;0,'Results 2023'!$Y18,'Results 2023'!D18)</f>
        <v>7</v>
      </c>
      <c r="E18" s="16">
        <f>IF('Results 2023'!E18&lt;0,'Results 2023'!$Y18,'Results 2023'!E18)</f>
        <v>3</v>
      </c>
      <c r="F18" s="72">
        <f>IF('Results 2023'!F18&lt;0,'Results 2023'!$Y18,'Results 2023'!F18)</f>
        <v>4.0909090909090908</v>
      </c>
      <c r="G18" s="16">
        <f>IF('Results 2023'!G18&lt;0,'Results 2023'!$Y18,'Results 2023'!G18)</f>
        <v>0</v>
      </c>
      <c r="H18" s="16">
        <f>IF('Results 2023'!H18&lt;0,'Results 2023'!$Y18,'Results 2023'!H18)</f>
        <v>0</v>
      </c>
      <c r="I18" s="16">
        <f>IF('Results 2023'!I18&lt;0,'Results 2023'!$Y18,'Results 2023'!I18)</f>
        <v>6</v>
      </c>
      <c r="J18" s="16">
        <f>IF('Results 2023'!J18&lt;0,'Results 2023'!$Y18,'Results 2023'!J18)</f>
        <v>4.0909090909090908</v>
      </c>
      <c r="K18" s="72">
        <f>IF('Results 2023'!K18&lt;0,'Results 2023'!$Y18,'Results 2023'!K18)</f>
        <v>9</v>
      </c>
      <c r="L18" s="16">
        <f>IF('Results 2023'!L18&lt;0,'Results 2023'!$Y18,'Results 2023'!L18)</f>
        <v>3</v>
      </c>
      <c r="M18" s="16">
        <f>IF('Results 2023'!M18&lt;0,'Results 2023'!$Y18,'Results 2023'!M18)</f>
        <v>2</v>
      </c>
      <c r="N18" s="72">
        <f>IF('Results 2023'!N18&lt;0,'Results 2023'!$Y18,'Results 2023'!N18)</f>
        <v>7</v>
      </c>
      <c r="O18" s="16">
        <f>IF('Results 2023'!O18&lt;0,'Results 2023'!$Y18,'Results 2023'!O18)</f>
        <v>19</v>
      </c>
      <c r="P18" s="16">
        <f>IF('Results 2023'!P18&lt;0,'Results 2023'!$Y18,'Results 2023'!P18)</f>
        <v>5</v>
      </c>
      <c r="Q18" s="16">
        <f>IF('Results 2023'!Q18&lt;0,'Results 2023'!$Y18,'Results 2023'!Q18)</f>
        <v>8</v>
      </c>
      <c r="R18" s="16">
        <f>IF('Results 2023'!R18&lt;0,'Results 2023'!$Y18,'Results 2023'!R18)</f>
        <v>5</v>
      </c>
      <c r="S18" s="72">
        <f>IF('Results 2023'!S18&lt;0,'Results 2023'!$Y18,'Results 2023'!S18)</f>
        <v>4.0909090909090908</v>
      </c>
      <c r="T18" s="72">
        <f>IF('Results 2023'!T18&lt;0,'Results 2023'!$Y18,'Results 2023'!T18)</f>
        <v>1</v>
      </c>
      <c r="U18" s="16">
        <f>IF('Results 2023'!U18&lt;0,'Results 2023'!$Y18,'Results 2023'!U18)</f>
        <v>12</v>
      </c>
      <c r="V18" s="72">
        <f>IF('Results 2023'!V18&lt;0,'Results 2023'!$Y18,'Results 2023'!V18)</f>
        <v>10</v>
      </c>
      <c r="W18" s="16">
        <f>IF('Results 2023'!W18&lt;0,'Results 2023'!$Y18,'Results 2023'!W18)</f>
        <v>6</v>
      </c>
      <c r="X18" s="16">
        <f>IF('Results 2023'!X18&lt;0,'Results 2023'!$Y18,'Results 2023'!X18)</f>
        <v>11</v>
      </c>
      <c r="Y18" s="29">
        <f t="shared" si="0"/>
        <v>6.1033057851239674</v>
      </c>
      <c r="Z18" s="16"/>
      <c r="AA18" s="76" t="s">
        <v>15</v>
      </c>
      <c r="AB18" s="30">
        <f t="shared" si="1"/>
        <v>6.1033057851239674</v>
      </c>
      <c r="AC18" s="77">
        <v>9</v>
      </c>
      <c r="AD18" s="40">
        <f t="shared" si="2"/>
        <v>0.67814508723599642</v>
      </c>
      <c r="AE18" s="16"/>
      <c r="AF18" s="76" t="s">
        <v>15</v>
      </c>
      <c r="AG18" s="45">
        <f t="shared" si="3"/>
        <v>6.1033057851239674</v>
      </c>
      <c r="AH18" s="40">
        <f t="shared" si="4"/>
        <v>4.3101312910937404</v>
      </c>
      <c r="AI18" s="45">
        <f t="shared" si="5"/>
        <v>1.793174494030227</v>
      </c>
      <c r="AJ18" s="40">
        <f t="shared" si="6"/>
        <v>10.413437076217708</v>
      </c>
    </row>
    <row r="19" spans="2:36" x14ac:dyDescent="0.25">
      <c r="B19" s="75" t="s">
        <v>16</v>
      </c>
      <c r="C19" s="30">
        <f>IF('Results 2023'!C19&lt;0,'Results 2023'!$Y19,'Results 2023'!C19)</f>
        <v>8</v>
      </c>
      <c r="D19" s="16">
        <f>IF('Results 2023'!D19&lt;0,'Results 2023'!$Y19,'Results 2023'!D19)</f>
        <v>9</v>
      </c>
      <c r="E19" s="16">
        <f>IF('Results 2023'!E19&lt;0,'Results 2023'!$Y19,'Results 2023'!E19)</f>
        <v>2</v>
      </c>
      <c r="F19" s="72">
        <f>IF('Results 2023'!F19&lt;0,'Results 2023'!$Y19,'Results 2023'!F19)</f>
        <v>16</v>
      </c>
      <c r="G19" s="16">
        <f>IF('Results 2023'!G19&lt;0,'Results 2023'!$Y19,'Results 2023'!G19)</f>
        <v>6</v>
      </c>
      <c r="H19" s="16">
        <f>IF('Results 2023'!H19&lt;0,'Results 2023'!$Y19,'Results 2023'!H19)</f>
        <v>1</v>
      </c>
      <c r="I19" s="16">
        <f>IF('Results 2023'!I19&lt;0,'Results 2023'!$Y19,'Results 2023'!I19)</f>
        <v>9</v>
      </c>
      <c r="J19" s="16">
        <f>IF('Results 2023'!J19&lt;0,'Results 2023'!$Y19,'Results 2023'!J19)</f>
        <v>0</v>
      </c>
      <c r="K19" s="72">
        <f>IF('Results 2023'!K19&lt;0,'Results 2023'!$Y19,'Results 2023'!K19)</f>
        <v>13</v>
      </c>
      <c r="L19" s="16">
        <f>IF('Results 2023'!L19&lt;0,'Results 2023'!$Y19,'Results 2023'!L19)</f>
        <v>4.0454545454545459</v>
      </c>
      <c r="M19" s="16">
        <f>IF('Results 2023'!M19&lt;0,'Results 2023'!$Y19,'Results 2023'!M19)</f>
        <v>5</v>
      </c>
      <c r="N19" s="72">
        <f>IF('Results 2023'!N19&lt;0,'Results 2023'!$Y19,'Results 2023'!N19)</f>
        <v>9</v>
      </c>
      <c r="O19" s="16">
        <f>IF('Results 2023'!O19&lt;0,'Results 2023'!$Y19,'Results 2023'!O19)</f>
        <v>14</v>
      </c>
      <c r="P19" s="16">
        <f>IF('Results 2023'!P19&lt;0,'Results 2023'!$Y19,'Results 2023'!P19)</f>
        <v>1</v>
      </c>
      <c r="Q19" s="16">
        <f>IF('Results 2023'!Q19&lt;0,'Results 2023'!$Y19,'Results 2023'!Q19)</f>
        <v>8</v>
      </c>
      <c r="R19" s="16">
        <f>IF('Results 2023'!R19&lt;0,'Results 2023'!$Y19,'Results 2023'!R19)</f>
        <v>4</v>
      </c>
      <c r="S19" s="72">
        <f>IF('Results 2023'!S19&lt;0,'Results 2023'!$Y19,'Results 2023'!S19)</f>
        <v>23</v>
      </c>
      <c r="T19" s="72">
        <f>IF('Results 2023'!T19&lt;0,'Results 2023'!$Y19,'Results 2023'!T19)</f>
        <v>12</v>
      </c>
      <c r="U19" s="16">
        <f>IF('Results 2023'!U19&lt;0,'Results 2023'!$Y19,'Results 2023'!U19)</f>
        <v>4.0454545454545459</v>
      </c>
      <c r="V19" s="72">
        <f>IF('Results 2023'!V19&lt;0,'Results 2023'!$Y19,'Results 2023'!V19)</f>
        <v>4.0454545454545459</v>
      </c>
      <c r="W19" s="16">
        <f>IF('Results 2023'!W19&lt;0,'Results 2023'!$Y19,'Results 2023'!W19)</f>
        <v>5</v>
      </c>
      <c r="X19" s="16">
        <f>IF('Results 2023'!X19&lt;0,'Results 2023'!$Y19,'Results 2023'!X19)</f>
        <v>0</v>
      </c>
      <c r="Y19" s="29">
        <f t="shared" si="0"/>
        <v>7.1425619834710741</v>
      </c>
      <c r="Z19" s="16"/>
      <c r="AA19" s="76" t="s">
        <v>16</v>
      </c>
      <c r="AB19" s="30">
        <f t="shared" si="1"/>
        <v>7.1425619834710741</v>
      </c>
      <c r="AC19" s="77">
        <v>6.2</v>
      </c>
      <c r="AD19" s="40">
        <f t="shared" si="2"/>
        <v>1.1520261263663023</v>
      </c>
      <c r="AE19" s="16"/>
      <c r="AF19" s="76" t="s">
        <v>16</v>
      </c>
      <c r="AG19" s="45">
        <f t="shared" si="3"/>
        <v>7.1425619834710741</v>
      </c>
      <c r="AH19" s="40">
        <f t="shared" si="4"/>
        <v>5.6397166688505607</v>
      </c>
      <c r="AI19" s="45">
        <f t="shared" si="5"/>
        <v>1.5028453146205134</v>
      </c>
      <c r="AJ19" s="40">
        <f t="shared" si="6"/>
        <v>12.782278652321635</v>
      </c>
    </row>
    <row r="20" spans="2:36" x14ac:dyDescent="0.25">
      <c r="B20" s="75" t="s">
        <v>17</v>
      </c>
      <c r="C20" s="30">
        <f>IF('Results 2023'!C20&lt;0,'Results 2023'!$Y20,'Results 2023'!C20)</f>
        <v>2.6818181818181817</v>
      </c>
      <c r="D20" s="16">
        <f>IF('Results 2023'!D20&lt;0,'Results 2023'!$Y20,'Results 2023'!D20)</f>
        <v>1</v>
      </c>
      <c r="E20" s="16">
        <f>IF('Results 2023'!E20&lt;0,'Results 2023'!$Y20,'Results 2023'!E20)</f>
        <v>11</v>
      </c>
      <c r="F20" s="72">
        <f>IF('Results 2023'!F20&lt;0,'Results 2023'!$Y20,'Results 2023'!F20)</f>
        <v>2</v>
      </c>
      <c r="G20" s="16">
        <f>IF('Results 2023'!G20&lt;0,'Results 2023'!$Y20,'Results 2023'!G20)</f>
        <v>4</v>
      </c>
      <c r="H20" s="16">
        <f>IF('Results 2023'!H20&lt;0,'Results 2023'!$Y20,'Results 2023'!H20)</f>
        <v>7</v>
      </c>
      <c r="I20" s="16">
        <f>IF('Results 2023'!I20&lt;0,'Results 2023'!$Y20,'Results 2023'!I20)</f>
        <v>3</v>
      </c>
      <c r="J20" s="16">
        <f>IF('Results 2023'!J20&lt;0,'Results 2023'!$Y20,'Results 2023'!J20)</f>
        <v>2.6818181818181817</v>
      </c>
      <c r="K20" s="72">
        <f>IF('Results 2023'!K20&lt;0,'Results 2023'!$Y20,'Results 2023'!K20)</f>
        <v>2.6818181818181817</v>
      </c>
      <c r="L20" s="16">
        <f>IF('Results 2023'!L20&lt;0,'Results 2023'!$Y20,'Results 2023'!L20)</f>
        <v>0</v>
      </c>
      <c r="M20" s="16">
        <f>IF('Results 2023'!M20&lt;0,'Results 2023'!$Y20,'Results 2023'!M20)</f>
        <v>0</v>
      </c>
      <c r="N20" s="72">
        <f>IF('Results 2023'!N20&lt;0,'Results 2023'!$Y20,'Results 2023'!N20)</f>
        <v>13</v>
      </c>
      <c r="O20" s="16">
        <f>IF('Results 2023'!O20&lt;0,'Results 2023'!$Y20,'Results 2023'!O20)</f>
        <v>11</v>
      </c>
      <c r="P20" s="16">
        <f>IF('Results 2023'!P20&lt;0,'Results 2023'!$Y20,'Results 2023'!P20)</f>
        <v>2.6818181818181817</v>
      </c>
      <c r="Q20" s="16">
        <f>IF('Results 2023'!Q20&lt;0,'Results 2023'!$Y20,'Results 2023'!Q20)</f>
        <v>0</v>
      </c>
      <c r="R20" s="16">
        <f>IF('Results 2023'!R20&lt;0,'Results 2023'!$Y20,'Results 2023'!R20)</f>
        <v>10</v>
      </c>
      <c r="S20" s="72">
        <f>IF('Results 2023'!S20&lt;0,'Results 2023'!$Y20,'Results 2023'!S20)</f>
        <v>2.6818181818181817</v>
      </c>
      <c r="T20" s="72">
        <f>IF('Results 2023'!T20&lt;0,'Results 2023'!$Y20,'Results 2023'!T20)</f>
        <v>17</v>
      </c>
      <c r="U20" s="16">
        <f>IF('Results 2023'!U20&lt;0,'Results 2023'!$Y20,'Results 2023'!U20)</f>
        <v>8</v>
      </c>
      <c r="V20" s="72">
        <f>IF('Results 2023'!V20&lt;0,'Results 2023'!$Y20,'Results 2023'!V20)</f>
        <v>2.6818181818181817</v>
      </c>
      <c r="W20" s="16">
        <f>IF('Results 2023'!W20&lt;0,'Results 2023'!$Y20,'Results 2023'!W20)</f>
        <v>2</v>
      </c>
      <c r="X20" s="16">
        <f>IF('Results 2023'!X20&lt;0,'Results 2023'!$Y20,'Results 2023'!X20)</f>
        <v>2.6818181818181817</v>
      </c>
      <c r="Y20" s="29">
        <f t="shared" si="0"/>
        <v>4.8987603305785123</v>
      </c>
      <c r="Z20" s="16"/>
      <c r="AA20" s="76" t="s">
        <v>17</v>
      </c>
      <c r="AB20" s="30">
        <f t="shared" si="1"/>
        <v>4.8987603305785123</v>
      </c>
      <c r="AC20" s="77">
        <v>6.4</v>
      </c>
      <c r="AD20" s="40">
        <f t="shared" si="2"/>
        <v>0.76543130165289253</v>
      </c>
      <c r="AE20" s="16"/>
      <c r="AF20" s="76" t="s">
        <v>17</v>
      </c>
      <c r="AG20" s="45">
        <f t="shared" si="3"/>
        <v>4.8987603305785123</v>
      </c>
      <c r="AH20" s="40">
        <f t="shared" si="4"/>
        <v>4.6190921984953865</v>
      </c>
      <c r="AI20" s="45">
        <f t="shared" si="5"/>
        <v>0.2796681320831258</v>
      </c>
      <c r="AJ20" s="40">
        <f t="shared" si="6"/>
        <v>9.5178525290738989</v>
      </c>
    </row>
    <row r="21" spans="2:36" x14ac:dyDescent="0.25">
      <c r="B21" s="75" t="s">
        <v>18</v>
      </c>
      <c r="C21" s="30">
        <f>IF('Results 2023'!C21&lt;0,'Results 2023'!$Y21,'Results 2023'!C21)</f>
        <v>13</v>
      </c>
      <c r="D21" s="16">
        <f>IF('Results 2023'!D21&lt;0,'Results 2023'!$Y21,'Results 2023'!D21)</f>
        <v>1.9545454545454546</v>
      </c>
      <c r="E21" s="16">
        <f>IF('Results 2023'!E21&lt;0,'Results 2023'!$Y21,'Results 2023'!E21)</f>
        <v>12</v>
      </c>
      <c r="F21" s="72">
        <f>IF('Results 2023'!F21&lt;0,'Results 2023'!$Y21,'Results 2023'!F21)</f>
        <v>1.9545454545454546</v>
      </c>
      <c r="G21" s="16">
        <f>IF('Results 2023'!G21&lt;0,'Results 2023'!$Y21,'Results 2023'!G21)</f>
        <v>2</v>
      </c>
      <c r="H21" s="16">
        <f>IF('Results 2023'!H21&lt;0,'Results 2023'!$Y21,'Results 2023'!H21)</f>
        <v>10</v>
      </c>
      <c r="I21" s="16">
        <f>IF('Results 2023'!I21&lt;0,'Results 2023'!$Y21,'Results 2023'!I21)</f>
        <v>2</v>
      </c>
      <c r="J21" s="16">
        <f>IF('Results 2023'!J21&lt;0,'Results 2023'!$Y21,'Results 2023'!J21)</f>
        <v>6</v>
      </c>
      <c r="K21" s="72">
        <f>IF('Results 2023'!K21&lt;0,'Results 2023'!$Y21,'Results 2023'!K21)</f>
        <v>5</v>
      </c>
      <c r="L21" s="16">
        <f>IF('Results 2023'!L21&lt;0,'Results 2023'!$Y21,'Results 2023'!L21)</f>
        <v>1.9545454545454546</v>
      </c>
      <c r="M21" s="16">
        <f>IF('Results 2023'!M21&lt;0,'Results 2023'!$Y21,'Results 2023'!M21)</f>
        <v>0</v>
      </c>
      <c r="N21" s="72">
        <f>IF('Results 2023'!N21&lt;0,'Results 2023'!$Y21,'Results 2023'!N21)</f>
        <v>7</v>
      </c>
      <c r="O21" s="16">
        <f>IF('Results 2023'!O21&lt;0,'Results 2023'!$Y21,'Results 2023'!O21)</f>
        <v>14</v>
      </c>
      <c r="P21" s="16">
        <f>IF('Results 2023'!P21&lt;0,'Results 2023'!$Y21,'Results 2023'!P21)</f>
        <v>8</v>
      </c>
      <c r="Q21" s="16">
        <f>IF('Results 2023'!Q21&lt;0,'Results 2023'!$Y21,'Results 2023'!Q21)</f>
        <v>1.9545454545454546</v>
      </c>
      <c r="R21" s="16">
        <f>IF('Results 2023'!R21&lt;0,'Results 2023'!$Y21,'Results 2023'!R21)</f>
        <v>1.9545454545454546</v>
      </c>
      <c r="S21" s="72">
        <f>IF('Results 2023'!S21&lt;0,'Results 2023'!$Y21,'Results 2023'!S21)</f>
        <v>15</v>
      </c>
      <c r="T21" s="72">
        <f>IF('Results 2023'!T21&lt;0,'Results 2023'!$Y21,'Results 2023'!T21)</f>
        <v>10</v>
      </c>
      <c r="U21" s="16">
        <f>IF('Results 2023'!U21&lt;0,'Results 2023'!$Y21,'Results 2023'!U21)</f>
        <v>2</v>
      </c>
      <c r="V21" s="72">
        <f>IF('Results 2023'!V21&lt;0,'Results 2023'!$Y21,'Results 2023'!V21)</f>
        <v>1.9545454545454546</v>
      </c>
      <c r="W21" s="16">
        <f>IF('Results 2023'!W21&lt;0,'Results 2023'!$Y21,'Results 2023'!W21)</f>
        <v>1.9545454545454546</v>
      </c>
      <c r="X21" s="16">
        <f>IF('Results 2023'!X21&lt;0,'Results 2023'!$Y21,'Results 2023'!X21)</f>
        <v>4</v>
      </c>
      <c r="Y21" s="29">
        <f t="shared" si="0"/>
        <v>5.6219008264462804</v>
      </c>
      <c r="Z21" s="16"/>
      <c r="AA21" s="76" t="s">
        <v>18</v>
      </c>
      <c r="AB21" s="30">
        <f t="shared" si="1"/>
        <v>5.6219008264462804</v>
      </c>
      <c r="AC21" s="77">
        <v>6.4</v>
      </c>
      <c r="AD21" s="40">
        <f t="shared" si="2"/>
        <v>0.87842200413223126</v>
      </c>
      <c r="AE21" s="16"/>
      <c r="AF21" s="76" t="s">
        <v>18</v>
      </c>
      <c r="AG21" s="45">
        <f t="shared" si="3"/>
        <v>5.6219008264462804</v>
      </c>
      <c r="AH21" s="40">
        <f t="shared" si="4"/>
        <v>4.609352250314017</v>
      </c>
      <c r="AI21" s="45">
        <f t="shared" si="5"/>
        <v>1.0125485761322635</v>
      </c>
      <c r="AJ21" s="40">
        <f t="shared" si="6"/>
        <v>10.231253076760296</v>
      </c>
    </row>
    <row r="22" spans="2:36" ht="15.75" thickBot="1" x14ac:dyDescent="0.3">
      <c r="B22" s="78" t="s">
        <v>19</v>
      </c>
      <c r="C22" s="30">
        <f>IF('Results 2023'!C22&lt;0,'Results 2023'!$Y22,'Results 2023'!C22)</f>
        <v>11</v>
      </c>
      <c r="D22" s="16">
        <f>IF('Results 2023'!D22&lt;0,'Results 2023'!$Y22,'Results 2023'!D22)</f>
        <v>2</v>
      </c>
      <c r="E22" s="16">
        <f>IF('Results 2023'!E22&lt;0,'Results 2023'!$Y22,'Results 2023'!E22)</f>
        <v>5</v>
      </c>
      <c r="F22" s="72">
        <f>IF('Results 2023'!F22&lt;0,'Results 2023'!$Y22,'Results 2023'!F22)</f>
        <v>0</v>
      </c>
      <c r="G22" s="16">
        <f>IF('Results 2023'!G22&lt;0,'Results 2023'!$Y22,'Results 2023'!G22)</f>
        <v>1</v>
      </c>
      <c r="H22" s="16">
        <f>IF('Results 2023'!H22&lt;0,'Results 2023'!$Y22,'Results 2023'!H22)</f>
        <v>0</v>
      </c>
      <c r="I22" s="16">
        <f>IF('Results 2023'!I22&lt;0,'Results 2023'!$Y22,'Results 2023'!I22)</f>
        <v>1</v>
      </c>
      <c r="J22" s="16">
        <f>IF('Results 2023'!J22&lt;0,'Results 2023'!$Y22,'Results 2023'!J22)</f>
        <v>0.13636363636363635</v>
      </c>
      <c r="K22" s="72">
        <f>IF('Results 2023'!K22&lt;0,'Results 2023'!$Y22,'Results 2023'!K22)</f>
        <v>19</v>
      </c>
      <c r="L22" s="16">
        <f>IF('Results 2023'!L22&lt;0,'Results 2023'!$Y22,'Results 2023'!L22)</f>
        <v>6</v>
      </c>
      <c r="M22" s="16">
        <f>IF('Results 2023'!M22&lt;0,'Results 2023'!$Y22,'Results 2023'!M22)</f>
        <v>2</v>
      </c>
      <c r="N22" s="72">
        <f>IF('Results 2023'!N22&lt;0,'Results 2023'!$Y22,'Results 2023'!N22)</f>
        <v>3</v>
      </c>
      <c r="O22" s="16">
        <f>IF('Results 2023'!O22&lt;0,'Results 2023'!$Y22,'Results 2023'!O22)</f>
        <v>0.13636363636363635</v>
      </c>
      <c r="P22" s="16">
        <f>IF('Results 2023'!P22&lt;0,'Results 2023'!$Y22,'Results 2023'!P22)</f>
        <v>3</v>
      </c>
      <c r="Q22" s="16">
        <f>IF('Results 2023'!Q22&lt;0,'Results 2023'!$Y22,'Results 2023'!Q22)</f>
        <v>6</v>
      </c>
      <c r="R22" s="16">
        <f>IF('Results 2023'!R22&lt;0,'Results 2023'!$Y22,'Results 2023'!R22)</f>
        <v>0.13636363636363635</v>
      </c>
      <c r="S22" s="72">
        <f>IF('Results 2023'!S22&lt;0,'Results 2023'!$Y22,'Results 2023'!S22)</f>
        <v>0.13636363636363635</v>
      </c>
      <c r="T22" s="72">
        <f>IF('Results 2023'!T22&lt;0,'Results 2023'!$Y22,'Results 2023'!T22)</f>
        <v>16</v>
      </c>
      <c r="U22" s="16">
        <f>IF('Results 2023'!U22&lt;0,'Results 2023'!$Y22,'Results 2023'!U22)</f>
        <v>6</v>
      </c>
      <c r="V22" s="72">
        <f>IF('Results 2023'!V22&lt;0,'Results 2023'!$Y22,'Results 2023'!V22)</f>
        <v>12</v>
      </c>
      <c r="W22" s="16">
        <f>IF('Results 2023'!W22&lt;0,'Results 2023'!$Y22,'Results 2023'!W22)</f>
        <v>0.13636363636363635</v>
      </c>
      <c r="X22" s="16">
        <f>IF('Results 2023'!X22&lt;0,'Results 2023'!$Y22,'Results 2023'!X22)</f>
        <v>5</v>
      </c>
      <c r="Y22" s="33">
        <f t="shared" si="0"/>
        <v>4.4855371900826446</v>
      </c>
      <c r="Z22" s="16"/>
      <c r="AA22" s="79" t="s">
        <v>19</v>
      </c>
      <c r="AB22" s="34">
        <f t="shared" si="1"/>
        <v>4.4855371900826446</v>
      </c>
      <c r="AC22" s="80">
        <v>5.5</v>
      </c>
      <c r="AD22" s="43">
        <f t="shared" si="2"/>
        <v>0.81555221637866271</v>
      </c>
      <c r="AE22" s="16"/>
      <c r="AF22" s="79" t="s">
        <v>19</v>
      </c>
      <c r="AG22" s="46">
        <f t="shared" si="3"/>
        <v>4.4855371900826446</v>
      </c>
      <c r="AH22" s="43">
        <f t="shared" si="4"/>
        <v>5.3319449366619596</v>
      </c>
      <c r="AI22" s="46">
        <f t="shared" si="5"/>
        <v>-0.84640774657931495</v>
      </c>
      <c r="AJ22" s="43">
        <f t="shared" si="6"/>
        <v>9.8174821267446042</v>
      </c>
    </row>
    <row r="23" spans="2:36" ht="15.75" thickBot="1" x14ac:dyDescent="0.3">
      <c r="B23" s="16"/>
      <c r="C23" s="50">
        <f t="shared" ref="C23:Y23" si="7">AVERAGE(C3:C22)</f>
        <v>16.247727272727271</v>
      </c>
      <c r="D23" s="51">
        <f t="shared" si="7"/>
        <v>13.359090909090909</v>
      </c>
      <c r="E23" s="51">
        <f t="shared" si="7"/>
        <v>15.020454545454545</v>
      </c>
      <c r="F23" s="81">
        <f t="shared" si="7"/>
        <v>15.422727272727268</v>
      </c>
      <c r="G23" s="51">
        <f t="shared" si="7"/>
        <v>13.836363636363638</v>
      </c>
      <c r="H23" s="51">
        <f t="shared" si="7"/>
        <v>11.838636363636365</v>
      </c>
      <c r="I23" s="51">
        <f t="shared" si="7"/>
        <v>15.245454545454544</v>
      </c>
      <c r="J23" s="51">
        <f t="shared" si="7"/>
        <v>12.818181818181818</v>
      </c>
      <c r="K23" s="81">
        <f t="shared" si="7"/>
        <v>21.334090909090911</v>
      </c>
      <c r="L23" s="51">
        <f t="shared" si="7"/>
        <v>12.245454545454546</v>
      </c>
      <c r="M23" s="51">
        <f t="shared" si="7"/>
        <v>13.152272727272727</v>
      </c>
      <c r="N23" s="81">
        <f t="shared" si="7"/>
        <v>17.179545454545455</v>
      </c>
      <c r="O23" s="51">
        <f t="shared" si="7"/>
        <v>21.725000000000001</v>
      </c>
      <c r="P23" s="51">
        <f t="shared" si="7"/>
        <v>12.520454545454546</v>
      </c>
      <c r="Q23" s="51">
        <f t="shared" si="7"/>
        <v>15.872727272727269</v>
      </c>
      <c r="R23" s="51">
        <f t="shared" si="7"/>
        <v>14.681818181818182</v>
      </c>
      <c r="S23" s="81">
        <f t="shared" si="7"/>
        <v>21.05681818181818</v>
      </c>
      <c r="T23" s="81">
        <f t="shared" si="7"/>
        <v>19.834090909090907</v>
      </c>
      <c r="U23" s="51">
        <f t="shared" si="7"/>
        <v>17.28409090909091</v>
      </c>
      <c r="V23" s="81">
        <f t="shared" si="7"/>
        <v>18.238636363636367</v>
      </c>
      <c r="W23" s="51">
        <f t="shared" si="7"/>
        <v>19.299999999999997</v>
      </c>
      <c r="X23" s="52">
        <f t="shared" si="7"/>
        <v>14.484090909090909</v>
      </c>
      <c r="Y23" s="82">
        <f t="shared" si="7"/>
        <v>16.031714876033057</v>
      </c>
      <c r="Z23" s="16"/>
      <c r="AA23" s="16"/>
      <c r="AB23" s="53">
        <f>AVERAGE(AB3:AB22)</f>
        <v>16.031714876033057</v>
      </c>
      <c r="AC23" s="54">
        <f t="shared" ref="AC23:AD23" si="8">AVERAGE(AC3:AC22)</f>
        <v>13.285</v>
      </c>
      <c r="AD23" s="52">
        <f t="shared" si="8"/>
        <v>1.1793967446140856</v>
      </c>
      <c r="AE23" s="16"/>
      <c r="AF23" s="16"/>
      <c r="AG23" s="48">
        <f t="shared" si="3"/>
        <v>16.03171487603306</v>
      </c>
      <c r="AH23" s="41">
        <f t="shared" si="4"/>
        <v>3.0136407636549953</v>
      </c>
      <c r="AI23" s="16"/>
      <c r="AJ23" s="16"/>
    </row>
    <row r="24" spans="2:36" ht="15.75" thickBot="1" x14ac:dyDescent="0.3">
      <c r="B24" s="16"/>
      <c r="C24" s="16"/>
      <c r="D24" s="16"/>
      <c r="E24" s="16"/>
      <c r="F24" s="72"/>
      <c r="G24" s="16"/>
      <c r="H24" s="16"/>
      <c r="I24" s="16"/>
      <c r="J24" s="16"/>
      <c r="K24" s="72"/>
      <c r="L24" s="16"/>
      <c r="M24" s="16"/>
      <c r="N24" s="72"/>
      <c r="O24" s="16"/>
      <c r="P24" s="16"/>
      <c r="Q24" s="16"/>
      <c r="R24" s="16"/>
      <c r="S24" s="72"/>
      <c r="T24" s="72"/>
      <c r="U24" s="16"/>
      <c r="V24" s="72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</row>
    <row r="25" spans="2:36" ht="15.75" thickBot="1" x14ac:dyDescent="0.3">
      <c r="B25" s="16"/>
      <c r="C25" s="63" t="s">
        <v>20</v>
      </c>
      <c r="D25" s="64" t="s">
        <v>21</v>
      </c>
      <c r="E25" s="64" t="s">
        <v>22</v>
      </c>
      <c r="F25" s="65" t="s">
        <v>23</v>
      </c>
      <c r="G25" s="64" t="s">
        <v>24</v>
      </c>
      <c r="H25" s="64" t="s">
        <v>25</v>
      </c>
      <c r="I25" s="64" t="s">
        <v>26</v>
      </c>
      <c r="J25" s="64" t="s">
        <v>27</v>
      </c>
      <c r="K25" s="65" t="s">
        <v>28</v>
      </c>
      <c r="L25" s="64" t="s">
        <v>29</v>
      </c>
      <c r="M25" s="64" t="s">
        <v>30</v>
      </c>
      <c r="N25" s="65" t="s">
        <v>31</v>
      </c>
      <c r="O25" s="64" t="s">
        <v>32</v>
      </c>
      <c r="P25" s="64" t="s">
        <v>33</v>
      </c>
      <c r="Q25" s="64" t="s">
        <v>34</v>
      </c>
      <c r="R25" s="64" t="s">
        <v>35</v>
      </c>
      <c r="S25" s="65" t="s">
        <v>36</v>
      </c>
      <c r="T25" s="65" t="s">
        <v>24</v>
      </c>
      <c r="U25" s="64" t="s">
        <v>37</v>
      </c>
      <c r="V25" s="65" t="s">
        <v>38</v>
      </c>
      <c r="W25" s="64" t="s">
        <v>24</v>
      </c>
      <c r="X25" s="66" t="s">
        <v>39</v>
      </c>
      <c r="Y25" s="21" t="s">
        <v>40</v>
      </c>
      <c r="Z25" s="16"/>
      <c r="AA25" s="16"/>
      <c r="AB25" s="67" t="s">
        <v>52</v>
      </c>
      <c r="AC25" s="68" t="s">
        <v>53</v>
      </c>
      <c r="AD25" s="69" t="s">
        <v>54</v>
      </c>
      <c r="AE25" s="16"/>
      <c r="AF25" s="16"/>
      <c r="AG25" s="48" t="s">
        <v>55</v>
      </c>
      <c r="AH25" s="69" t="s">
        <v>51</v>
      </c>
      <c r="AI25" s="70" t="s">
        <v>56</v>
      </c>
      <c r="AJ25" s="69" t="s">
        <v>57</v>
      </c>
    </row>
    <row r="26" spans="2:36" x14ac:dyDescent="0.25">
      <c r="B26" s="73" t="s">
        <v>41</v>
      </c>
      <c r="C26" s="30">
        <f>IF('Results 2023'!C26&lt;0,'Results 2023'!$Y26,'Results 2023'!C26)</f>
        <v>78</v>
      </c>
      <c r="D26" s="83">
        <f>IF('Results 2023'!D26&lt;0,'Results 2023'!$Y26,'Results 2023'!D26)</f>
        <v>95</v>
      </c>
      <c r="E26" s="83">
        <f>IF('Results 2023'!E26&lt;0,'Results 2023'!$Y26,'Results 2023'!E26)</f>
        <v>98</v>
      </c>
      <c r="F26" s="84">
        <f>IF('Results 2023'!F26&lt;0,'Results 2023'!$Y26,'Results 2023'!F26)</f>
        <v>108</v>
      </c>
      <c r="G26" s="83">
        <f>IF('Results 2023'!G26&lt;0,'Results 2023'!$Y26,'Results 2023'!G26)</f>
        <v>97</v>
      </c>
      <c r="H26" s="83">
        <f>IF('Results 2023'!H26&lt;0,'Results 2023'!$Y26,'Results 2023'!H26)</f>
        <v>63</v>
      </c>
      <c r="I26" s="83">
        <f>IF('Results 2023'!I26&lt;0,'Results 2023'!$Y26,'Results 2023'!I26)</f>
        <v>96</v>
      </c>
      <c r="J26" s="83">
        <f>IF('Results 2023'!J26&lt;0,'Results 2023'!$Y26,'Results 2023'!J26)</f>
        <v>86</v>
      </c>
      <c r="K26" s="84">
        <f>IF('Results 2023'!K26&lt;0,'Results 2023'!$Y26,'Results 2023'!K26)</f>
        <v>112</v>
      </c>
      <c r="L26" s="83">
        <f>IF('Results 2023'!L26&lt;0,'Results 2023'!$Y26,'Results 2023'!L26)</f>
        <v>77</v>
      </c>
      <c r="M26" s="83">
        <f>IF('Results 2023'!M26&lt;0,'Results 2023'!$Y26,'Results 2023'!M26)</f>
        <v>95</v>
      </c>
      <c r="N26" s="84">
        <f>IF('Results 2023'!N26&lt;0,'Results 2023'!$Y26,'Results 2023'!N26)</f>
        <v>80</v>
      </c>
      <c r="O26" s="83">
        <f>IF('Results 2023'!O26&lt;0,'Results 2023'!$Y26,'Results 2023'!O26)</f>
        <v>101</v>
      </c>
      <c r="P26" s="83">
        <f>IF('Results 2023'!P26&lt;0,'Results 2023'!$Y26,'Results 2023'!P26)</f>
        <v>81</v>
      </c>
      <c r="Q26" s="83">
        <f>IF('Results 2023'!Q26&lt;0,'Results 2023'!$Y26,'Results 2023'!Q26)</f>
        <v>54</v>
      </c>
      <c r="R26" s="83">
        <f>IF('Results 2023'!R26&lt;0,'Results 2023'!$Y26,'Results 2023'!R26)</f>
        <v>46</v>
      </c>
      <c r="S26" s="84">
        <f>IF('Results 2023'!S26&lt;0,'Results 2023'!$Y26,'Results 2023'!S26)</f>
        <v>64</v>
      </c>
      <c r="T26" s="84">
        <f>IF('Results 2023'!T26&lt;0,'Results 2023'!$Y26,'Results 2023'!T26)</f>
        <v>95</v>
      </c>
      <c r="U26" s="83">
        <f>IF('Results 2023'!U26&lt;0,'Results 2023'!$Y26,'Results 2023'!U26)</f>
        <v>45</v>
      </c>
      <c r="V26" s="84">
        <f>IF('Results 2023'!V26&lt;0,'Results 2023'!$Y26,'Results 2023'!V26)</f>
        <v>105</v>
      </c>
      <c r="W26" s="83">
        <f>IF('Results 2023'!W26&lt;0,'Results 2023'!$Y26,'Results 2023'!W26)</f>
        <v>84</v>
      </c>
      <c r="X26" s="83">
        <f>IF('Results 2023'!X26&lt;0,'Results 2023'!$Y26,'Results 2023'!X26)</f>
        <v>87</v>
      </c>
      <c r="Y26" s="25">
        <f t="shared" ref="Y26:Y35" si="9">AVERAGE(C26:X26)</f>
        <v>83.954545454545453</v>
      </c>
      <c r="Z26" s="16"/>
      <c r="AA26" s="73" t="s">
        <v>41</v>
      </c>
      <c r="AB26" s="26">
        <f t="shared" ref="AB26:AB35" si="10">AVERAGE(C26:X26)</f>
        <v>83.954545454545453</v>
      </c>
      <c r="AC26" s="74">
        <v>27.9</v>
      </c>
      <c r="AD26" s="42">
        <f t="shared" si="2"/>
        <v>3.009123492994461</v>
      </c>
      <c r="AE26" s="16"/>
      <c r="AF26" s="73" t="s">
        <v>41</v>
      </c>
      <c r="AG26" s="44">
        <f t="shared" ref="AG26:AG36" si="11">AVERAGE(C26:X26)</f>
        <v>83.954545454545453</v>
      </c>
      <c r="AH26" s="42">
        <f t="shared" si="4"/>
        <v>18.818456300150157</v>
      </c>
      <c r="AI26" s="44">
        <f t="shared" ref="AI26:AI35" si="12">AG26-AH26</f>
        <v>65.136089154395293</v>
      </c>
      <c r="AJ26" s="42">
        <f t="shared" ref="AJ26:AJ35" si="13">AG26+AH26</f>
        <v>102.77300175469561</v>
      </c>
    </row>
    <row r="27" spans="2:36" x14ac:dyDescent="0.25">
      <c r="B27" s="76" t="s">
        <v>42</v>
      </c>
      <c r="C27" s="30">
        <f>IF('Results 2023'!C27&lt;0,'Results 2023'!$Y27,'Results 2023'!C27)</f>
        <v>45</v>
      </c>
      <c r="D27" s="16">
        <f>IF('Results 2023'!D27&lt;0,'Results 2023'!$Y27,'Results 2023'!D27)</f>
        <v>44</v>
      </c>
      <c r="E27" s="16">
        <f>IF('Results 2023'!E27&lt;0,'Results 2023'!$Y27,'Results 2023'!E27)</f>
        <v>32</v>
      </c>
      <c r="F27" s="72">
        <f>IF('Results 2023'!F27&lt;0,'Results 2023'!$Y27,'Results 2023'!F27)</f>
        <v>49</v>
      </c>
      <c r="G27" s="16">
        <f>IF('Results 2023'!G27&lt;0,'Results 2023'!$Y27,'Results 2023'!G27)</f>
        <v>57</v>
      </c>
      <c r="H27" s="16">
        <f>IF('Results 2023'!H27&lt;0,'Results 2023'!$Y27,'Results 2023'!H27)</f>
        <v>54</v>
      </c>
      <c r="I27" s="16">
        <f>IF('Results 2023'!I27&lt;0,'Results 2023'!$Y27,'Results 2023'!I27)</f>
        <v>65</v>
      </c>
      <c r="J27" s="16">
        <f>IF('Results 2023'!J27&lt;0,'Results 2023'!$Y27,'Results 2023'!J27)</f>
        <v>21</v>
      </c>
      <c r="K27" s="72">
        <f>IF('Results 2023'!K27&lt;0,'Results 2023'!$Y27,'Results 2023'!K27)</f>
        <v>70</v>
      </c>
      <c r="L27" s="16">
        <f>IF('Results 2023'!L27&lt;0,'Results 2023'!$Y27,'Results 2023'!L27)</f>
        <v>53</v>
      </c>
      <c r="M27" s="16">
        <f>IF('Results 2023'!M27&lt;0,'Results 2023'!$Y27,'Results 2023'!M27)</f>
        <v>52</v>
      </c>
      <c r="N27" s="72">
        <f>IF('Results 2023'!N27&lt;0,'Results 2023'!$Y27,'Results 2023'!N27)</f>
        <v>70</v>
      </c>
      <c r="O27" s="16">
        <f>IF('Results 2023'!O27&lt;0,'Results 2023'!$Y27,'Results 2023'!O27)</f>
        <v>40</v>
      </c>
      <c r="P27" s="16">
        <f>IF('Results 2023'!P27&lt;0,'Results 2023'!$Y27,'Results 2023'!P27)</f>
        <v>44</v>
      </c>
      <c r="Q27" s="16">
        <f>IF('Results 2023'!Q27&lt;0,'Results 2023'!$Y27,'Results 2023'!Q27)</f>
        <v>47</v>
      </c>
      <c r="R27" s="16">
        <f>IF('Results 2023'!R27&lt;0,'Results 2023'!$Y27,'Results 2023'!R27)</f>
        <v>44</v>
      </c>
      <c r="S27" s="72">
        <f>IF('Results 2023'!S27&lt;0,'Results 2023'!$Y27,'Results 2023'!S27)</f>
        <v>53</v>
      </c>
      <c r="T27" s="72">
        <f>IF('Results 2023'!T27&lt;0,'Results 2023'!$Y27,'Results 2023'!T27)</f>
        <v>31</v>
      </c>
      <c r="U27" s="16">
        <f>IF('Results 2023'!U27&lt;0,'Results 2023'!$Y27,'Results 2023'!U27)</f>
        <v>69</v>
      </c>
      <c r="V27" s="72">
        <f>IF('Results 2023'!V27&lt;0,'Results 2023'!$Y27,'Results 2023'!V27)</f>
        <v>24</v>
      </c>
      <c r="W27" s="16">
        <f>IF('Results 2023'!W27&lt;0,'Results 2023'!$Y27,'Results 2023'!W27)</f>
        <v>45</v>
      </c>
      <c r="X27" s="16">
        <f>IF('Results 2023'!X27&lt;0,'Results 2023'!$Y27,'Results 2023'!X27)</f>
        <v>51</v>
      </c>
      <c r="Y27" s="29">
        <f t="shared" si="9"/>
        <v>48.18181818181818</v>
      </c>
      <c r="Z27" s="16"/>
      <c r="AA27" s="76" t="s">
        <v>42</v>
      </c>
      <c r="AB27" s="30">
        <f t="shared" si="10"/>
        <v>48.18181818181818</v>
      </c>
      <c r="AC27" s="77">
        <v>20.100000000000001</v>
      </c>
      <c r="AD27" s="40">
        <f t="shared" si="2"/>
        <v>2.3971053821800088</v>
      </c>
      <c r="AE27" s="16"/>
      <c r="AF27" s="76" t="s">
        <v>42</v>
      </c>
      <c r="AG27" s="45">
        <f t="shared" si="11"/>
        <v>48.18181818181818</v>
      </c>
      <c r="AH27" s="40">
        <f t="shared" si="4"/>
        <v>13.265253188264456</v>
      </c>
      <c r="AI27" s="45">
        <f t="shared" si="12"/>
        <v>34.91656499355372</v>
      </c>
      <c r="AJ27" s="40">
        <f t="shared" si="13"/>
        <v>61.447071370082639</v>
      </c>
    </row>
    <row r="28" spans="2:36" x14ac:dyDescent="0.25">
      <c r="B28" s="76" t="s">
        <v>43</v>
      </c>
      <c r="C28" s="30">
        <f>IF('Results 2023'!C28&lt;0,'Results 2023'!$Y28,'Results 2023'!C28)</f>
        <v>31</v>
      </c>
      <c r="D28" s="16">
        <f>IF('Results 2023'!D28&lt;0,'Results 2023'!$Y28,'Results 2023'!D28)</f>
        <v>59</v>
      </c>
      <c r="E28" s="16">
        <f>IF('Results 2023'!E28&lt;0,'Results 2023'!$Y28,'Results 2023'!E28)</f>
        <v>3</v>
      </c>
      <c r="F28" s="72">
        <f>IF('Results 2023'!F28&lt;0,'Results 2023'!$Y28,'Results 2023'!F28)</f>
        <v>63</v>
      </c>
      <c r="G28" s="16">
        <f>IF('Results 2023'!G28&lt;0,'Results 2023'!$Y28,'Results 2023'!G28)</f>
        <v>56</v>
      </c>
      <c r="H28" s="16">
        <f>IF('Results 2023'!H28&lt;0,'Results 2023'!$Y28,'Results 2023'!H28)</f>
        <v>37</v>
      </c>
      <c r="I28" s="16">
        <f>IF('Results 2023'!I28&lt;0,'Results 2023'!$Y28,'Results 2023'!I28)</f>
        <v>38</v>
      </c>
      <c r="J28" s="16">
        <f>IF('Results 2023'!J28&lt;0,'Results 2023'!$Y28,'Results 2023'!J28)</f>
        <v>46</v>
      </c>
      <c r="K28" s="72">
        <f>IF('Results 2023'!K28&lt;0,'Results 2023'!$Y28,'Results 2023'!K28)</f>
        <v>73</v>
      </c>
      <c r="L28" s="16">
        <f>IF('Results 2023'!L28&lt;0,'Results 2023'!$Y28,'Results 2023'!L28)</f>
        <v>25</v>
      </c>
      <c r="M28" s="16">
        <f>IF('Results 2023'!M28&lt;0,'Results 2023'!$Y28,'Results 2023'!M28)</f>
        <v>32</v>
      </c>
      <c r="N28" s="72">
        <f>IF('Results 2023'!N28&lt;0,'Results 2023'!$Y28,'Results 2023'!N28)</f>
        <v>38</v>
      </c>
      <c r="O28" s="16">
        <f>IF('Results 2023'!O28&lt;0,'Results 2023'!$Y28,'Results 2023'!O28)</f>
        <v>34</v>
      </c>
      <c r="P28" s="16">
        <f>IF('Results 2023'!P28&lt;0,'Results 2023'!$Y28,'Results 2023'!P28)</f>
        <v>67</v>
      </c>
      <c r="Q28" s="16">
        <f>IF('Results 2023'!Q28&lt;0,'Results 2023'!$Y28,'Results 2023'!Q28)</f>
        <v>70</v>
      </c>
      <c r="R28" s="16">
        <f>IF('Results 2023'!R28&lt;0,'Results 2023'!$Y28,'Results 2023'!R28)</f>
        <v>65</v>
      </c>
      <c r="S28" s="72">
        <f>IF('Results 2023'!S28&lt;0,'Results 2023'!$Y28,'Results 2023'!S28)</f>
        <v>18</v>
      </c>
      <c r="T28" s="72">
        <f>IF('Results 2023'!T28&lt;0,'Results 2023'!$Y28,'Results 2023'!T28)</f>
        <v>35</v>
      </c>
      <c r="U28" s="16">
        <f>IF('Results 2023'!U28&lt;0,'Results 2023'!$Y28,'Results 2023'!U28)</f>
        <v>63</v>
      </c>
      <c r="V28" s="72">
        <f>IF('Results 2023'!V28&lt;0,'Results 2023'!$Y28,'Results 2023'!V28)</f>
        <v>28</v>
      </c>
      <c r="W28" s="16">
        <f>IF('Results 2023'!W28&lt;0,'Results 2023'!$Y28,'Results 2023'!W28)</f>
        <v>78</v>
      </c>
      <c r="X28" s="16">
        <f>IF('Results 2023'!X28&lt;0,'Results 2023'!$Y28,'Results 2023'!X28)</f>
        <v>48</v>
      </c>
      <c r="Y28" s="29">
        <f t="shared" si="9"/>
        <v>45.772727272727273</v>
      </c>
      <c r="Z28" s="16"/>
      <c r="AA28" s="76" t="s">
        <v>43</v>
      </c>
      <c r="AB28" s="30">
        <f t="shared" si="10"/>
        <v>45.772727272727273</v>
      </c>
      <c r="AC28" s="77">
        <v>19.3</v>
      </c>
      <c r="AD28" s="40">
        <f t="shared" si="2"/>
        <v>2.3716439001413092</v>
      </c>
      <c r="AE28" s="16"/>
      <c r="AF28" s="76" t="s">
        <v>43</v>
      </c>
      <c r="AG28" s="45">
        <f t="shared" si="11"/>
        <v>45.772727272727273</v>
      </c>
      <c r="AH28" s="40">
        <f t="shared" si="4"/>
        <v>19.392903618174397</v>
      </c>
      <c r="AI28" s="45">
        <f t="shared" si="12"/>
        <v>26.379823654552876</v>
      </c>
      <c r="AJ28" s="40">
        <f t="shared" si="13"/>
        <v>65.165630890901667</v>
      </c>
    </row>
    <row r="29" spans="2:36" x14ac:dyDescent="0.25">
      <c r="B29" s="76" t="s">
        <v>44</v>
      </c>
      <c r="C29" s="30">
        <f>IF('Results 2023'!C29&lt;0,'Results 2023'!$Y29,'Results 2023'!C29)</f>
        <v>40.863636363636367</v>
      </c>
      <c r="D29" s="16">
        <f>IF('Results 2023'!D29&lt;0,'Results 2023'!$Y29,'Results 2023'!D29)</f>
        <v>14</v>
      </c>
      <c r="E29" s="16">
        <f>IF('Results 2023'!E29&lt;0,'Results 2023'!$Y29,'Results 2023'!E29)</f>
        <v>36</v>
      </c>
      <c r="F29" s="72">
        <f>IF('Results 2023'!F29&lt;0,'Results 2023'!$Y29,'Results 2023'!F29)</f>
        <v>23</v>
      </c>
      <c r="G29" s="16">
        <f>IF('Results 2023'!G29&lt;0,'Results 2023'!$Y29,'Results 2023'!G29)</f>
        <v>8</v>
      </c>
      <c r="H29" s="16">
        <f>IF('Results 2023'!H29&lt;0,'Results 2023'!$Y29,'Results 2023'!H29)</f>
        <v>15</v>
      </c>
      <c r="I29" s="16">
        <f>IF('Results 2023'!I29&lt;0,'Results 2023'!$Y29,'Results 2023'!I29)</f>
        <v>11</v>
      </c>
      <c r="J29" s="16">
        <f>IF('Results 2023'!J29&lt;0,'Results 2023'!$Y29,'Results 2023'!J29)</f>
        <v>15</v>
      </c>
      <c r="K29" s="72">
        <f>IF('Results 2023'!K29&lt;0,'Results 2023'!$Y29,'Results 2023'!K29)</f>
        <v>54</v>
      </c>
      <c r="L29" s="16">
        <f>IF('Results 2023'!L29&lt;0,'Results 2023'!$Y29,'Results 2023'!L29)</f>
        <v>68</v>
      </c>
      <c r="M29" s="16">
        <f>IF('Results 2023'!M29&lt;0,'Results 2023'!$Y29,'Results 2023'!M29)</f>
        <v>62</v>
      </c>
      <c r="N29" s="72">
        <f>IF('Results 2023'!N29&lt;0,'Results 2023'!$Y29,'Results 2023'!N29)</f>
        <v>18</v>
      </c>
      <c r="O29" s="16">
        <f>IF('Results 2023'!O29&lt;0,'Results 2023'!$Y29,'Results 2023'!O29)</f>
        <v>56</v>
      </c>
      <c r="P29" s="16">
        <f>IF('Results 2023'!P29&lt;0,'Results 2023'!$Y29,'Results 2023'!P29)</f>
        <v>44</v>
      </c>
      <c r="Q29" s="16">
        <f>IF('Results 2023'!Q29&lt;0,'Results 2023'!$Y29,'Results 2023'!Q29)</f>
        <v>64</v>
      </c>
      <c r="R29" s="16">
        <f>IF('Results 2023'!R29&lt;0,'Results 2023'!$Y29,'Results 2023'!R29)</f>
        <v>66</v>
      </c>
      <c r="S29" s="72">
        <f>IF('Results 2023'!S29&lt;0,'Results 2023'!$Y29,'Results 2023'!S29)</f>
        <v>110</v>
      </c>
      <c r="T29" s="72">
        <f>IF('Results 2023'!T29&lt;0,'Results 2023'!$Y29,'Results 2023'!T29)</f>
        <v>36</v>
      </c>
      <c r="U29" s="16">
        <f>IF('Results 2023'!U29&lt;0,'Results 2023'!$Y29,'Results 2023'!U29)</f>
        <v>57</v>
      </c>
      <c r="V29" s="72">
        <f>IF('Results 2023'!V29&lt;0,'Results 2023'!$Y29,'Results 2023'!V29)</f>
        <v>65</v>
      </c>
      <c r="W29" s="16">
        <f>IF('Results 2023'!W29&lt;0,'Results 2023'!$Y29,'Results 2023'!W29)</f>
        <v>34</v>
      </c>
      <c r="X29" s="16">
        <f>IF('Results 2023'!X29&lt;0,'Results 2023'!$Y29,'Results 2023'!X29)</f>
        <v>59</v>
      </c>
      <c r="Y29" s="29">
        <f t="shared" si="9"/>
        <v>43.448347107438018</v>
      </c>
      <c r="Z29" s="16"/>
      <c r="AA29" s="76" t="s">
        <v>44</v>
      </c>
      <c r="AB29" s="30">
        <f t="shared" si="10"/>
        <v>43.448347107438018</v>
      </c>
      <c r="AC29" s="77">
        <v>23.2</v>
      </c>
      <c r="AD29" s="40">
        <f t="shared" si="2"/>
        <v>1.8727735822171561</v>
      </c>
      <c r="AE29" s="16"/>
      <c r="AF29" s="76" t="s">
        <v>44</v>
      </c>
      <c r="AG29" s="45">
        <f t="shared" si="11"/>
        <v>43.448347107438018</v>
      </c>
      <c r="AH29" s="40">
        <f t="shared" si="4"/>
        <v>24.802988929813868</v>
      </c>
      <c r="AI29" s="45">
        <f t="shared" si="12"/>
        <v>18.64535817762415</v>
      </c>
      <c r="AJ29" s="40">
        <f t="shared" si="13"/>
        <v>68.251336037251889</v>
      </c>
    </row>
    <row r="30" spans="2:36" x14ac:dyDescent="0.25">
      <c r="B30" s="76" t="s">
        <v>45</v>
      </c>
      <c r="C30" s="30">
        <f>IF('Results 2023'!C30&lt;0,'Results 2023'!$Y30,'Results 2023'!C30)</f>
        <v>56</v>
      </c>
      <c r="D30" s="16">
        <f>IF('Results 2023'!D30&lt;0,'Results 2023'!$Y30,'Results 2023'!D30)</f>
        <v>19</v>
      </c>
      <c r="E30" s="16">
        <f>IF('Results 2023'!E30&lt;0,'Results 2023'!$Y30,'Results 2023'!E30)</f>
        <v>54</v>
      </c>
      <c r="F30" s="72">
        <f>IF('Results 2023'!F30&lt;0,'Results 2023'!$Y30,'Results 2023'!F30)</f>
        <v>55</v>
      </c>
      <c r="G30" s="16">
        <f>IF('Results 2023'!G30&lt;0,'Results 2023'!$Y30,'Results 2023'!G30)</f>
        <v>42</v>
      </c>
      <c r="H30" s="16">
        <f>IF('Results 2023'!H30&lt;0,'Results 2023'!$Y30,'Results 2023'!H30)</f>
        <v>15</v>
      </c>
      <c r="I30" s="16">
        <f>IF('Results 2023'!I30&lt;0,'Results 2023'!$Y30,'Results 2023'!I30)</f>
        <v>40</v>
      </c>
      <c r="J30" s="16">
        <f>IF('Results 2023'!J30&lt;0,'Results 2023'!$Y30,'Results 2023'!J30)</f>
        <v>46</v>
      </c>
      <c r="K30" s="72">
        <f>IF('Results 2023'!K30&lt;0,'Results 2023'!$Y30,'Results 2023'!K30)</f>
        <v>63</v>
      </c>
      <c r="L30" s="16">
        <f>IF('Results 2023'!L30&lt;0,'Results 2023'!$Y30,'Results 2023'!L30)</f>
        <v>22</v>
      </c>
      <c r="M30" s="16">
        <f>IF('Results 2023'!M30&lt;0,'Results 2023'!$Y30,'Results 2023'!M30)</f>
        <v>21</v>
      </c>
      <c r="N30" s="72">
        <f>IF('Results 2023'!N30&lt;0,'Results 2023'!$Y30,'Results 2023'!N30)</f>
        <v>24</v>
      </c>
      <c r="O30" s="16">
        <f>IF('Results 2023'!O30&lt;0,'Results 2023'!$Y30,'Results 2023'!O30)</f>
        <v>67</v>
      </c>
      <c r="P30" s="16">
        <f>IF('Results 2023'!P30&lt;0,'Results 2023'!$Y30,'Results 2023'!P30)</f>
        <v>17</v>
      </c>
      <c r="Q30" s="16">
        <f>IF('Results 2023'!Q30&lt;0,'Results 2023'!$Y30,'Results 2023'!Q30)</f>
        <v>4</v>
      </c>
      <c r="R30" s="16">
        <f>IF('Results 2023'!R30&lt;0,'Results 2023'!$Y30,'Results 2023'!R30)</f>
        <v>7</v>
      </c>
      <c r="S30" s="72">
        <f>IF('Results 2023'!S30&lt;0,'Results 2023'!$Y30,'Results 2023'!S30)</f>
        <v>47</v>
      </c>
      <c r="T30" s="72">
        <f>IF('Results 2023'!T30&lt;0,'Results 2023'!$Y30,'Results 2023'!T30)</f>
        <v>0</v>
      </c>
      <c r="U30" s="16">
        <f>IF('Results 2023'!U30&lt;0,'Results 2023'!$Y30,'Results 2023'!U30)</f>
        <v>34.409090909090907</v>
      </c>
      <c r="V30" s="72">
        <f>IF('Results 2023'!V30&lt;0,'Results 2023'!$Y30,'Results 2023'!V30)</f>
        <v>77</v>
      </c>
      <c r="W30" s="16">
        <f>IF('Results 2023'!W30&lt;0,'Results 2023'!$Y30,'Results 2023'!W30)</f>
        <v>56</v>
      </c>
      <c r="X30" s="16">
        <f>IF('Results 2023'!X30&lt;0,'Results 2023'!$Y30,'Results 2023'!X30)</f>
        <v>32</v>
      </c>
      <c r="Y30" s="29">
        <f t="shared" si="9"/>
        <v>36.291322314049587</v>
      </c>
      <c r="Z30" s="16"/>
      <c r="AA30" s="76" t="s">
        <v>45</v>
      </c>
      <c r="AB30" s="30">
        <f t="shared" si="10"/>
        <v>36.291322314049587</v>
      </c>
      <c r="AC30" s="77">
        <v>13.6</v>
      </c>
      <c r="AD30" s="40">
        <f t="shared" si="2"/>
        <v>2.668479581915411</v>
      </c>
      <c r="AE30" s="16"/>
      <c r="AF30" s="76" t="s">
        <v>45</v>
      </c>
      <c r="AG30" s="45">
        <f t="shared" si="11"/>
        <v>36.291322314049587</v>
      </c>
      <c r="AH30" s="40">
        <f t="shared" si="4"/>
        <v>21.280233979127356</v>
      </c>
      <c r="AI30" s="45">
        <f t="shared" si="12"/>
        <v>15.011088334922231</v>
      </c>
      <c r="AJ30" s="40">
        <f t="shared" si="13"/>
        <v>57.57155629317694</v>
      </c>
    </row>
    <row r="31" spans="2:36" x14ac:dyDescent="0.25">
      <c r="B31" s="76" t="s">
        <v>46</v>
      </c>
      <c r="C31" s="30">
        <f>IF('Results 2023'!C31&lt;0,'Results 2023'!$Y31,'Results 2023'!C31)</f>
        <v>8</v>
      </c>
      <c r="D31" s="16">
        <f>IF('Results 2023'!D31&lt;0,'Results 2023'!$Y31,'Results 2023'!D31)</f>
        <v>28</v>
      </c>
      <c r="E31" s="16">
        <f>IF('Results 2023'!E31&lt;0,'Results 2023'!$Y31,'Results 2023'!E31)</f>
        <v>11</v>
      </c>
      <c r="F31" s="72">
        <f>IF('Results 2023'!F31&lt;0,'Results 2023'!$Y31,'Results 2023'!F31)</f>
        <v>25</v>
      </c>
      <c r="G31" s="16">
        <f>IF('Results 2023'!G31&lt;0,'Results 2023'!$Y31,'Results 2023'!G31)</f>
        <v>28</v>
      </c>
      <c r="H31" s="16">
        <f>IF('Results 2023'!H31&lt;0,'Results 2023'!$Y31,'Results 2023'!H31)</f>
        <v>42</v>
      </c>
      <c r="I31" s="16">
        <f>IF('Results 2023'!I31&lt;0,'Results 2023'!$Y31,'Results 2023'!I31)</f>
        <v>33</v>
      </c>
      <c r="J31" s="16">
        <f>IF('Results 2023'!J31&lt;0,'Results 2023'!$Y31,'Results 2023'!J31)</f>
        <v>24</v>
      </c>
      <c r="K31" s="72">
        <f>IF('Results 2023'!K31&lt;0,'Results 2023'!$Y31,'Results 2023'!K31)</f>
        <v>21</v>
      </c>
      <c r="L31" s="16">
        <f>IF('Results 2023'!L31&lt;0,'Results 2023'!$Y31,'Results 2023'!L31)</f>
        <v>21.227272727272727</v>
      </c>
      <c r="M31" s="16">
        <f>IF('Results 2023'!M31&lt;0,'Results 2023'!$Y31,'Results 2023'!M31)</f>
        <v>21.227272727272727</v>
      </c>
      <c r="N31" s="72">
        <f>IF('Results 2023'!N31&lt;0,'Results 2023'!$Y31,'Results 2023'!N31)</f>
        <v>43</v>
      </c>
      <c r="O31" s="16">
        <f>IF('Results 2023'!O31&lt;0,'Results 2023'!$Y31,'Results 2023'!O31)</f>
        <v>66</v>
      </c>
      <c r="P31" s="16">
        <f>IF('Results 2023'!P31&lt;0,'Results 2023'!$Y31,'Results 2023'!P31)</f>
        <v>21.227272727272727</v>
      </c>
      <c r="Q31" s="16">
        <f>IF('Results 2023'!Q31&lt;0,'Results 2023'!$Y31,'Results 2023'!Q31)</f>
        <v>13</v>
      </c>
      <c r="R31" s="16">
        <f>IF('Results 2023'!R31&lt;0,'Results 2023'!$Y31,'Results 2023'!R31)</f>
        <v>20</v>
      </c>
      <c r="S31" s="72">
        <f>IF('Results 2023'!S31&lt;0,'Results 2023'!$Y31,'Results 2023'!S31)</f>
        <v>23</v>
      </c>
      <c r="T31" s="72">
        <f>IF('Results 2023'!T31&lt;0,'Results 2023'!$Y31,'Results 2023'!T31)</f>
        <v>27</v>
      </c>
      <c r="U31" s="16">
        <f>IF('Results 2023'!U31&lt;0,'Results 2023'!$Y31,'Results 2023'!U31)</f>
        <v>21</v>
      </c>
      <c r="V31" s="72">
        <f>IF('Results 2023'!V31&lt;0,'Results 2023'!$Y31,'Results 2023'!V31)</f>
        <v>44</v>
      </c>
      <c r="W31" s="16">
        <f>IF('Results 2023'!W31&lt;0,'Results 2023'!$Y31,'Results 2023'!W31)</f>
        <v>46</v>
      </c>
      <c r="X31" s="16">
        <f>IF('Results 2023'!X31&lt;0,'Results 2023'!$Y31,'Results 2023'!X31)</f>
        <v>11</v>
      </c>
      <c r="Y31" s="29">
        <f t="shared" si="9"/>
        <v>27.167355371900829</v>
      </c>
      <c r="Z31" s="16"/>
      <c r="AA31" s="76" t="s">
        <v>46</v>
      </c>
      <c r="AB31" s="30">
        <f t="shared" si="10"/>
        <v>27.167355371900829</v>
      </c>
      <c r="AC31" s="77">
        <v>8.4</v>
      </c>
      <c r="AD31" s="40">
        <f t="shared" si="2"/>
        <v>3.2342089728453365</v>
      </c>
      <c r="AE31" s="16"/>
      <c r="AF31" s="76" t="s">
        <v>46</v>
      </c>
      <c r="AG31" s="45">
        <f t="shared" si="11"/>
        <v>27.167355371900829</v>
      </c>
      <c r="AH31" s="40">
        <f t="shared" si="4"/>
        <v>13.498075567287991</v>
      </c>
      <c r="AI31" s="45">
        <f t="shared" si="12"/>
        <v>13.669279804612838</v>
      </c>
      <c r="AJ31" s="40">
        <f t="shared" si="13"/>
        <v>40.665430939188823</v>
      </c>
    </row>
    <row r="32" spans="2:36" x14ac:dyDescent="0.25">
      <c r="B32" s="76" t="s">
        <v>47</v>
      </c>
      <c r="C32" s="30">
        <f>IF('Results 2023'!C32&lt;0,'Results 2023'!$Y32,'Results 2023'!C32)</f>
        <v>17</v>
      </c>
      <c r="D32" s="16">
        <f>IF('Results 2023'!D32&lt;0,'Results 2023'!$Y32,'Results 2023'!D32)</f>
        <v>15</v>
      </c>
      <c r="E32" s="16">
        <f>IF('Results 2023'!E32&lt;0,'Results 2023'!$Y32,'Results 2023'!E32)</f>
        <v>13</v>
      </c>
      <c r="F32" s="72">
        <f>IF('Results 2023'!F32&lt;0,'Results 2023'!$Y32,'Results 2023'!F32)</f>
        <v>14.181818181818182</v>
      </c>
      <c r="G32" s="16">
        <f>IF('Results 2023'!G32&lt;0,'Results 2023'!$Y32,'Results 2023'!G32)</f>
        <v>17</v>
      </c>
      <c r="H32" s="16">
        <f>IF('Results 2023'!H32&lt;0,'Results 2023'!$Y32,'Results 2023'!H32)</f>
        <v>1</v>
      </c>
      <c r="I32" s="16">
        <f>IF('Results 2023'!I32&lt;0,'Results 2023'!$Y32,'Results 2023'!I32)</f>
        <v>20</v>
      </c>
      <c r="J32" s="16">
        <f>IF('Results 2023'!J32&lt;0,'Results 2023'!$Y32,'Results 2023'!J32)</f>
        <v>6</v>
      </c>
      <c r="K32" s="72">
        <f>IF('Results 2023'!K32&lt;0,'Results 2023'!$Y32,'Results 2023'!K32)</f>
        <v>20</v>
      </c>
      <c r="L32" s="16">
        <f>IF('Results 2023'!L32&lt;0,'Results 2023'!$Y32,'Results 2023'!L32)</f>
        <v>5</v>
      </c>
      <c r="M32" s="16">
        <f>IF('Results 2023'!M32&lt;0,'Results 2023'!$Y32,'Results 2023'!M32)</f>
        <v>8</v>
      </c>
      <c r="N32" s="72">
        <f>IF('Results 2023'!N32&lt;0,'Results 2023'!$Y32,'Results 2023'!N32)</f>
        <v>18</v>
      </c>
      <c r="O32" s="16">
        <f>IF('Results 2023'!O32&lt;0,'Results 2023'!$Y32,'Results 2023'!O32)</f>
        <v>40</v>
      </c>
      <c r="P32" s="16">
        <f>IF('Results 2023'!P32&lt;0,'Results 2023'!$Y32,'Results 2023'!P32)</f>
        <v>14.181818181818182</v>
      </c>
      <c r="Q32" s="16">
        <f>IF('Results 2023'!Q32&lt;0,'Results 2023'!$Y32,'Results 2023'!Q32)</f>
        <v>14.181818181818182</v>
      </c>
      <c r="R32" s="16">
        <f>IF('Results 2023'!R32&lt;0,'Results 2023'!$Y32,'Results 2023'!R32)</f>
        <v>15</v>
      </c>
      <c r="S32" s="72">
        <f>IF('Results 2023'!S32&lt;0,'Results 2023'!$Y32,'Results 2023'!S32)</f>
        <v>14.181818181818182</v>
      </c>
      <c r="T32" s="72">
        <f>IF('Results 2023'!T32&lt;0,'Results 2023'!$Y32,'Results 2023'!T32)</f>
        <v>34</v>
      </c>
      <c r="U32" s="16">
        <f>IF('Results 2023'!U32&lt;0,'Results 2023'!$Y32,'Results 2023'!U32)</f>
        <v>42</v>
      </c>
      <c r="V32" s="72">
        <f>IF('Results 2023'!V32&lt;0,'Results 2023'!$Y32,'Results 2023'!V32)</f>
        <v>31</v>
      </c>
      <c r="W32" s="16">
        <f>IF('Results 2023'!W32&lt;0,'Results 2023'!$Y32,'Results 2023'!W32)</f>
        <v>26</v>
      </c>
      <c r="X32" s="16">
        <f>IF('Results 2023'!X32&lt;0,'Results 2023'!$Y32,'Results 2023'!X32)</f>
        <v>27</v>
      </c>
      <c r="Y32" s="29">
        <f t="shared" si="9"/>
        <v>18.714876033057852</v>
      </c>
      <c r="Z32" s="16"/>
      <c r="AA32" s="76" t="s">
        <v>47</v>
      </c>
      <c r="AB32" s="30">
        <f t="shared" si="10"/>
        <v>18.714876033057852</v>
      </c>
      <c r="AC32" s="77">
        <v>8.5</v>
      </c>
      <c r="AD32" s="40">
        <f t="shared" si="2"/>
        <v>2.2017501215362181</v>
      </c>
      <c r="AE32" s="16"/>
      <c r="AF32" s="76" t="s">
        <v>47</v>
      </c>
      <c r="AG32" s="45">
        <f t="shared" si="11"/>
        <v>18.714876033057852</v>
      </c>
      <c r="AH32" s="40">
        <f t="shared" si="4"/>
        <v>10.51421332216686</v>
      </c>
      <c r="AI32" s="45">
        <f t="shared" si="12"/>
        <v>8.2006627108909917</v>
      </c>
      <c r="AJ32" s="40">
        <f t="shared" si="13"/>
        <v>29.229089355224712</v>
      </c>
    </row>
    <row r="33" spans="2:36" x14ac:dyDescent="0.25">
      <c r="B33" s="76" t="s">
        <v>48</v>
      </c>
      <c r="C33" s="30">
        <f>IF('Results 2023'!C33&lt;0,'Results 2023'!$Y33,'Results 2023'!C33)</f>
        <v>31</v>
      </c>
      <c r="D33" s="16">
        <f>IF('Results 2023'!D33&lt;0,'Results 2023'!$Y33,'Results 2023'!D33)</f>
        <v>7</v>
      </c>
      <c r="E33" s="16">
        <f>IF('Results 2023'!E33&lt;0,'Results 2023'!$Y33,'Results 2023'!E33)</f>
        <v>26</v>
      </c>
      <c r="F33" s="72">
        <f>IF('Results 2023'!F33&lt;0,'Results 2023'!$Y33,'Results 2023'!F33)</f>
        <v>10.090909090909092</v>
      </c>
      <c r="G33" s="16">
        <f>IF('Results 2023'!G33&lt;0,'Results 2023'!$Y33,'Results 2023'!G33)</f>
        <v>8</v>
      </c>
      <c r="H33" s="16">
        <f>IF('Results 2023'!H33&lt;0,'Results 2023'!$Y33,'Results 2023'!H33)</f>
        <v>22</v>
      </c>
      <c r="I33" s="16">
        <f>IF('Results 2023'!I33&lt;0,'Results 2023'!$Y33,'Results 2023'!I33)</f>
        <v>19</v>
      </c>
      <c r="J33" s="16">
        <f>IF('Results 2023'!J33&lt;0,'Results 2023'!$Y33,'Results 2023'!J33)</f>
        <v>11</v>
      </c>
      <c r="K33" s="72">
        <f>IF('Results 2023'!K33&lt;0,'Results 2023'!$Y33,'Results 2023'!K33)</f>
        <v>16</v>
      </c>
      <c r="L33" s="16">
        <f>IF('Results 2023'!L33&lt;0,'Results 2023'!$Y33,'Results 2023'!L33)</f>
        <v>0</v>
      </c>
      <c r="M33" s="16">
        <f>IF('Results 2023'!M33&lt;0,'Results 2023'!$Y33,'Results 2023'!M33)</f>
        <v>6</v>
      </c>
      <c r="N33" s="72">
        <f>IF('Results 2023'!N33&lt;0,'Results 2023'!$Y33,'Results 2023'!N33)</f>
        <v>26</v>
      </c>
      <c r="O33" s="16">
        <f>IF('Results 2023'!O33&lt;0,'Results 2023'!$Y33,'Results 2023'!O33)</f>
        <v>4</v>
      </c>
      <c r="P33" s="16">
        <f>IF('Results 2023'!P33&lt;0,'Results 2023'!$Y33,'Results 2023'!P33)</f>
        <v>12</v>
      </c>
      <c r="Q33" s="16">
        <f>IF('Results 2023'!Q33&lt;0,'Results 2023'!$Y33,'Results 2023'!Q33)</f>
        <v>10.090909090909092</v>
      </c>
      <c r="R33" s="16">
        <f>IF('Results 2023'!R33&lt;0,'Results 2023'!$Y33,'Results 2023'!R33)</f>
        <v>10.090909090909092</v>
      </c>
      <c r="S33" s="72">
        <f>IF('Results 2023'!S33&lt;0,'Results 2023'!$Y33,'Results 2023'!S33)</f>
        <v>39</v>
      </c>
      <c r="T33" s="72">
        <f>IF('Results 2023'!T33&lt;0,'Results 2023'!$Y33,'Results 2023'!T33)</f>
        <v>15</v>
      </c>
      <c r="U33" s="16">
        <f>IF('Results 2023'!U33&lt;0,'Results 2023'!$Y33,'Results 2023'!U33)</f>
        <v>14</v>
      </c>
      <c r="V33" s="72">
        <f>IF('Results 2023'!V33&lt;0,'Results 2023'!$Y33,'Results 2023'!V33)</f>
        <v>10.090909090909092</v>
      </c>
      <c r="W33" s="16">
        <f>IF('Results 2023'!W33&lt;0,'Results 2023'!$Y33,'Results 2023'!W33)</f>
        <v>12</v>
      </c>
      <c r="X33" s="16">
        <f>IF('Results 2023'!X33&lt;0,'Results 2023'!$Y33,'Results 2023'!X33)</f>
        <v>13</v>
      </c>
      <c r="Y33" s="29">
        <f t="shared" si="9"/>
        <v>14.607438016528924</v>
      </c>
      <c r="Z33" s="16"/>
      <c r="AA33" s="76" t="s">
        <v>48</v>
      </c>
      <c r="AB33" s="30">
        <f t="shared" si="10"/>
        <v>14.607438016528924</v>
      </c>
      <c r="AC33" s="77">
        <v>6.6</v>
      </c>
      <c r="AD33" s="40">
        <f t="shared" si="2"/>
        <v>2.2132481843225644</v>
      </c>
      <c r="AE33" s="16"/>
      <c r="AF33" s="76" t="s">
        <v>48</v>
      </c>
      <c r="AG33" s="45">
        <f t="shared" si="11"/>
        <v>14.607438016528924</v>
      </c>
      <c r="AH33" s="40">
        <f t="shared" si="4"/>
        <v>9.0754573793476094</v>
      </c>
      <c r="AI33" s="45">
        <f t="shared" si="12"/>
        <v>5.5319806371813147</v>
      </c>
      <c r="AJ33" s="40">
        <f t="shared" si="13"/>
        <v>23.682895395876535</v>
      </c>
    </row>
    <row r="34" spans="2:36" x14ac:dyDescent="0.25">
      <c r="B34" s="76" t="s">
        <v>49</v>
      </c>
      <c r="C34" s="30">
        <f>IF('Results 2023'!C34&lt;0,'Results 2023'!$Y34,'Results 2023'!C34)</f>
        <v>12</v>
      </c>
      <c r="D34" s="16">
        <f>IF('Results 2023'!D34&lt;0,'Results 2023'!$Y34,'Results 2023'!D34)</f>
        <v>13</v>
      </c>
      <c r="E34" s="16">
        <f>IF('Results 2023'!E34&lt;0,'Results 2023'!$Y34,'Results 2023'!E34)</f>
        <v>18</v>
      </c>
      <c r="F34" s="72">
        <f>IF('Results 2023'!F34&lt;0,'Results 2023'!$Y34,'Results 2023'!F34)</f>
        <v>17</v>
      </c>
      <c r="G34" s="16">
        <f>IF('Results 2023'!G34&lt;0,'Results 2023'!$Y34,'Results 2023'!G34)</f>
        <v>15</v>
      </c>
      <c r="H34" s="16">
        <f>IF('Results 2023'!H34&lt;0,'Results 2023'!$Y34,'Results 2023'!H34)</f>
        <v>7</v>
      </c>
      <c r="I34" s="16">
        <f>IF('Results 2023'!I34&lt;0,'Results 2023'!$Y34,'Results 2023'!I34)</f>
        <v>17</v>
      </c>
      <c r="J34" s="16">
        <f>IF('Results 2023'!J34&lt;0,'Results 2023'!$Y34,'Results 2023'!J34)</f>
        <v>4</v>
      </c>
      <c r="K34" s="72">
        <f>IF('Results 2023'!K34&lt;0,'Results 2023'!$Y34,'Results 2023'!K34)</f>
        <v>14</v>
      </c>
      <c r="L34" s="16">
        <f>IF('Results 2023'!L34&lt;0,'Results 2023'!$Y34,'Results 2023'!L34)</f>
        <v>9.7727272727272734</v>
      </c>
      <c r="M34" s="16">
        <f>IF('Results 2023'!M34&lt;0,'Results 2023'!$Y34,'Results 2023'!M34)</f>
        <v>10</v>
      </c>
      <c r="N34" s="72">
        <f>IF('Results 2023'!N34&lt;0,'Results 2023'!$Y34,'Results 2023'!N34)</f>
        <v>23</v>
      </c>
      <c r="O34" s="16">
        <f>IF('Results 2023'!O34&lt;0,'Results 2023'!$Y34,'Results 2023'!O34)</f>
        <v>26</v>
      </c>
      <c r="P34" s="16">
        <f>IF('Results 2023'!P34&lt;0,'Results 2023'!$Y34,'Results 2023'!P34)</f>
        <v>0</v>
      </c>
      <c r="Q34" s="16">
        <f>IF('Results 2023'!Q34&lt;0,'Results 2023'!$Y34,'Results 2023'!Q34)</f>
        <v>18</v>
      </c>
      <c r="R34" s="16">
        <f>IF('Results 2023'!R34&lt;0,'Results 2023'!$Y34,'Results 2023'!R34)</f>
        <v>15</v>
      </c>
      <c r="S34" s="72">
        <f>IF('Results 2023'!S34&lt;0,'Results 2023'!$Y34,'Results 2023'!S34)</f>
        <v>6</v>
      </c>
      <c r="T34" s="72">
        <f>IF('Results 2023'!T34&lt;0,'Results 2023'!$Y34,'Results 2023'!T34)</f>
        <v>30</v>
      </c>
      <c r="U34" s="16">
        <f>IF('Results 2023'!U34&lt;0,'Results 2023'!$Y34,'Results 2023'!U34)</f>
        <v>9.7727272727272734</v>
      </c>
      <c r="V34" s="72">
        <f>IF('Results 2023'!V34&lt;0,'Results 2023'!$Y34,'Results 2023'!V34)</f>
        <v>9.7727272727272734</v>
      </c>
      <c r="W34" s="16">
        <f>IF('Results 2023'!W34&lt;0,'Results 2023'!$Y34,'Results 2023'!W34)</f>
        <v>12</v>
      </c>
      <c r="X34" s="16">
        <f>IF('Results 2023'!X34&lt;0,'Results 2023'!$Y34,'Results 2023'!X34)</f>
        <v>2</v>
      </c>
      <c r="Y34" s="29">
        <f t="shared" si="9"/>
        <v>13.105371900826446</v>
      </c>
      <c r="Z34" s="16"/>
      <c r="AA34" s="76" t="s">
        <v>49</v>
      </c>
      <c r="AB34" s="30">
        <f t="shared" si="10"/>
        <v>13.105371900826446</v>
      </c>
      <c r="AC34" s="77">
        <v>6.3</v>
      </c>
      <c r="AD34" s="40">
        <f t="shared" si="2"/>
        <v>2.0802177620359439</v>
      </c>
      <c r="AE34" s="16"/>
      <c r="AF34" s="76" t="s">
        <v>49</v>
      </c>
      <c r="AG34" s="45">
        <f t="shared" si="11"/>
        <v>13.105371900826446</v>
      </c>
      <c r="AH34" s="40">
        <f t="shared" si="4"/>
        <v>7.2205565025518164</v>
      </c>
      <c r="AI34" s="45">
        <f t="shared" si="12"/>
        <v>5.8848153982746298</v>
      </c>
      <c r="AJ34" s="40">
        <f t="shared" si="13"/>
        <v>20.325928403378263</v>
      </c>
    </row>
    <row r="35" spans="2:36" ht="15.75" thickBot="1" x14ac:dyDescent="0.3">
      <c r="B35" s="79" t="s">
        <v>50</v>
      </c>
      <c r="C35" s="30">
        <f>IF('Results 2023'!C35&lt;0,'Results 2023'!$Y35,'Results 2023'!C35)</f>
        <v>25</v>
      </c>
      <c r="D35" s="85">
        <f>IF('Results 2023'!D35&lt;0,'Results 2023'!$Y35,'Results 2023'!D35)</f>
        <v>7.7727272727272725</v>
      </c>
      <c r="E35" s="85">
        <f>IF('Results 2023'!E35&lt;0,'Results 2023'!$Y35,'Results 2023'!E35)</f>
        <v>7.7727272727272725</v>
      </c>
      <c r="F35" s="86">
        <f>IF('Results 2023'!F35&lt;0,'Results 2023'!$Y35,'Results 2023'!F35)</f>
        <v>5</v>
      </c>
      <c r="G35" s="85">
        <f>IF('Results 2023'!G35&lt;0,'Results 2023'!$Y35,'Results 2023'!G35)</f>
        <v>1</v>
      </c>
      <c r="H35" s="85">
        <f>IF('Results 2023'!H35&lt;0,'Results 2023'!$Y35,'Results 2023'!H35)</f>
        <v>1</v>
      </c>
      <c r="I35" s="85">
        <f>IF('Results 2023'!I35&lt;0,'Results 2023'!$Y35,'Results 2023'!I35)</f>
        <v>5</v>
      </c>
      <c r="J35" s="85">
        <f>IF('Results 2023'!J35&lt;0,'Results 2023'!$Y35,'Results 2023'!J35)</f>
        <v>7.7727272727272725</v>
      </c>
      <c r="K35" s="86">
        <f>IF('Results 2023'!K35&lt;0,'Results 2023'!$Y35,'Results 2023'!K35)</f>
        <v>35</v>
      </c>
      <c r="L35" s="85">
        <f>IF('Results 2023'!L35&lt;0,'Results 2023'!$Y35,'Results 2023'!L35)</f>
        <v>19</v>
      </c>
      <c r="M35" s="85">
        <f>IF('Results 2023'!M35&lt;0,'Results 2023'!$Y35,'Results 2023'!M35)</f>
        <v>9</v>
      </c>
      <c r="N35" s="86">
        <f>IF('Results 2023'!N35&lt;0,'Results 2023'!$Y35,'Results 2023'!N35)</f>
        <v>21</v>
      </c>
      <c r="O35" s="85">
        <f>IF('Results 2023'!O35&lt;0,'Results 2023'!$Y35,'Results 2023'!O35)</f>
        <v>9</v>
      </c>
      <c r="P35" s="85">
        <f>IF('Results 2023'!P35&lt;0,'Results 2023'!$Y35,'Results 2023'!P35)</f>
        <v>20</v>
      </c>
      <c r="Q35" s="85">
        <f>IF('Results 2023'!Q35&lt;0,'Results 2023'!$Y35,'Results 2023'!Q35)</f>
        <v>19</v>
      </c>
      <c r="R35" s="85">
        <f>IF('Results 2023'!R35&lt;0,'Results 2023'!$Y35,'Results 2023'!R35)</f>
        <v>7.7727272727272725</v>
      </c>
      <c r="S35" s="86">
        <f>IF('Results 2023'!S35&lt;0,'Results 2023'!$Y35,'Results 2023'!S35)</f>
        <v>7.7727272727272725</v>
      </c>
      <c r="T35" s="86">
        <f>IF('Results 2023'!T35&lt;0,'Results 2023'!$Y35,'Results 2023'!T35)</f>
        <v>29</v>
      </c>
      <c r="U35" s="85">
        <f>IF('Results 2023'!U35&lt;0,'Results 2023'!$Y35,'Results 2023'!U35)</f>
        <v>20</v>
      </c>
      <c r="V35" s="86">
        <f>IF('Results 2023'!V35&lt;0,'Results 2023'!$Y35,'Results 2023'!V35)</f>
        <v>2</v>
      </c>
      <c r="W35" s="85">
        <f>IF('Results 2023'!W35&lt;0,'Results 2023'!$Y35,'Results 2023'!W35)</f>
        <v>7</v>
      </c>
      <c r="X35" s="85">
        <f>IF('Results 2023'!X35&lt;0,'Results 2023'!$Y35,'Results 2023'!X35)</f>
        <v>12</v>
      </c>
      <c r="Y35" s="33">
        <f t="shared" si="9"/>
        <v>12.630165289256199</v>
      </c>
      <c r="Z35" s="16"/>
      <c r="AA35" s="79" t="s">
        <v>50</v>
      </c>
      <c r="AB35" s="34">
        <f t="shared" si="10"/>
        <v>12.630165289256199</v>
      </c>
      <c r="AC35" s="80">
        <v>6.3</v>
      </c>
      <c r="AD35" s="43">
        <f t="shared" si="2"/>
        <v>2.0047881411517778</v>
      </c>
      <c r="AE35" s="16"/>
      <c r="AF35" s="79" t="s">
        <v>50</v>
      </c>
      <c r="AG35" s="45">
        <f t="shared" si="11"/>
        <v>12.630165289256199</v>
      </c>
      <c r="AH35" s="40">
        <f t="shared" si="4"/>
        <v>9.188957778310197</v>
      </c>
      <c r="AI35" s="46">
        <f t="shared" si="12"/>
        <v>3.4412075109460023</v>
      </c>
      <c r="AJ35" s="43">
        <f t="shared" si="13"/>
        <v>21.819123067566395</v>
      </c>
    </row>
    <row r="36" spans="2:36" ht="15.75" thickBot="1" x14ac:dyDescent="0.3">
      <c r="B36" s="16"/>
      <c r="C36" s="34">
        <f>AVERAGE(C26:C35)</f>
        <v>34.38636363636364</v>
      </c>
      <c r="D36" s="85">
        <f t="shared" ref="D36:Y36" si="14">AVERAGE(D26:D35)</f>
        <v>30.177272727272726</v>
      </c>
      <c r="E36" s="85">
        <f t="shared" si="14"/>
        <v>29.877272727272725</v>
      </c>
      <c r="F36" s="86">
        <f t="shared" si="14"/>
        <v>36.927272727272722</v>
      </c>
      <c r="G36" s="85">
        <f t="shared" si="14"/>
        <v>32.9</v>
      </c>
      <c r="H36" s="85">
        <f t="shared" si="14"/>
        <v>25.7</v>
      </c>
      <c r="I36" s="85">
        <f t="shared" si="14"/>
        <v>34.4</v>
      </c>
      <c r="J36" s="85">
        <f t="shared" si="14"/>
        <v>26.677272727272726</v>
      </c>
      <c r="K36" s="86">
        <f t="shared" si="14"/>
        <v>47.8</v>
      </c>
      <c r="L36" s="85">
        <f t="shared" si="14"/>
        <v>30</v>
      </c>
      <c r="M36" s="85">
        <f t="shared" si="14"/>
        <v>31.622727272727275</v>
      </c>
      <c r="N36" s="86">
        <f t="shared" si="14"/>
        <v>36.1</v>
      </c>
      <c r="O36" s="85">
        <f t="shared" si="14"/>
        <v>44.3</v>
      </c>
      <c r="P36" s="85">
        <f t="shared" si="14"/>
        <v>32.040909090909096</v>
      </c>
      <c r="Q36" s="85">
        <f t="shared" si="14"/>
        <v>31.327272727272724</v>
      </c>
      <c r="R36" s="85">
        <f t="shared" si="14"/>
        <v>29.586363636363632</v>
      </c>
      <c r="S36" s="86">
        <f t="shared" si="14"/>
        <v>38.195454545454545</v>
      </c>
      <c r="T36" s="86">
        <f t="shared" si="14"/>
        <v>33.200000000000003</v>
      </c>
      <c r="U36" s="85">
        <f t="shared" si="14"/>
        <v>37.518181818181816</v>
      </c>
      <c r="V36" s="86">
        <f t="shared" si="14"/>
        <v>39.586363636363629</v>
      </c>
      <c r="W36" s="85">
        <f t="shared" si="14"/>
        <v>40</v>
      </c>
      <c r="X36" s="85">
        <f t="shared" si="14"/>
        <v>34.200000000000003</v>
      </c>
      <c r="Y36" s="82">
        <f t="shared" si="14"/>
        <v>34.387396694214878</v>
      </c>
      <c r="Z36" s="16"/>
      <c r="AA36" s="16"/>
      <c r="AB36" s="53">
        <f>AVERAGE(AB26:AB35)</f>
        <v>34.387396694214878</v>
      </c>
      <c r="AC36" s="54">
        <f t="shared" ref="AC36:AD36" si="15">AVERAGE(AC26:AC35)</f>
        <v>14.020000000000001</v>
      </c>
      <c r="AD36" s="52">
        <f t="shared" si="15"/>
        <v>2.4053339121340187</v>
      </c>
      <c r="AE36" s="16"/>
      <c r="AF36" s="16"/>
      <c r="AG36" s="48">
        <f t="shared" si="11"/>
        <v>34.387396694214885</v>
      </c>
      <c r="AH36" s="49">
        <f t="shared" si="4"/>
        <v>5.2735575599874869</v>
      </c>
      <c r="AI36" s="16"/>
      <c r="AJ36" s="16"/>
    </row>
  </sheetData>
  <conditionalFormatting sqref="C3:X22 C24 C26:C3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X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X3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X3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:Y3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35 AC23:AD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:AB35 AB3:AB2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:AC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6:AC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:AD22 AD26:AD35 AD2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22 AG24 AG26:AG3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:AG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H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6:AH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24 AI26:AI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24 AJ26:AJ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58CC-C56A-4682-AE57-7CE0FEE7FA74}">
  <dimension ref="B1:AH36"/>
  <sheetViews>
    <sheetView zoomScale="66" workbookViewId="0">
      <selection activeCell="AL8" sqref="AL8"/>
    </sheetView>
  </sheetViews>
  <sheetFormatPr baseColWidth="10" defaultColWidth="7.42578125" defaultRowHeight="15" x14ac:dyDescent="0.25"/>
  <cols>
    <col min="1" max="1" width="7.42578125" style="62"/>
    <col min="2" max="2" width="6.42578125" style="62" bestFit="1" customWidth="1"/>
    <col min="3" max="5" width="6.5703125" style="62" bestFit="1" customWidth="1"/>
    <col min="6" max="6" width="8.5703125" style="62" bestFit="1" customWidth="1"/>
    <col min="7" max="7" width="6" style="62" bestFit="1" customWidth="1"/>
    <col min="8" max="8" width="6.5703125" style="62" bestFit="1" customWidth="1"/>
    <col min="9" max="9" width="6" style="62" bestFit="1" customWidth="1"/>
    <col min="10" max="10" width="6.5703125" style="62" bestFit="1" customWidth="1"/>
    <col min="11" max="11" width="8" style="62" bestFit="1" customWidth="1"/>
    <col min="12" max="12" width="6.5703125" style="62" bestFit="1" customWidth="1"/>
    <col min="13" max="13" width="7" style="62" bestFit="1" customWidth="1"/>
    <col min="14" max="14" width="7.28515625" style="62" bestFit="1" customWidth="1"/>
    <col min="15" max="15" width="6.5703125" style="62" bestFit="1" customWidth="1"/>
    <col min="16" max="16" width="7" style="62" bestFit="1" customWidth="1"/>
    <col min="17" max="17" width="6.5703125" style="62" bestFit="1" customWidth="1"/>
    <col min="18" max="18" width="7" style="62" bestFit="1" customWidth="1"/>
    <col min="19" max="20" width="8.5703125" style="62" bestFit="1" customWidth="1"/>
    <col min="21" max="21" width="6.5703125" style="62" bestFit="1" customWidth="1"/>
    <col min="22" max="22" width="8.42578125" style="62" bestFit="1" customWidth="1"/>
    <col min="23" max="23" width="6.5703125" style="62" bestFit="1" customWidth="1"/>
    <col min="24" max="25" width="6" style="62" bestFit="1" customWidth="1"/>
    <col min="26" max="26" width="7.42578125" style="62"/>
    <col min="27" max="27" width="6.42578125" style="62" bestFit="1" customWidth="1"/>
    <col min="28" max="28" width="7.7109375" style="62" bestFit="1" customWidth="1"/>
    <col min="29" max="29" width="7.42578125" style="62"/>
    <col min="30" max="30" width="6.42578125" style="62" bestFit="1" customWidth="1"/>
    <col min="31" max="31" width="6" style="62" bestFit="1" customWidth="1"/>
    <col min="32" max="32" width="7.42578125" style="62"/>
    <col min="33" max="33" width="6.42578125" style="62" bestFit="1" customWidth="1"/>
    <col min="34" max="34" width="6.140625" style="62" bestFit="1" customWidth="1"/>
    <col min="35" max="16384" width="7.42578125" style="62"/>
  </cols>
  <sheetData>
    <row r="1" spans="2:34" ht="15.75" thickBot="1" x14ac:dyDescent="0.3"/>
    <row r="2" spans="2:34" ht="15.75" thickBot="1" x14ac:dyDescent="0.3">
      <c r="B2" s="16"/>
      <c r="C2" s="87" t="s">
        <v>20</v>
      </c>
      <c r="D2" s="88" t="s">
        <v>21</v>
      </c>
      <c r="E2" s="88" t="s">
        <v>22</v>
      </c>
      <c r="F2" s="89" t="s">
        <v>23</v>
      </c>
      <c r="G2" s="88" t="s">
        <v>24</v>
      </c>
      <c r="H2" s="88" t="s">
        <v>25</v>
      </c>
      <c r="I2" s="88" t="s">
        <v>26</v>
      </c>
      <c r="J2" s="88" t="s">
        <v>27</v>
      </c>
      <c r="K2" s="89" t="s">
        <v>28</v>
      </c>
      <c r="L2" s="88" t="s">
        <v>29</v>
      </c>
      <c r="M2" s="88" t="s">
        <v>30</v>
      </c>
      <c r="N2" s="89" t="s">
        <v>31</v>
      </c>
      <c r="O2" s="88" t="s">
        <v>32</v>
      </c>
      <c r="P2" s="88" t="s">
        <v>33</v>
      </c>
      <c r="Q2" s="88" t="s">
        <v>34</v>
      </c>
      <c r="R2" s="88" t="s">
        <v>35</v>
      </c>
      <c r="S2" s="89" t="s">
        <v>36</v>
      </c>
      <c r="T2" s="89" t="s">
        <v>24</v>
      </c>
      <c r="U2" s="88" t="s">
        <v>37</v>
      </c>
      <c r="V2" s="89" t="s">
        <v>38</v>
      </c>
      <c r="W2" s="88" t="s">
        <v>24</v>
      </c>
      <c r="X2" s="88" t="s">
        <v>39</v>
      </c>
      <c r="Y2" s="21" t="s">
        <v>40</v>
      </c>
      <c r="Z2" s="16"/>
      <c r="AA2" s="16"/>
      <c r="AB2" s="93" t="s">
        <v>52</v>
      </c>
      <c r="AD2" s="16"/>
      <c r="AE2" s="92" t="s">
        <v>62</v>
      </c>
      <c r="AG2" s="16"/>
      <c r="AH2" s="93" t="s">
        <v>60</v>
      </c>
    </row>
    <row r="3" spans="2:34" x14ac:dyDescent="0.25">
      <c r="B3" s="73" t="s">
        <v>0</v>
      </c>
      <c r="C3" s="26">
        <v>35</v>
      </c>
      <c r="D3" s="83">
        <v>61</v>
      </c>
      <c r="E3" s="83">
        <v>36</v>
      </c>
      <c r="F3" s="84">
        <v>37</v>
      </c>
      <c r="G3" s="83">
        <v>64</v>
      </c>
      <c r="H3" s="83">
        <v>35</v>
      </c>
      <c r="I3" s="83">
        <v>46</v>
      </c>
      <c r="J3" s="83">
        <v>35</v>
      </c>
      <c r="K3" s="84">
        <v>56</v>
      </c>
      <c r="L3" s="83">
        <v>46</v>
      </c>
      <c r="M3" s="83">
        <v>46</v>
      </c>
      <c r="N3" s="84">
        <v>68</v>
      </c>
      <c r="O3" s="83">
        <v>46</v>
      </c>
      <c r="P3" s="83">
        <v>38</v>
      </c>
      <c r="Q3" s="83">
        <v>25</v>
      </c>
      <c r="R3" s="83">
        <v>47</v>
      </c>
      <c r="S3" s="84">
        <v>62</v>
      </c>
      <c r="T3" s="84">
        <v>53</v>
      </c>
      <c r="U3" s="83">
        <v>42</v>
      </c>
      <c r="V3" s="84">
        <v>45</v>
      </c>
      <c r="W3" s="83">
        <v>44</v>
      </c>
      <c r="X3" s="83">
        <v>47</v>
      </c>
      <c r="Y3" s="25">
        <f>AVERAGE(C3:X3)</f>
        <v>46.090909090909093</v>
      </c>
      <c r="Z3" s="16"/>
      <c r="AA3" s="73" t="s">
        <v>0</v>
      </c>
      <c r="AB3" s="25">
        <f>AVERAGE(C3:X3)</f>
        <v>46.090909090909093</v>
      </c>
      <c r="AD3" s="73" t="s">
        <v>0</v>
      </c>
      <c r="AE3" s="25">
        <v>46.090909090909093</v>
      </c>
      <c r="AG3" s="73" t="s">
        <v>0</v>
      </c>
      <c r="AH3" s="25">
        <v>45</v>
      </c>
    </row>
    <row r="4" spans="2:34" x14ac:dyDescent="0.25">
      <c r="B4" s="76" t="s">
        <v>1</v>
      </c>
      <c r="C4" s="30">
        <v>28</v>
      </c>
      <c r="D4" s="16">
        <v>36</v>
      </c>
      <c r="E4" s="16">
        <v>52</v>
      </c>
      <c r="F4" s="72">
        <v>61</v>
      </c>
      <c r="G4" s="16">
        <v>28</v>
      </c>
      <c r="H4" s="16">
        <v>10</v>
      </c>
      <c r="I4" s="16">
        <v>27</v>
      </c>
      <c r="J4" s="16">
        <v>28</v>
      </c>
      <c r="K4" s="72">
        <v>51</v>
      </c>
      <c r="L4" s="16">
        <v>26</v>
      </c>
      <c r="M4" s="16">
        <v>39</v>
      </c>
      <c r="N4" s="72">
        <v>7</v>
      </c>
      <c r="O4" s="16">
        <v>30</v>
      </c>
      <c r="P4" s="16">
        <v>30</v>
      </c>
      <c r="Q4" s="16">
        <v>16</v>
      </c>
      <c r="R4" s="16">
        <v>-11</v>
      </c>
      <c r="S4" s="72">
        <v>-3</v>
      </c>
      <c r="T4" s="72">
        <v>32</v>
      </c>
      <c r="U4" s="16">
        <v>-10</v>
      </c>
      <c r="V4" s="72">
        <v>37</v>
      </c>
      <c r="W4" s="16">
        <v>35</v>
      </c>
      <c r="X4" s="16">
        <v>30</v>
      </c>
      <c r="Y4" s="29">
        <f t="shared" ref="Y4:Y22" si="0">AVERAGE(C4:X4)</f>
        <v>26.318181818181817</v>
      </c>
      <c r="Z4" s="16"/>
      <c r="AA4" s="76" t="s">
        <v>1</v>
      </c>
      <c r="AB4" s="29">
        <f t="shared" ref="AB4:AB22" si="1">AVERAGE(C4:X4)</f>
        <v>26.318181818181817</v>
      </c>
      <c r="AD4" s="76" t="s">
        <v>1</v>
      </c>
      <c r="AE4" s="29">
        <v>26.318181818181817</v>
      </c>
      <c r="AG4" s="76" t="s">
        <v>1</v>
      </c>
      <c r="AH4" s="29">
        <v>22</v>
      </c>
    </row>
    <row r="5" spans="2:34" x14ac:dyDescent="0.25">
      <c r="B5" s="76" t="s">
        <v>2</v>
      </c>
      <c r="C5" s="30">
        <v>19</v>
      </c>
      <c r="D5" s="16">
        <v>16</v>
      </c>
      <c r="E5" s="16">
        <v>29</v>
      </c>
      <c r="F5" s="72">
        <v>19</v>
      </c>
      <c r="G5" s="16">
        <v>24</v>
      </c>
      <c r="H5" s="16">
        <v>28</v>
      </c>
      <c r="I5" s="16">
        <v>39</v>
      </c>
      <c r="J5" s="16">
        <v>23</v>
      </c>
      <c r="K5" s="72">
        <v>31</v>
      </c>
      <c r="L5" s="16">
        <v>25</v>
      </c>
      <c r="M5" s="16">
        <v>20</v>
      </c>
      <c r="N5" s="72">
        <v>32</v>
      </c>
      <c r="O5" s="16">
        <v>29</v>
      </c>
      <c r="P5" s="16">
        <v>17</v>
      </c>
      <c r="Q5" s="16">
        <v>39</v>
      </c>
      <c r="R5" s="16">
        <v>20</v>
      </c>
      <c r="S5" s="72">
        <v>6</v>
      </c>
      <c r="T5" s="72">
        <v>-4</v>
      </c>
      <c r="U5" s="16">
        <v>41</v>
      </c>
      <c r="V5" s="72">
        <v>13</v>
      </c>
      <c r="W5" s="16">
        <v>26</v>
      </c>
      <c r="X5" s="16">
        <v>14</v>
      </c>
      <c r="Y5" s="29">
        <f t="shared" si="0"/>
        <v>23</v>
      </c>
      <c r="Z5" s="16"/>
      <c r="AA5" s="76" t="s">
        <v>2</v>
      </c>
      <c r="AB5" s="29">
        <f t="shared" si="1"/>
        <v>23</v>
      </c>
      <c r="AD5" s="76" t="s">
        <v>2</v>
      </c>
      <c r="AE5" s="29">
        <v>19.340909090909093</v>
      </c>
      <c r="AG5" s="76" t="s">
        <v>2</v>
      </c>
      <c r="AH5" s="29">
        <v>22</v>
      </c>
    </row>
    <row r="6" spans="2:34" x14ac:dyDescent="0.25">
      <c r="B6" s="76" t="s">
        <v>3</v>
      </c>
      <c r="C6" s="30">
        <v>-1</v>
      </c>
      <c r="D6" s="16">
        <v>7</v>
      </c>
      <c r="E6" s="16">
        <v>19</v>
      </c>
      <c r="F6" s="72">
        <v>0</v>
      </c>
      <c r="G6" s="16">
        <v>1</v>
      </c>
      <c r="H6" s="16">
        <v>6</v>
      </c>
      <c r="I6" s="16">
        <v>-2</v>
      </c>
      <c r="J6" s="16">
        <v>2</v>
      </c>
      <c r="K6" s="72">
        <v>29</v>
      </c>
      <c r="L6" s="16">
        <v>38</v>
      </c>
      <c r="M6" s="16">
        <v>29</v>
      </c>
      <c r="N6" s="72">
        <v>15</v>
      </c>
      <c r="O6" s="16">
        <v>25</v>
      </c>
      <c r="P6" s="16">
        <v>9</v>
      </c>
      <c r="Q6" s="16">
        <v>30</v>
      </c>
      <c r="R6" s="16">
        <v>31</v>
      </c>
      <c r="S6" s="72">
        <v>41</v>
      </c>
      <c r="T6" s="72">
        <v>46</v>
      </c>
      <c r="U6" s="16">
        <v>48</v>
      </c>
      <c r="V6" s="72">
        <v>57</v>
      </c>
      <c r="W6" s="16">
        <v>-14</v>
      </c>
      <c r="X6" s="16">
        <v>22</v>
      </c>
      <c r="Y6" s="29">
        <f t="shared" si="0"/>
        <v>19.90909090909091</v>
      </c>
      <c r="Z6" s="16"/>
      <c r="AA6" s="76" t="s">
        <v>3</v>
      </c>
      <c r="AB6" s="29">
        <f t="shared" si="1"/>
        <v>19.90909090909091</v>
      </c>
      <c r="AD6" s="76" t="s">
        <v>3</v>
      </c>
      <c r="AE6" s="29">
        <v>22.363636363636363</v>
      </c>
      <c r="AG6" s="76" t="s">
        <v>3</v>
      </c>
      <c r="AH6" s="29">
        <v>22</v>
      </c>
    </row>
    <row r="7" spans="2:34" x14ac:dyDescent="0.25">
      <c r="B7" s="76" t="s">
        <v>4</v>
      </c>
      <c r="C7" s="30">
        <v>39</v>
      </c>
      <c r="D7" s="16">
        <v>23</v>
      </c>
      <c r="E7" s="16">
        <v>23</v>
      </c>
      <c r="F7" s="72">
        <v>27</v>
      </c>
      <c r="G7" s="16">
        <v>25</v>
      </c>
      <c r="H7" s="16">
        <v>27</v>
      </c>
      <c r="I7" s="16">
        <v>14</v>
      </c>
      <c r="J7" s="16">
        <v>27</v>
      </c>
      <c r="K7" s="72">
        <v>28</v>
      </c>
      <c r="L7" s="16">
        <v>12</v>
      </c>
      <c r="M7" s="16">
        <v>7</v>
      </c>
      <c r="N7" s="72">
        <v>2</v>
      </c>
      <c r="O7" s="16">
        <v>62</v>
      </c>
      <c r="P7" s="16">
        <v>5</v>
      </c>
      <c r="Q7" s="16">
        <v>-1</v>
      </c>
      <c r="R7" s="16">
        <v>16</v>
      </c>
      <c r="S7" s="72">
        <v>25</v>
      </c>
      <c r="T7" s="72">
        <v>-9</v>
      </c>
      <c r="U7" s="16">
        <v>-16</v>
      </c>
      <c r="V7" s="72">
        <v>39</v>
      </c>
      <c r="W7" s="16">
        <v>12</v>
      </c>
      <c r="X7" s="16">
        <v>16</v>
      </c>
      <c r="Y7" s="29">
        <f t="shared" si="0"/>
        <v>18.318181818181817</v>
      </c>
      <c r="Z7" s="16"/>
      <c r="AA7" s="76" t="s">
        <v>4</v>
      </c>
      <c r="AB7" s="29">
        <f t="shared" si="1"/>
        <v>18.318181818181817</v>
      </c>
      <c r="AD7" s="76" t="s">
        <v>4</v>
      </c>
      <c r="AE7" s="29">
        <v>18.318181818181817</v>
      </c>
      <c r="AG7" s="76" t="s">
        <v>4</v>
      </c>
      <c r="AH7" s="29">
        <v>20</v>
      </c>
    </row>
    <row r="8" spans="2:34" x14ac:dyDescent="0.25">
      <c r="B8" s="76" t="s">
        <v>5</v>
      </c>
      <c r="C8" s="30">
        <v>19</v>
      </c>
      <c r="D8" s="16">
        <v>12</v>
      </c>
      <c r="E8" s="16">
        <v>8</v>
      </c>
      <c r="F8" s="72">
        <v>21</v>
      </c>
      <c r="G8" s="16">
        <v>20</v>
      </c>
      <c r="H8" s="16">
        <v>6</v>
      </c>
      <c r="I8" s="16">
        <v>19</v>
      </c>
      <c r="J8" s="16">
        <v>22</v>
      </c>
      <c r="K8" s="72">
        <v>31</v>
      </c>
      <c r="L8" s="16">
        <v>4</v>
      </c>
      <c r="M8" s="16">
        <v>12</v>
      </c>
      <c r="N8" s="72">
        <v>-8</v>
      </c>
      <c r="O8" s="16">
        <v>31</v>
      </c>
      <c r="P8" s="16">
        <v>38</v>
      </c>
      <c r="Q8" s="16">
        <v>45</v>
      </c>
      <c r="R8" s="16">
        <v>18</v>
      </c>
      <c r="S8" s="72">
        <v>-14</v>
      </c>
      <c r="T8" s="72">
        <v>32</v>
      </c>
      <c r="U8" s="16">
        <v>19</v>
      </c>
      <c r="V8" s="72">
        <v>21</v>
      </c>
      <c r="W8" s="16">
        <v>34</v>
      </c>
      <c r="X8" s="16">
        <v>4</v>
      </c>
      <c r="Y8" s="29">
        <f t="shared" si="0"/>
        <v>17.90909090909091</v>
      </c>
      <c r="Z8" s="16"/>
      <c r="AA8" s="76" t="s">
        <v>5</v>
      </c>
      <c r="AB8" s="29">
        <f t="shared" si="1"/>
        <v>17.90909090909091</v>
      </c>
      <c r="AD8" s="76" t="s">
        <v>5</v>
      </c>
      <c r="AE8" s="29">
        <v>19.113636363636363</v>
      </c>
      <c r="AG8" s="76" t="s">
        <v>5</v>
      </c>
      <c r="AH8" s="29">
        <v>22</v>
      </c>
    </row>
    <row r="9" spans="2:34" x14ac:dyDescent="0.25">
      <c r="B9" s="76" t="s">
        <v>6</v>
      </c>
      <c r="C9" s="30">
        <v>16</v>
      </c>
      <c r="D9" s="16">
        <v>18</v>
      </c>
      <c r="E9" s="16">
        <v>-7</v>
      </c>
      <c r="F9" s="72">
        <v>25</v>
      </c>
      <c r="G9" s="16">
        <v>28</v>
      </c>
      <c r="H9" s="16">
        <v>16</v>
      </c>
      <c r="I9" s="16">
        <v>31</v>
      </c>
      <c r="J9" s="16">
        <v>-12</v>
      </c>
      <c r="K9" s="72">
        <v>34</v>
      </c>
      <c r="L9" s="16">
        <v>18</v>
      </c>
      <c r="M9" s="16">
        <v>27</v>
      </c>
      <c r="N9" s="72">
        <v>28</v>
      </c>
      <c r="O9" s="16">
        <v>6</v>
      </c>
      <c r="P9" s="16">
        <v>17</v>
      </c>
      <c r="Q9" s="16">
        <v>-2</v>
      </c>
      <c r="R9" s="16">
        <v>14</v>
      </c>
      <c r="S9" s="72">
        <v>37</v>
      </c>
      <c r="T9" s="72">
        <v>25</v>
      </c>
      <c r="U9" s="16">
        <v>18</v>
      </c>
      <c r="V9" s="72">
        <v>1</v>
      </c>
      <c r="W9" s="16">
        <v>14</v>
      </c>
      <c r="X9" s="16">
        <v>32</v>
      </c>
      <c r="Y9" s="29">
        <f t="shared" si="0"/>
        <v>17.454545454545453</v>
      </c>
      <c r="Z9" s="16"/>
      <c r="AA9" s="76" t="s">
        <v>6</v>
      </c>
      <c r="AB9" s="29">
        <f t="shared" si="1"/>
        <v>17.454545454545453</v>
      </c>
      <c r="AD9" s="76" t="s">
        <v>6</v>
      </c>
      <c r="AE9" s="29">
        <v>13.795454545454547</v>
      </c>
      <c r="AG9" s="76" t="s">
        <v>6</v>
      </c>
      <c r="AH9" s="29">
        <v>18</v>
      </c>
    </row>
    <row r="10" spans="2:34" x14ac:dyDescent="0.25">
      <c r="B10" s="76" t="s">
        <v>7</v>
      </c>
      <c r="C10" s="30">
        <v>-11</v>
      </c>
      <c r="D10" s="16">
        <v>27</v>
      </c>
      <c r="E10" s="16">
        <v>-15</v>
      </c>
      <c r="F10" s="72">
        <v>29</v>
      </c>
      <c r="G10" s="16">
        <v>16</v>
      </c>
      <c r="H10" s="16">
        <v>16</v>
      </c>
      <c r="I10" s="16">
        <v>14</v>
      </c>
      <c r="J10" s="16">
        <v>19</v>
      </c>
      <c r="K10" s="72">
        <v>32</v>
      </c>
      <c r="L10" s="16">
        <v>6</v>
      </c>
      <c r="M10" s="16">
        <v>12</v>
      </c>
      <c r="N10" s="72">
        <v>26</v>
      </c>
      <c r="O10" s="16">
        <v>-7</v>
      </c>
      <c r="P10" s="16">
        <v>24</v>
      </c>
      <c r="Q10" s="16">
        <v>22</v>
      </c>
      <c r="R10" s="16">
        <v>22</v>
      </c>
      <c r="S10" s="72">
        <v>22</v>
      </c>
      <c r="T10" s="72">
        <v>-10</v>
      </c>
      <c r="U10" s="16">
        <v>24</v>
      </c>
      <c r="V10" s="72">
        <v>-3</v>
      </c>
      <c r="W10" s="16">
        <v>41</v>
      </c>
      <c r="X10" s="16">
        <v>29</v>
      </c>
      <c r="Y10" s="29">
        <f t="shared" si="0"/>
        <v>15.227272727272727</v>
      </c>
      <c r="Z10" s="16"/>
      <c r="AA10" s="76" t="s">
        <v>7</v>
      </c>
      <c r="AB10" s="29">
        <f t="shared" si="1"/>
        <v>15.227272727272727</v>
      </c>
      <c r="AD10" s="76" t="s">
        <v>7</v>
      </c>
      <c r="AE10" s="29">
        <v>16.43181818181818</v>
      </c>
      <c r="AG10" s="76" t="s">
        <v>7</v>
      </c>
      <c r="AH10" s="29">
        <v>22</v>
      </c>
    </row>
    <row r="11" spans="2:34" x14ac:dyDescent="0.25">
      <c r="B11" s="76" t="s">
        <v>8</v>
      </c>
      <c r="C11" s="30">
        <v>-16</v>
      </c>
      <c r="D11" s="16">
        <v>2</v>
      </c>
      <c r="E11" s="16">
        <v>16</v>
      </c>
      <c r="F11" s="72">
        <v>8</v>
      </c>
      <c r="G11" s="16">
        <v>5</v>
      </c>
      <c r="H11" s="16">
        <v>4</v>
      </c>
      <c r="I11" s="16">
        <v>3</v>
      </c>
      <c r="J11" s="16">
        <v>3</v>
      </c>
      <c r="K11" s="72">
        <v>20</v>
      </c>
      <c r="L11" s="16">
        <v>20</v>
      </c>
      <c r="M11" s="16">
        <v>18</v>
      </c>
      <c r="N11" s="72">
        <v>-7</v>
      </c>
      <c r="O11" s="16">
        <v>18</v>
      </c>
      <c r="P11" s="16">
        <v>15</v>
      </c>
      <c r="Q11" s="16">
        <v>24</v>
      </c>
      <c r="R11" s="16">
        <v>35</v>
      </c>
      <c r="S11" s="72">
        <v>56</v>
      </c>
      <c r="T11" s="72">
        <v>-20</v>
      </c>
      <c r="U11" s="16">
        <v>14</v>
      </c>
      <c r="V11" s="72">
        <v>3</v>
      </c>
      <c r="W11" s="16">
        <v>39</v>
      </c>
      <c r="X11" s="16">
        <v>19</v>
      </c>
      <c r="Y11" s="29">
        <f t="shared" si="0"/>
        <v>12.681818181818182</v>
      </c>
      <c r="Z11" s="16"/>
      <c r="AA11" s="76" t="s">
        <v>8</v>
      </c>
      <c r="AB11" s="29">
        <f t="shared" si="1"/>
        <v>12.681818181818182</v>
      </c>
      <c r="AD11" s="76" t="s">
        <v>8</v>
      </c>
      <c r="AE11" s="29">
        <v>15.136363636363635</v>
      </c>
      <c r="AG11" s="76" t="s">
        <v>8</v>
      </c>
      <c r="AH11" s="29">
        <v>18</v>
      </c>
    </row>
    <row r="12" spans="2:34" x14ac:dyDescent="0.25">
      <c r="B12" s="76" t="s">
        <v>9</v>
      </c>
      <c r="C12" s="30">
        <v>20</v>
      </c>
      <c r="D12" s="16">
        <v>6</v>
      </c>
      <c r="E12" s="16">
        <v>1</v>
      </c>
      <c r="F12" s="72">
        <v>17</v>
      </c>
      <c r="G12" s="16">
        <v>10</v>
      </c>
      <c r="H12" s="16">
        <v>10</v>
      </c>
      <c r="I12" s="16">
        <v>14</v>
      </c>
      <c r="J12" s="16">
        <v>8</v>
      </c>
      <c r="K12" s="72">
        <v>7</v>
      </c>
      <c r="L12" s="16">
        <v>-3</v>
      </c>
      <c r="M12" s="16">
        <v>-19</v>
      </c>
      <c r="N12" s="72">
        <v>17</v>
      </c>
      <c r="O12" s="16">
        <v>39</v>
      </c>
      <c r="P12" s="16">
        <v>3</v>
      </c>
      <c r="Q12" s="16">
        <v>21</v>
      </c>
      <c r="R12" s="16">
        <v>7</v>
      </c>
      <c r="S12" s="72">
        <v>11</v>
      </c>
      <c r="T12" s="72">
        <v>22</v>
      </c>
      <c r="U12" s="16">
        <v>10</v>
      </c>
      <c r="V12" s="72">
        <v>24</v>
      </c>
      <c r="W12" s="16">
        <v>1</v>
      </c>
      <c r="X12" s="16">
        <v>4</v>
      </c>
      <c r="Y12" s="29">
        <f t="shared" si="0"/>
        <v>10.454545454545455</v>
      </c>
      <c r="Z12" s="16"/>
      <c r="AA12" s="76" t="s">
        <v>9</v>
      </c>
      <c r="AB12" s="29">
        <f t="shared" si="1"/>
        <v>10.454545454545455</v>
      </c>
      <c r="AD12" s="76" t="s">
        <v>9</v>
      </c>
      <c r="AE12" s="29">
        <v>6.9318181818181825</v>
      </c>
      <c r="AG12" s="76" t="s">
        <v>9</v>
      </c>
      <c r="AH12" s="29">
        <v>7</v>
      </c>
    </row>
    <row r="13" spans="2:34" x14ac:dyDescent="0.25">
      <c r="B13" s="76" t="s">
        <v>10</v>
      </c>
      <c r="C13" s="30">
        <v>17</v>
      </c>
      <c r="D13" s="16">
        <v>-14</v>
      </c>
      <c r="E13" s="16">
        <v>21</v>
      </c>
      <c r="F13" s="72">
        <v>18</v>
      </c>
      <c r="G13" s="16">
        <v>12</v>
      </c>
      <c r="H13" s="16">
        <v>-17</v>
      </c>
      <c r="I13" s="16">
        <v>16</v>
      </c>
      <c r="J13" s="16">
        <v>14</v>
      </c>
      <c r="K13" s="72">
        <v>25</v>
      </c>
      <c r="L13" s="16">
        <v>2</v>
      </c>
      <c r="M13" s="16">
        <v>9</v>
      </c>
      <c r="N13" s="72">
        <v>12</v>
      </c>
      <c r="O13" s="16">
        <v>10</v>
      </c>
      <c r="P13" s="16">
        <v>7</v>
      </c>
      <c r="Q13" s="16">
        <v>0</v>
      </c>
      <c r="R13" s="16">
        <v>-14</v>
      </c>
      <c r="S13" s="72">
        <v>17</v>
      </c>
      <c r="T13" s="72">
        <v>10</v>
      </c>
      <c r="U13" s="16">
        <v>8</v>
      </c>
      <c r="V13" s="72">
        <v>28</v>
      </c>
      <c r="W13" s="16">
        <v>39</v>
      </c>
      <c r="X13" s="16">
        <v>11</v>
      </c>
      <c r="Y13" s="29">
        <f t="shared" si="0"/>
        <v>10.5</v>
      </c>
      <c r="Z13" s="16"/>
      <c r="AA13" s="76" t="s">
        <v>10</v>
      </c>
      <c r="AB13" s="29">
        <f t="shared" si="1"/>
        <v>10.5</v>
      </c>
      <c r="AD13" s="76" t="s">
        <v>10</v>
      </c>
      <c r="AE13" s="29">
        <v>10.5</v>
      </c>
      <c r="AG13" s="76" t="s">
        <v>10</v>
      </c>
      <c r="AH13" s="29">
        <v>10</v>
      </c>
    </row>
    <row r="14" spans="2:34" x14ac:dyDescent="0.25">
      <c r="B14" s="76" t="s">
        <v>11</v>
      </c>
      <c r="C14" s="30">
        <v>8</v>
      </c>
      <c r="D14" s="16">
        <v>9</v>
      </c>
      <c r="E14" s="16">
        <v>7</v>
      </c>
      <c r="F14" s="72">
        <v>-13</v>
      </c>
      <c r="G14" s="16">
        <v>16</v>
      </c>
      <c r="H14" s="16">
        <v>-4</v>
      </c>
      <c r="I14" s="16">
        <v>11</v>
      </c>
      <c r="J14" s="16">
        <v>8</v>
      </c>
      <c r="K14" s="72">
        <v>4</v>
      </c>
      <c r="L14" s="16">
        <v>3</v>
      </c>
      <c r="M14" s="16">
        <v>5</v>
      </c>
      <c r="N14" s="72">
        <v>7</v>
      </c>
      <c r="O14" s="16">
        <v>16</v>
      </c>
      <c r="P14" s="16">
        <v>-20</v>
      </c>
      <c r="Q14" s="16">
        <v>-17</v>
      </c>
      <c r="R14" s="16">
        <v>2</v>
      </c>
      <c r="S14" s="72">
        <v>11</v>
      </c>
      <c r="T14" s="72">
        <v>30</v>
      </c>
      <c r="U14" s="16">
        <v>20</v>
      </c>
      <c r="V14" s="72">
        <v>22</v>
      </c>
      <c r="W14" s="16">
        <v>14</v>
      </c>
      <c r="X14" s="16">
        <v>21</v>
      </c>
      <c r="Y14" s="29">
        <f t="shared" si="0"/>
        <v>7.2727272727272725</v>
      </c>
      <c r="Z14" s="16"/>
      <c r="AA14" s="76" t="s">
        <v>11</v>
      </c>
      <c r="AB14" s="29">
        <f t="shared" si="1"/>
        <v>7.2727272727272725</v>
      </c>
      <c r="AD14" s="76" t="s">
        <v>11</v>
      </c>
      <c r="AE14" s="29">
        <v>10.795454545454545</v>
      </c>
      <c r="AG14" s="76" t="s">
        <v>11</v>
      </c>
      <c r="AH14" s="29">
        <v>8</v>
      </c>
    </row>
    <row r="15" spans="2:34" x14ac:dyDescent="0.25">
      <c r="B15" s="76" t="s">
        <v>12</v>
      </c>
      <c r="C15" s="30">
        <v>15</v>
      </c>
      <c r="D15" s="16">
        <v>6</v>
      </c>
      <c r="E15" s="16">
        <v>15</v>
      </c>
      <c r="F15" s="72">
        <v>-10</v>
      </c>
      <c r="G15" s="16">
        <v>1</v>
      </c>
      <c r="H15" s="16">
        <v>11</v>
      </c>
      <c r="I15" s="16">
        <v>16</v>
      </c>
      <c r="J15" s="16">
        <v>4</v>
      </c>
      <c r="K15" s="72">
        <v>10</v>
      </c>
      <c r="L15" s="16">
        <v>6</v>
      </c>
      <c r="M15" s="16">
        <v>-4</v>
      </c>
      <c r="N15" s="72">
        <v>18</v>
      </c>
      <c r="O15" s="16">
        <v>-9</v>
      </c>
      <c r="P15" s="16">
        <v>3</v>
      </c>
      <c r="Q15" s="16">
        <v>11</v>
      </c>
      <c r="R15" s="16">
        <v>8</v>
      </c>
      <c r="S15" s="72">
        <v>19</v>
      </c>
      <c r="T15" s="72">
        <v>2</v>
      </c>
      <c r="U15" s="16">
        <v>2</v>
      </c>
      <c r="V15" s="72">
        <v>-11</v>
      </c>
      <c r="W15" s="16">
        <v>12</v>
      </c>
      <c r="X15" s="16">
        <v>10</v>
      </c>
      <c r="Y15" s="29">
        <f t="shared" si="0"/>
        <v>6.1363636363636367</v>
      </c>
      <c r="Z15" s="16"/>
      <c r="AA15" s="76" t="s">
        <v>12</v>
      </c>
      <c r="AB15" s="29">
        <f t="shared" si="1"/>
        <v>6.1363636363636367</v>
      </c>
      <c r="AD15" s="76" t="s">
        <v>12</v>
      </c>
      <c r="AE15" s="29">
        <v>5.9772727272727275</v>
      </c>
      <c r="AG15" s="76" t="s">
        <v>12</v>
      </c>
      <c r="AH15" s="29">
        <v>6</v>
      </c>
    </row>
    <row r="16" spans="2:34" x14ac:dyDescent="0.25">
      <c r="B16" s="76" t="s">
        <v>13</v>
      </c>
      <c r="C16" s="30">
        <v>13</v>
      </c>
      <c r="D16" s="16">
        <v>-17</v>
      </c>
      <c r="E16" s="16">
        <v>-15</v>
      </c>
      <c r="F16" s="72">
        <v>2</v>
      </c>
      <c r="G16" s="16">
        <v>-1</v>
      </c>
      <c r="H16" s="16">
        <v>0</v>
      </c>
      <c r="I16" s="16">
        <v>5</v>
      </c>
      <c r="J16" s="16">
        <v>22</v>
      </c>
      <c r="K16" s="72">
        <v>11</v>
      </c>
      <c r="L16" s="16">
        <v>8</v>
      </c>
      <c r="M16" s="16">
        <v>8</v>
      </c>
      <c r="N16" s="72">
        <v>19</v>
      </c>
      <c r="O16" s="16">
        <v>17</v>
      </c>
      <c r="P16" s="16">
        <v>12</v>
      </c>
      <c r="Q16" s="16">
        <v>12</v>
      </c>
      <c r="R16" s="16">
        <v>-15</v>
      </c>
      <c r="S16" s="72">
        <v>23</v>
      </c>
      <c r="T16" s="72">
        <v>14</v>
      </c>
      <c r="U16" s="16">
        <v>13</v>
      </c>
      <c r="V16" s="72">
        <v>-11</v>
      </c>
      <c r="W16" s="16">
        <v>0</v>
      </c>
      <c r="X16" s="16">
        <v>6</v>
      </c>
      <c r="Y16" s="29">
        <f t="shared" si="0"/>
        <v>5.7272727272727275</v>
      </c>
      <c r="Z16" s="16"/>
      <c r="AA16" s="76" t="s">
        <v>13</v>
      </c>
      <c r="AB16" s="29">
        <f t="shared" si="1"/>
        <v>5.7272727272727275</v>
      </c>
      <c r="AD16" s="76" t="s">
        <v>13</v>
      </c>
      <c r="AE16" s="29">
        <v>6.8863636363636367</v>
      </c>
      <c r="AG16" s="76" t="s">
        <v>13</v>
      </c>
      <c r="AH16" s="29">
        <v>7</v>
      </c>
    </row>
    <row r="17" spans="2:34" x14ac:dyDescent="0.25">
      <c r="B17" s="76" t="s">
        <v>14</v>
      </c>
      <c r="C17" s="30">
        <v>-17</v>
      </c>
      <c r="D17" s="16">
        <v>7</v>
      </c>
      <c r="E17" s="16">
        <v>2</v>
      </c>
      <c r="F17" s="72">
        <v>7</v>
      </c>
      <c r="G17" s="16">
        <v>8</v>
      </c>
      <c r="H17" s="16">
        <v>32</v>
      </c>
      <c r="I17" s="16">
        <v>9</v>
      </c>
      <c r="J17" s="16">
        <v>11</v>
      </c>
      <c r="K17" s="72">
        <v>9</v>
      </c>
      <c r="L17" s="16">
        <v>-18</v>
      </c>
      <c r="M17" s="16">
        <v>-19</v>
      </c>
      <c r="N17" s="72">
        <v>23</v>
      </c>
      <c r="O17" s="16">
        <v>26</v>
      </c>
      <c r="P17" s="16">
        <v>-18</v>
      </c>
      <c r="Q17" s="16">
        <v>-13</v>
      </c>
      <c r="R17" s="16">
        <v>10</v>
      </c>
      <c r="S17" s="72">
        <v>2</v>
      </c>
      <c r="T17" s="72">
        <v>-10</v>
      </c>
      <c r="U17" s="16">
        <v>10</v>
      </c>
      <c r="V17" s="72">
        <v>17</v>
      </c>
      <c r="W17" s="16">
        <v>40</v>
      </c>
      <c r="X17" s="16">
        <v>2</v>
      </c>
      <c r="Y17" s="29">
        <f t="shared" si="0"/>
        <v>5.4545454545454541</v>
      </c>
      <c r="Z17" s="16"/>
      <c r="AA17" s="76" t="s">
        <v>14</v>
      </c>
      <c r="AB17" s="29">
        <f t="shared" si="1"/>
        <v>5.4545454545454541</v>
      </c>
      <c r="AD17" s="76" t="s">
        <v>14</v>
      </c>
      <c r="AE17" s="29">
        <v>1.9318181818181817</v>
      </c>
      <c r="AG17" s="76" t="s">
        <v>14</v>
      </c>
      <c r="AH17" s="29">
        <v>2</v>
      </c>
    </row>
    <row r="18" spans="2:34" x14ac:dyDescent="0.25">
      <c r="B18" s="76" t="s">
        <v>15</v>
      </c>
      <c r="C18" s="30">
        <v>8</v>
      </c>
      <c r="D18" s="16">
        <v>7</v>
      </c>
      <c r="E18" s="16">
        <v>3</v>
      </c>
      <c r="F18" s="72">
        <v>-15</v>
      </c>
      <c r="G18" s="16">
        <v>0</v>
      </c>
      <c r="H18" s="16">
        <v>0</v>
      </c>
      <c r="I18" s="16">
        <v>6</v>
      </c>
      <c r="J18" s="16">
        <v>-1</v>
      </c>
      <c r="K18" s="72">
        <v>9</v>
      </c>
      <c r="L18" s="16">
        <v>3</v>
      </c>
      <c r="M18" s="16">
        <v>2</v>
      </c>
      <c r="N18" s="72">
        <v>7</v>
      </c>
      <c r="O18" s="16">
        <v>19</v>
      </c>
      <c r="P18" s="16">
        <v>5</v>
      </c>
      <c r="Q18" s="16">
        <v>8</v>
      </c>
      <c r="R18" s="16">
        <v>5</v>
      </c>
      <c r="S18" s="72">
        <v>-16</v>
      </c>
      <c r="T18" s="72">
        <v>1</v>
      </c>
      <c r="U18" s="16">
        <v>12</v>
      </c>
      <c r="V18" s="72">
        <v>10</v>
      </c>
      <c r="W18" s="16">
        <v>6</v>
      </c>
      <c r="X18" s="16">
        <v>11</v>
      </c>
      <c r="Y18" s="29">
        <f t="shared" si="0"/>
        <v>4.0909090909090908</v>
      </c>
      <c r="Z18" s="16"/>
      <c r="AA18" s="76" t="s">
        <v>15</v>
      </c>
      <c r="AB18" s="29">
        <f t="shared" si="1"/>
        <v>4.0909090909090908</v>
      </c>
      <c r="AD18" s="76" t="s">
        <v>15</v>
      </c>
      <c r="AE18" s="29">
        <v>7.6136363636363633</v>
      </c>
      <c r="AG18" s="76" t="s">
        <v>15</v>
      </c>
      <c r="AH18" s="29">
        <v>8</v>
      </c>
    </row>
    <row r="19" spans="2:34" x14ac:dyDescent="0.25">
      <c r="B19" s="76" t="s">
        <v>16</v>
      </c>
      <c r="C19" s="30">
        <v>8</v>
      </c>
      <c r="D19" s="16">
        <v>9</v>
      </c>
      <c r="E19" s="16">
        <v>2</v>
      </c>
      <c r="F19" s="72">
        <v>16</v>
      </c>
      <c r="G19" s="16">
        <v>6</v>
      </c>
      <c r="H19" s="16">
        <v>1</v>
      </c>
      <c r="I19" s="16">
        <v>9</v>
      </c>
      <c r="J19" s="16">
        <v>0</v>
      </c>
      <c r="K19" s="72">
        <v>13</v>
      </c>
      <c r="L19" s="16">
        <v>-19</v>
      </c>
      <c r="M19" s="16">
        <v>5</v>
      </c>
      <c r="N19" s="72">
        <v>9</v>
      </c>
      <c r="O19" s="16">
        <v>14</v>
      </c>
      <c r="P19" s="16">
        <v>1</v>
      </c>
      <c r="Q19" s="16">
        <v>8</v>
      </c>
      <c r="R19" s="16">
        <v>4</v>
      </c>
      <c r="S19" s="72">
        <v>23</v>
      </c>
      <c r="T19" s="72">
        <v>12</v>
      </c>
      <c r="U19" s="16">
        <v>-16</v>
      </c>
      <c r="V19" s="72">
        <v>-21</v>
      </c>
      <c r="W19" s="16">
        <v>5</v>
      </c>
      <c r="X19" s="16">
        <v>0</v>
      </c>
      <c r="Y19" s="29">
        <f t="shared" si="0"/>
        <v>4.0454545454545459</v>
      </c>
      <c r="Z19" s="16"/>
      <c r="AA19" s="76" t="s">
        <v>16</v>
      </c>
      <c r="AB19" s="29">
        <f t="shared" si="1"/>
        <v>4.0454545454545459</v>
      </c>
      <c r="AD19" s="76" t="s">
        <v>16</v>
      </c>
      <c r="AE19" s="29">
        <v>3.0454545454545454</v>
      </c>
      <c r="AG19" s="76" t="s">
        <v>16</v>
      </c>
      <c r="AH19" s="29">
        <v>3</v>
      </c>
    </row>
    <row r="20" spans="2:34" x14ac:dyDescent="0.25">
      <c r="B20" s="76" t="s">
        <v>17</v>
      </c>
      <c r="C20" s="30">
        <v>-1</v>
      </c>
      <c r="D20" s="16">
        <v>1</v>
      </c>
      <c r="E20" s="16">
        <v>11</v>
      </c>
      <c r="F20" s="72">
        <v>2</v>
      </c>
      <c r="G20" s="16">
        <v>4</v>
      </c>
      <c r="H20" s="16">
        <v>7</v>
      </c>
      <c r="I20" s="16">
        <v>3</v>
      </c>
      <c r="J20" s="16">
        <v>-1</v>
      </c>
      <c r="K20" s="72">
        <v>-4</v>
      </c>
      <c r="L20" s="16">
        <v>0</v>
      </c>
      <c r="M20" s="16">
        <v>0</v>
      </c>
      <c r="N20" s="72">
        <v>13</v>
      </c>
      <c r="O20" s="16">
        <v>11</v>
      </c>
      <c r="P20" s="16">
        <v>-2</v>
      </c>
      <c r="Q20" s="16">
        <v>0</v>
      </c>
      <c r="R20" s="16">
        <v>10</v>
      </c>
      <c r="S20" s="72">
        <v>-18</v>
      </c>
      <c r="T20" s="72">
        <v>17</v>
      </c>
      <c r="U20" s="16">
        <v>8</v>
      </c>
      <c r="V20" s="72">
        <v>-1</v>
      </c>
      <c r="W20" s="16">
        <v>2</v>
      </c>
      <c r="X20" s="16">
        <v>-3</v>
      </c>
      <c r="Y20" s="29">
        <f t="shared" si="0"/>
        <v>2.6818181818181817</v>
      </c>
      <c r="Z20" s="16"/>
      <c r="AA20" s="76" t="s">
        <v>17</v>
      </c>
      <c r="AB20" s="29">
        <f t="shared" si="1"/>
        <v>2.6818181818181817</v>
      </c>
      <c r="AD20" s="76" t="s">
        <v>17</v>
      </c>
      <c r="AE20" s="29">
        <v>1.6818181818181812</v>
      </c>
      <c r="AG20" s="76" t="s">
        <v>17</v>
      </c>
      <c r="AH20" s="29">
        <v>2</v>
      </c>
    </row>
    <row r="21" spans="2:34" x14ac:dyDescent="0.25">
      <c r="B21" s="76" t="s">
        <v>18</v>
      </c>
      <c r="C21" s="30">
        <v>13</v>
      </c>
      <c r="D21" s="16">
        <v>-2</v>
      </c>
      <c r="E21" s="16">
        <v>12</v>
      </c>
      <c r="F21" s="72">
        <v>-1</v>
      </c>
      <c r="G21" s="16">
        <v>2</v>
      </c>
      <c r="H21" s="16">
        <v>10</v>
      </c>
      <c r="I21" s="16">
        <v>2</v>
      </c>
      <c r="J21" s="16">
        <v>6</v>
      </c>
      <c r="K21" s="72">
        <v>5</v>
      </c>
      <c r="L21" s="16">
        <v>-5</v>
      </c>
      <c r="M21" s="16">
        <v>0</v>
      </c>
      <c r="N21" s="72">
        <v>7</v>
      </c>
      <c r="O21" s="16">
        <v>14</v>
      </c>
      <c r="P21" s="16">
        <v>8</v>
      </c>
      <c r="Q21" s="16">
        <v>-18</v>
      </c>
      <c r="R21" s="16">
        <v>-17</v>
      </c>
      <c r="S21" s="72">
        <v>15</v>
      </c>
      <c r="T21" s="72">
        <v>10</v>
      </c>
      <c r="U21" s="16">
        <v>2</v>
      </c>
      <c r="V21" s="72">
        <v>-19</v>
      </c>
      <c r="W21" s="16">
        <v>-5</v>
      </c>
      <c r="X21" s="16">
        <v>4</v>
      </c>
      <c r="Y21" s="29">
        <f t="shared" si="0"/>
        <v>1.9545454545454546</v>
      </c>
      <c r="Z21" s="16"/>
      <c r="AA21" s="76" t="s">
        <v>18</v>
      </c>
      <c r="AB21" s="29">
        <f t="shared" si="1"/>
        <v>1.9545454545454546</v>
      </c>
      <c r="AD21" s="76" t="s">
        <v>18</v>
      </c>
      <c r="AE21" s="29">
        <v>1.7954545454545454</v>
      </c>
      <c r="AG21" s="76" t="s">
        <v>18</v>
      </c>
      <c r="AH21" s="29">
        <v>2</v>
      </c>
    </row>
    <row r="22" spans="2:34" ht="15.75" thickBot="1" x14ac:dyDescent="0.3">
      <c r="B22" s="79" t="s">
        <v>19</v>
      </c>
      <c r="C22" s="34">
        <v>11</v>
      </c>
      <c r="D22" s="85">
        <v>2</v>
      </c>
      <c r="E22" s="85">
        <v>5</v>
      </c>
      <c r="F22" s="86">
        <v>0</v>
      </c>
      <c r="G22" s="85">
        <v>1</v>
      </c>
      <c r="H22" s="85">
        <v>0</v>
      </c>
      <c r="I22" s="85">
        <v>1</v>
      </c>
      <c r="J22" s="85">
        <v>-19</v>
      </c>
      <c r="K22" s="86">
        <v>19</v>
      </c>
      <c r="L22" s="85">
        <v>6</v>
      </c>
      <c r="M22" s="85">
        <v>2</v>
      </c>
      <c r="N22" s="86">
        <v>3</v>
      </c>
      <c r="O22" s="85">
        <v>-18</v>
      </c>
      <c r="P22" s="85">
        <v>3</v>
      </c>
      <c r="Q22" s="85">
        <v>6</v>
      </c>
      <c r="R22" s="85">
        <v>-21</v>
      </c>
      <c r="S22" s="86">
        <v>-34</v>
      </c>
      <c r="T22" s="86">
        <v>16</v>
      </c>
      <c r="U22" s="85">
        <v>6</v>
      </c>
      <c r="V22" s="86">
        <v>12</v>
      </c>
      <c r="W22" s="85">
        <v>-3</v>
      </c>
      <c r="X22" s="85">
        <v>5</v>
      </c>
      <c r="Y22" s="33">
        <f t="shared" si="0"/>
        <v>0.13636363636363635</v>
      </c>
      <c r="Z22" s="16"/>
      <c r="AA22" s="79" t="s">
        <v>19</v>
      </c>
      <c r="AB22" s="33">
        <f t="shared" si="1"/>
        <v>0.13636363636363635</v>
      </c>
      <c r="AD22" s="79" t="s">
        <v>19</v>
      </c>
      <c r="AE22" s="33">
        <v>1.2954545454545459</v>
      </c>
      <c r="AG22" s="79" t="s">
        <v>19</v>
      </c>
      <c r="AH22" s="33">
        <v>1.5</v>
      </c>
    </row>
    <row r="23" spans="2:34" ht="15.75" thickBot="1" x14ac:dyDescent="0.3">
      <c r="B23" s="16"/>
      <c r="C23" s="34">
        <f>AVERAGE(C3:C22)</f>
        <v>11.15</v>
      </c>
      <c r="D23" s="85">
        <f t="shared" ref="D23:Y23" si="2">AVERAGE(D3:D22)</f>
        <v>10.8</v>
      </c>
      <c r="E23" s="85">
        <f t="shared" si="2"/>
        <v>11.25</v>
      </c>
      <c r="F23" s="86">
        <f t="shared" si="2"/>
        <v>12.5</v>
      </c>
      <c r="G23" s="85">
        <f t="shared" si="2"/>
        <v>13.5</v>
      </c>
      <c r="H23" s="85">
        <f t="shared" si="2"/>
        <v>9.9</v>
      </c>
      <c r="I23" s="85">
        <f t="shared" si="2"/>
        <v>14.15</v>
      </c>
      <c r="J23" s="85">
        <f t="shared" si="2"/>
        <v>9.9499999999999993</v>
      </c>
      <c r="K23" s="86">
        <f t="shared" si="2"/>
        <v>21</v>
      </c>
      <c r="L23" s="85">
        <f t="shared" si="2"/>
        <v>8.9</v>
      </c>
      <c r="M23" s="85">
        <f t="shared" si="2"/>
        <v>9.9499999999999993</v>
      </c>
      <c r="N23" s="86">
        <f t="shared" si="2"/>
        <v>14.9</v>
      </c>
      <c r="O23" s="85">
        <f t="shared" si="2"/>
        <v>18.95</v>
      </c>
      <c r="P23" s="85">
        <f t="shared" si="2"/>
        <v>9.75</v>
      </c>
      <c r="Q23" s="85">
        <f t="shared" si="2"/>
        <v>10.8</v>
      </c>
      <c r="R23" s="85">
        <f t="shared" si="2"/>
        <v>8.5500000000000007</v>
      </c>
      <c r="S23" s="86">
        <f t="shared" si="2"/>
        <v>14.25</v>
      </c>
      <c r="T23" s="86">
        <f t="shared" si="2"/>
        <v>13.45</v>
      </c>
      <c r="U23" s="85">
        <f t="shared" si="2"/>
        <v>12.75</v>
      </c>
      <c r="V23" s="86">
        <f t="shared" si="2"/>
        <v>13.15</v>
      </c>
      <c r="W23" s="85">
        <f t="shared" si="2"/>
        <v>17.100000000000001</v>
      </c>
      <c r="X23" s="85">
        <f t="shared" si="2"/>
        <v>14.2</v>
      </c>
      <c r="Y23" s="82">
        <f t="shared" si="2"/>
        <v>12.768181818181819</v>
      </c>
      <c r="Z23" s="16"/>
      <c r="AA23" s="16"/>
      <c r="AB23" s="94">
        <f>AVERAGE(AB3:AB22)</f>
        <v>12.768181818181819</v>
      </c>
      <c r="AG23" s="16"/>
      <c r="AH23" s="94">
        <f>AVERAGE(AH3:AH22)</f>
        <v>13.375</v>
      </c>
    </row>
    <row r="24" spans="2:34" ht="15.75" thickBot="1" x14ac:dyDescent="0.3">
      <c r="B24" s="16"/>
      <c r="C24" s="16"/>
      <c r="D24" s="16"/>
      <c r="E24" s="16"/>
      <c r="F24" s="72"/>
      <c r="G24" s="16"/>
      <c r="H24" s="16"/>
      <c r="I24" s="16"/>
      <c r="J24" s="16"/>
      <c r="K24" s="72"/>
      <c r="L24" s="16"/>
      <c r="M24" s="16"/>
      <c r="N24" s="72"/>
      <c r="O24" s="16"/>
      <c r="P24" s="16"/>
      <c r="Q24" s="16"/>
      <c r="R24" s="16"/>
      <c r="S24" s="72"/>
      <c r="T24" s="72"/>
      <c r="U24" s="16"/>
      <c r="V24" s="72"/>
      <c r="W24" s="16"/>
      <c r="X24" s="16"/>
      <c r="Y24" s="16"/>
      <c r="Z24" s="16"/>
      <c r="AA24" s="16"/>
      <c r="AB24" s="16"/>
      <c r="AG24" s="16"/>
      <c r="AH24" s="16"/>
    </row>
    <row r="25" spans="2:34" ht="15.75" thickBot="1" x14ac:dyDescent="0.3">
      <c r="B25" s="16"/>
      <c r="C25" s="87" t="s">
        <v>20</v>
      </c>
      <c r="D25" s="88" t="s">
        <v>21</v>
      </c>
      <c r="E25" s="88" t="s">
        <v>22</v>
      </c>
      <c r="F25" s="89" t="s">
        <v>23</v>
      </c>
      <c r="G25" s="88" t="s">
        <v>24</v>
      </c>
      <c r="H25" s="88" t="s">
        <v>25</v>
      </c>
      <c r="I25" s="88" t="s">
        <v>26</v>
      </c>
      <c r="J25" s="88" t="s">
        <v>27</v>
      </c>
      <c r="K25" s="89" t="s">
        <v>28</v>
      </c>
      <c r="L25" s="88" t="s">
        <v>29</v>
      </c>
      <c r="M25" s="88" t="s">
        <v>30</v>
      </c>
      <c r="N25" s="89" t="s">
        <v>31</v>
      </c>
      <c r="O25" s="88" t="s">
        <v>32</v>
      </c>
      <c r="P25" s="88" t="s">
        <v>33</v>
      </c>
      <c r="Q25" s="88" t="s">
        <v>34</v>
      </c>
      <c r="R25" s="88" t="s">
        <v>35</v>
      </c>
      <c r="S25" s="89" t="s">
        <v>36</v>
      </c>
      <c r="T25" s="89" t="s">
        <v>24</v>
      </c>
      <c r="U25" s="88" t="s">
        <v>37</v>
      </c>
      <c r="V25" s="89" t="s">
        <v>38</v>
      </c>
      <c r="W25" s="88" t="s">
        <v>24</v>
      </c>
      <c r="X25" s="88" t="s">
        <v>39</v>
      </c>
      <c r="Y25" s="21" t="s">
        <v>40</v>
      </c>
      <c r="Z25" s="16"/>
      <c r="AA25" s="16"/>
      <c r="AB25" s="93" t="s">
        <v>52</v>
      </c>
      <c r="AD25" s="16"/>
      <c r="AE25" s="93" t="s">
        <v>62</v>
      </c>
      <c r="AG25" s="16"/>
      <c r="AH25" s="93" t="s">
        <v>60</v>
      </c>
    </row>
    <row r="26" spans="2:34" x14ac:dyDescent="0.25">
      <c r="B26" s="73" t="s">
        <v>41</v>
      </c>
      <c r="C26" s="26">
        <v>78</v>
      </c>
      <c r="D26" s="83">
        <v>95</v>
      </c>
      <c r="E26" s="83">
        <v>98</v>
      </c>
      <c r="F26" s="84">
        <v>108</v>
      </c>
      <c r="G26" s="83">
        <v>97</v>
      </c>
      <c r="H26" s="83">
        <v>63</v>
      </c>
      <c r="I26" s="83">
        <v>96</v>
      </c>
      <c r="J26" s="83">
        <v>86</v>
      </c>
      <c r="K26" s="84">
        <v>112</v>
      </c>
      <c r="L26" s="83">
        <v>77</v>
      </c>
      <c r="M26" s="83">
        <v>95</v>
      </c>
      <c r="N26" s="84">
        <v>80</v>
      </c>
      <c r="O26" s="83">
        <v>101</v>
      </c>
      <c r="P26" s="83">
        <v>81</v>
      </c>
      <c r="Q26" s="83">
        <v>54</v>
      </c>
      <c r="R26" s="83">
        <v>46</v>
      </c>
      <c r="S26" s="84">
        <v>64</v>
      </c>
      <c r="T26" s="84">
        <v>95</v>
      </c>
      <c r="U26" s="83">
        <v>45</v>
      </c>
      <c r="V26" s="84">
        <v>105</v>
      </c>
      <c r="W26" s="83">
        <v>84</v>
      </c>
      <c r="X26" s="83">
        <v>87</v>
      </c>
      <c r="Y26" s="25">
        <f t="shared" ref="Y26:Y35" si="3">AVERAGE(C26:X26)</f>
        <v>83.954545454545453</v>
      </c>
      <c r="Z26" s="16"/>
      <c r="AA26" s="73" t="s">
        <v>41</v>
      </c>
      <c r="AB26" s="25">
        <f t="shared" ref="AB26:AB35" si="4">AVERAGE(C26:X26)</f>
        <v>83.954545454545453</v>
      </c>
      <c r="AD26" s="73" t="s">
        <v>41</v>
      </c>
      <c r="AE26" s="25">
        <v>83.954545454545453</v>
      </c>
      <c r="AG26" s="73" t="s">
        <v>41</v>
      </c>
      <c r="AH26" s="25">
        <v>80</v>
      </c>
    </row>
    <row r="27" spans="2:34" x14ac:dyDescent="0.25">
      <c r="B27" s="76" t="s">
        <v>42</v>
      </c>
      <c r="C27" s="30">
        <v>45</v>
      </c>
      <c r="D27" s="16">
        <v>44</v>
      </c>
      <c r="E27" s="16">
        <v>32</v>
      </c>
      <c r="F27" s="72">
        <v>49</v>
      </c>
      <c r="G27" s="16">
        <v>57</v>
      </c>
      <c r="H27" s="16">
        <v>54</v>
      </c>
      <c r="I27" s="16">
        <v>65</v>
      </c>
      <c r="J27" s="16">
        <v>21</v>
      </c>
      <c r="K27" s="72">
        <v>70</v>
      </c>
      <c r="L27" s="16">
        <v>53</v>
      </c>
      <c r="M27" s="16">
        <v>52</v>
      </c>
      <c r="N27" s="72">
        <v>70</v>
      </c>
      <c r="O27" s="16">
        <v>40</v>
      </c>
      <c r="P27" s="16">
        <v>44</v>
      </c>
      <c r="Q27" s="16">
        <v>47</v>
      </c>
      <c r="R27" s="16">
        <v>44</v>
      </c>
      <c r="S27" s="72">
        <v>53</v>
      </c>
      <c r="T27" s="72">
        <v>31</v>
      </c>
      <c r="U27" s="16">
        <v>69</v>
      </c>
      <c r="V27" s="72">
        <v>24</v>
      </c>
      <c r="W27" s="16">
        <v>45</v>
      </c>
      <c r="X27" s="16">
        <v>51</v>
      </c>
      <c r="Y27" s="29">
        <f t="shared" si="3"/>
        <v>48.18181818181818</v>
      </c>
      <c r="Z27" s="16"/>
      <c r="AA27" s="76" t="s">
        <v>42</v>
      </c>
      <c r="AB27" s="29">
        <f t="shared" si="4"/>
        <v>48.18181818181818</v>
      </c>
      <c r="AD27" s="76" t="s">
        <v>43</v>
      </c>
      <c r="AE27" s="29">
        <v>48.18181818181818</v>
      </c>
      <c r="AG27" s="76" t="s">
        <v>42</v>
      </c>
      <c r="AH27" s="29">
        <v>45</v>
      </c>
    </row>
    <row r="28" spans="2:34" x14ac:dyDescent="0.25">
      <c r="B28" s="76" t="s">
        <v>43</v>
      </c>
      <c r="C28" s="30">
        <v>31</v>
      </c>
      <c r="D28" s="16">
        <v>59</v>
      </c>
      <c r="E28" s="16">
        <v>3</v>
      </c>
      <c r="F28" s="72">
        <v>63</v>
      </c>
      <c r="G28" s="16">
        <v>56</v>
      </c>
      <c r="H28" s="16">
        <v>37</v>
      </c>
      <c r="I28" s="16">
        <v>38</v>
      </c>
      <c r="J28" s="16">
        <v>46</v>
      </c>
      <c r="K28" s="72">
        <v>73</v>
      </c>
      <c r="L28" s="16">
        <v>25</v>
      </c>
      <c r="M28" s="16">
        <v>32</v>
      </c>
      <c r="N28" s="72">
        <v>38</v>
      </c>
      <c r="O28" s="16">
        <v>34</v>
      </c>
      <c r="P28" s="16">
        <v>67</v>
      </c>
      <c r="Q28" s="16">
        <v>70</v>
      </c>
      <c r="R28" s="16">
        <v>65</v>
      </c>
      <c r="S28" s="72">
        <v>18</v>
      </c>
      <c r="T28" s="72">
        <v>35</v>
      </c>
      <c r="U28" s="16">
        <v>63</v>
      </c>
      <c r="V28" s="72">
        <v>28</v>
      </c>
      <c r="W28" s="16">
        <v>78</v>
      </c>
      <c r="X28" s="16">
        <v>48</v>
      </c>
      <c r="Y28" s="29">
        <f t="shared" si="3"/>
        <v>45.772727272727273</v>
      </c>
      <c r="Z28" s="16"/>
      <c r="AA28" s="76" t="s">
        <v>43</v>
      </c>
      <c r="AB28" s="29">
        <f t="shared" si="4"/>
        <v>45.772727272727273</v>
      </c>
      <c r="AD28" s="76" t="s">
        <v>44</v>
      </c>
      <c r="AE28" s="29">
        <v>45.772727272727273</v>
      </c>
      <c r="AG28" s="76" t="s">
        <v>43</v>
      </c>
      <c r="AH28" s="29">
        <v>45</v>
      </c>
    </row>
    <row r="29" spans="2:34" x14ac:dyDescent="0.25">
      <c r="B29" s="76" t="s">
        <v>44</v>
      </c>
      <c r="C29" s="30">
        <v>-16</v>
      </c>
      <c r="D29" s="16">
        <v>14</v>
      </c>
      <c r="E29" s="16">
        <v>36</v>
      </c>
      <c r="F29" s="72">
        <v>23</v>
      </c>
      <c r="G29" s="16">
        <v>8</v>
      </c>
      <c r="H29" s="16">
        <v>15</v>
      </c>
      <c r="I29" s="16">
        <v>11</v>
      </c>
      <c r="J29" s="16">
        <v>15</v>
      </c>
      <c r="K29" s="72">
        <v>54</v>
      </c>
      <c r="L29" s="16">
        <v>68</v>
      </c>
      <c r="M29" s="16">
        <v>62</v>
      </c>
      <c r="N29" s="72">
        <v>18</v>
      </c>
      <c r="O29" s="16">
        <v>56</v>
      </c>
      <c r="P29" s="16">
        <v>44</v>
      </c>
      <c r="Q29" s="16">
        <v>64</v>
      </c>
      <c r="R29" s="16">
        <v>66</v>
      </c>
      <c r="S29" s="72">
        <v>110</v>
      </c>
      <c r="T29" s="72">
        <v>36</v>
      </c>
      <c r="U29" s="16">
        <v>57</v>
      </c>
      <c r="V29" s="72">
        <v>65</v>
      </c>
      <c r="W29" s="16">
        <v>34</v>
      </c>
      <c r="X29" s="16">
        <v>59</v>
      </c>
      <c r="Y29" s="29">
        <f t="shared" si="3"/>
        <v>40.863636363636367</v>
      </c>
      <c r="Z29" s="16"/>
      <c r="AA29" s="76" t="s">
        <v>44</v>
      </c>
      <c r="AB29" s="29">
        <f t="shared" si="4"/>
        <v>40.863636363636367</v>
      </c>
      <c r="AD29" s="76" t="s">
        <v>42</v>
      </c>
      <c r="AE29" s="29">
        <v>40.863636363636367</v>
      </c>
      <c r="AG29" s="76" t="s">
        <v>44</v>
      </c>
      <c r="AH29" s="29">
        <v>40</v>
      </c>
    </row>
    <row r="30" spans="2:34" x14ac:dyDescent="0.25">
      <c r="B30" s="76" t="s">
        <v>45</v>
      </c>
      <c r="C30" s="30">
        <v>56</v>
      </c>
      <c r="D30" s="16">
        <v>19</v>
      </c>
      <c r="E30" s="16">
        <v>54</v>
      </c>
      <c r="F30" s="72">
        <v>55</v>
      </c>
      <c r="G30" s="16">
        <v>42</v>
      </c>
      <c r="H30" s="16">
        <v>15</v>
      </c>
      <c r="I30" s="16">
        <v>40</v>
      </c>
      <c r="J30" s="16">
        <v>46</v>
      </c>
      <c r="K30" s="72">
        <v>63</v>
      </c>
      <c r="L30" s="16">
        <v>22</v>
      </c>
      <c r="M30" s="16">
        <v>21</v>
      </c>
      <c r="N30" s="72">
        <v>24</v>
      </c>
      <c r="O30" s="16">
        <v>67</v>
      </c>
      <c r="P30" s="16">
        <v>17</v>
      </c>
      <c r="Q30" s="16">
        <v>4</v>
      </c>
      <c r="R30" s="16">
        <v>7</v>
      </c>
      <c r="S30" s="72">
        <v>47</v>
      </c>
      <c r="T30" s="72">
        <v>0</v>
      </c>
      <c r="U30" s="16">
        <v>-7</v>
      </c>
      <c r="V30" s="72">
        <v>77</v>
      </c>
      <c r="W30" s="16">
        <v>56</v>
      </c>
      <c r="X30" s="16">
        <v>32</v>
      </c>
      <c r="Y30" s="29">
        <f t="shared" si="3"/>
        <v>34.409090909090907</v>
      </c>
      <c r="Z30" s="16"/>
      <c r="AA30" s="76" t="s">
        <v>45</v>
      </c>
      <c r="AB30" s="29">
        <f t="shared" si="4"/>
        <v>34.409090909090907</v>
      </c>
      <c r="AD30" s="76" t="s">
        <v>45</v>
      </c>
      <c r="AE30" s="29">
        <v>34.409090909090907</v>
      </c>
      <c r="AG30" s="76" t="s">
        <v>45</v>
      </c>
      <c r="AH30" s="29">
        <v>35</v>
      </c>
    </row>
    <row r="31" spans="2:34" x14ac:dyDescent="0.25">
      <c r="B31" s="76" t="s">
        <v>46</v>
      </c>
      <c r="C31" s="30">
        <v>8</v>
      </c>
      <c r="D31" s="16">
        <v>28</v>
      </c>
      <c r="E31" s="16">
        <v>11</v>
      </c>
      <c r="F31" s="72">
        <v>25</v>
      </c>
      <c r="G31" s="16">
        <v>28</v>
      </c>
      <c r="H31" s="16">
        <v>42</v>
      </c>
      <c r="I31" s="16">
        <v>33</v>
      </c>
      <c r="J31" s="16">
        <v>24</v>
      </c>
      <c r="K31" s="72">
        <v>21</v>
      </c>
      <c r="L31" s="16">
        <v>-16</v>
      </c>
      <c r="M31" s="16">
        <v>-35</v>
      </c>
      <c r="N31" s="72">
        <v>43</v>
      </c>
      <c r="O31" s="16">
        <v>66</v>
      </c>
      <c r="P31" s="16">
        <v>-16</v>
      </c>
      <c r="Q31" s="16">
        <v>13</v>
      </c>
      <c r="R31" s="16">
        <v>20</v>
      </c>
      <c r="S31" s="72">
        <v>23</v>
      </c>
      <c r="T31" s="72">
        <v>27</v>
      </c>
      <c r="U31" s="16">
        <v>21</v>
      </c>
      <c r="V31" s="72">
        <v>44</v>
      </c>
      <c r="W31" s="16">
        <v>46</v>
      </c>
      <c r="X31" s="16">
        <v>11</v>
      </c>
      <c r="Y31" s="29">
        <f t="shared" si="3"/>
        <v>21.227272727272727</v>
      </c>
      <c r="Z31" s="16"/>
      <c r="AA31" s="76" t="s">
        <v>46</v>
      </c>
      <c r="AB31" s="29">
        <f t="shared" si="4"/>
        <v>21.227272727272727</v>
      </c>
      <c r="AD31" s="76" t="s">
        <v>47</v>
      </c>
      <c r="AE31" s="29">
        <v>21.227272727272727</v>
      </c>
      <c r="AG31" s="76" t="s">
        <v>46</v>
      </c>
      <c r="AH31" s="29">
        <v>20</v>
      </c>
    </row>
    <row r="32" spans="2:34" x14ac:dyDescent="0.25">
      <c r="B32" s="76" t="s">
        <v>47</v>
      </c>
      <c r="C32" s="30">
        <v>17</v>
      </c>
      <c r="D32" s="16">
        <v>15</v>
      </c>
      <c r="E32" s="16">
        <v>13</v>
      </c>
      <c r="F32" s="72">
        <v>-23</v>
      </c>
      <c r="G32" s="16">
        <v>17</v>
      </c>
      <c r="H32" s="16">
        <v>1</v>
      </c>
      <c r="I32" s="16">
        <v>20</v>
      </c>
      <c r="J32" s="16">
        <v>6</v>
      </c>
      <c r="K32" s="72">
        <v>20</v>
      </c>
      <c r="L32" s="16">
        <v>5</v>
      </c>
      <c r="M32" s="16">
        <v>8</v>
      </c>
      <c r="N32" s="72">
        <v>18</v>
      </c>
      <c r="O32" s="16">
        <v>40</v>
      </c>
      <c r="P32" s="16">
        <v>-12</v>
      </c>
      <c r="Q32" s="16">
        <v>-4</v>
      </c>
      <c r="R32" s="16">
        <v>15</v>
      </c>
      <c r="S32" s="72">
        <v>-4</v>
      </c>
      <c r="T32" s="72">
        <v>34</v>
      </c>
      <c r="U32" s="16">
        <v>42</v>
      </c>
      <c r="V32" s="72">
        <v>31</v>
      </c>
      <c r="W32" s="16">
        <v>26</v>
      </c>
      <c r="X32" s="16">
        <v>27</v>
      </c>
      <c r="Y32" s="29">
        <f t="shared" si="3"/>
        <v>14.181818181818182</v>
      </c>
      <c r="Z32" s="16"/>
      <c r="AA32" s="76" t="s">
        <v>47</v>
      </c>
      <c r="AB32" s="29">
        <f t="shared" si="4"/>
        <v>14.181818181818182</v>
      </c>
      <c r="AD32" s="76" t="s">
        <v>46</v>
      </c>
      <c r="AE32" s="29">
        <v>14.181818181818182</v>
      </c>
      <c r="AG32" s="76" t="s">
        <v>47</v>
      </c>
      <c r="AH32" s="29">
        <v>15</v>
      </c>
    </row>
    <row r="33" spans="2:34" x14ac:dyDescent="0.25">
      <c r="B33" s="76" t="s">
        <v>48</v>
      </c>
      <c r="C33" s="30">
        <v>31</v>
      </c>
      <c r="D33" s="16">
        <v>7</v>
      </c>
      <c r="E33" s="16">
        <v>26</v>
      </c>
      <c r="F33" s="72">
        <v>-10</v>
      </c>
      <c r="G33" s="16">
        <v>8</v>
      </c>
      <c r="H33" s="16">
        <v>22</v>
      </c>
      <c r="I33" s="16">
        <v>19</v>
      </c>
      <c r="J33" s="16">
        <v>11</v>
      </c>
      <c r="K33" s="72">
        <v>16</v>
      </c>
      <c r="L33" s="16">
        <v>0</v>
      </c>
      <c r="M33" s="16">
        <v>6</v>
      </c>
      <c r="N33" s="72">
        <v>26</v>
      </c>
      <c r="O33" s="16">
        <v>4</v>
      </c>
      <c r="P33" s="16">
        <v>12</v>
      </c>
      <c r="Q33" s="16">
        <v>-8</v>
      </c>
      <c r="R33" s="16">
        <v>-10</v>
      </c>
      <c r="S33" s="72">
        <v>39</v>
      </c>
      <c r="T33" s="72">
        <v>15</v>
      </c>
      <c r="U33" s="16">
        <v>14</v>
      </c>
      <c r="V33" s="72">
        <v>-31</v>
      </c>
      <c r="W33" s="16">
        <v>12</v>
      </c>
      <c r="X33" s="16">
        <v>13</v>
      </c>
      <c r="Y33" s="29">
        <f t="shared" si="3"/>
        <v>10.090909090909092</v>
      </c>
      <c r="Z33" s="16"/>
      <c r="AA33" s="76" t="s">
        <v>48</v>
      </c>
      <c r="AB33" s="29">
        <f t="shared" si="4"/>
        <v>10.090909090909092</v>
      </c>
      <c r="AD33" s="76" t="s">
        <v>50</v>
      </c>
      <c r="AE33" s="29">
        <v>10.090909090909092</v>
      </c>
      <c r="AG33" s="76" t="s">
        <v>48</v>
      </c>
      <c r="AH33" s="29">
        <v>10</v>
      </c>
    </row>
    <row r="34" spans="2:34" x14ac:dyDescent="0.25">
      <c r="B34" s="76" t="s">
        <v>49</v>
      </c>
      <c r="C34" s="30">
        <v>12</v>
      </c>
      <c r="D34" s="16">
        <v>13</v>
      </c>
      <c r="E34" s="16">
        <v>18</v>
      </c>
      <c r="F34" s="72">
        <v>17</v>
      </c>
      <c r="G34" s="16">
        <v>15</v>
      </c>
      <c r="H34" s="16">
        <v>7</v>
      </c>
      <c r="I34" s="16">
        <v>17</v>
      </c>
      <c r="J34" s="16">
        <v>4</v>
      </c>
      <c r="K34" s="72">
        <v>14</v>
      </c>
      <c r="L34" s="16">
        <v>-18</v>
      </c>
      <c r="M34" s="16">
        <v>10</v>
      </c>
      <c r="N34" s="72">
        <v>23</v>
      </c>
      <c r="O34" s="16">
        <v>26</v>
      </c>
      <c r="P34" s="16">
        <v>0</v>
      </c>
      <c r="Q34" s="16">
        <v>18</v>
      </c>
      <c r="R34" s="16">
        <v>15</v>
      </c>
      <c r="S34" s="72">
        <v>6</v>
      </c>
      <c r="T34" s="72">
        <v>30</v>
      </c>
      <c r="U34" s="16">
        <v>-7</v>
      </c>
      <c r="V34" s="72">
        <v>-19</v>
      </c>
      <c r="W34" s="16">
        <v>12</v>
      </c>
      <c r="X34" s="16">
        <v>2</v>
      </c>
      <c r="Y34" s="29">
        <f t="shared" si="3"/>
        <v>9.7727272727272734</v>
      </c>
      <c r="Z34" s="16"/>
      <c r="AA34" s="76" t="s">
        <v>49</v>
      </c>
      <c r="AB34" s="29">
        <f t="shared" si="4"/>
        <v>9.7727272727272734</v>
      </c>
      <c r="AD34" s="76" t="s">
        <v>48</v>
      </c>
      <c r="AE34" s="29">
        <v>9.7727272727272734</v>
      </c>
      <c r="AG34" s="76" t="s">
        <v>49</v>
      </c>
      <c r="AH34" s="29">
        <v>10</v>
      </c>
    </row>
    <row r="35" spans="2:34" ht="15.75" thickBot="1" x14ac:dyDescent="0.3">
      <c r="B35" s="79" t="s">
        <v>50</v>
      </c>
      <c r="C35" s="34">
        <v>25</v>
      </c>
      <c r="D35" s="85">
        <v>-16</v>
      </c>
      <c r="E35" s="85">
        <v>-5</v>
      </c>
      <c r="F35" s="86">
        <v>5</v>
      </c>
      <c r="G35" s="85">
        <v>1</v>
      </c>
      <c r="H35" s="85">
        <v>1</v>
      </c>
      <c r="I35" s="85">
        <v>5</v>
      </c>
      <c r="J35" s="85">
        <v>-2</v>
      </c>
      <c r="K35" s="86">
        <v>35</v>
      </c>
      <c r="L35" s="85">
        <v>19</v>
      </c>
      <c r="M35" s="85">
        <v>9</v>
      </c>
      <c r="N35" s="86">
        <v>21</v>
      </c>
      <c r="O35" s="85">
        <v>9</v>
      </c>
      <c r="P35" s="85">
        <v>20</v>
      </c>
      <c r="Q35" s="85">
        <v>19</v>
      </c>
      <c r="R35" s="85">
        <v>-35</v>
      </c>
      <c r="S35" s="86">
        <v>-10</v>
      </c>
      <c r="T35" s="86">
        <v>29</v>
      </c>
      <c r="U35" s="85">
        <v>20</v>
      </c>
      <c r="V35" s="86">
        <v>2</v>
      </c>
      <c r="W35" s="85">
        <v>7</v>
      </c>
      <c r="X35" s="85">
        <v>12</v>
      </c>
      <c r="Y35" s="33">
        <f t="shared" si="3"/>
        <v>7.7727272727272725</v>
      </c>
      <c r="Z35" s="16"/>
      <c r="AA35" s="79" t="s">
        <v>50</v>
      </c>
      <c r="AB35" s="33">
        <f t="shared" si="4"/>
        <v>7.7727272727272725</v>
      </c>
      <c r="AD35" s="79" t="s">
        <v>49</v>
      </c>
      <c r="AE35" s="33">
        <v>7.7727272727272725</v>
      </c>
      <c r="AG35" s="79" t="s">
        <v>50</v>
      </c>
      <c r="AH35" s="33">
        <v>8</v>
      </c>
    </row>
    <row r="36" spans="2:34" ht="15.75" thickBot="1" x14ac:dyDescent="0.3">
      <c r="B36" s="16"/>
      <c r="C36" s="34">
        <f>AVERAGE(C26:C35)</f>
        <v>28.7</v>
      </c>
      <c r="D36" s="85">
        <f t="shared" ref="D36:Y36" si="5">AVERAGE(D26:D35)</f>
        <v>27.8</v>
      </c>
      <c r="E36" s="85">
        <f t="shared" si="5"/>
        <v>28.6</v>
      </c>
      <c r="F36" s="86">
        <f t="shared" si="5"/>
        <v>31.2</v>
      </c>
      <c r="G36" s="85">
        <f t="shared" si="5"/>
        <v>32.9</v>
      </c>
      <c r="H36" s="85">
        <f t="shared" si="5"/>
        <v>25.7</v>
      </c>
      <c r="I36" s="85">
        <f t="shared" si="5"/>
        <v>34.4</v>
      </c>
      <c r="J36" s="85">
        <f t="shared" si="5"/>
        <v>25.7</v>
      </c>
      <c r="K36" s="86">
        <f t="shared" si="5"/>
        <v>47.8</v>
      </c>
      <c r="L36" s="85">
        <f t="shared" si="5"/>
        <v>23.5</v>
      </c>
      <c r="M36" s="85">
        <f t="shared" si="5"/>
        <v>26</v>
      </c>
      <c r="N36" s="86">
        <f t="shared" si="5"/>
        <v>36.1</v>
      </c>
      <c r="O36" s="85">
        <f t="shared" si="5"/>
        <v>44.3</v>
      </c>
      <c r="P36" s="85">
        <f t="shared" si="5"/>
        <v>25.7</v>
      </c>
      <c r="Q36" s="85">
        <f t="shared" si="5"/>
        <v>27.7</v>
      </c>
      <c r="R36" s="85">
        <f t="shared" si="5"/>
        <v>23.3</v>
      </c>
      <c r="S36" s="86">
        <f t="shared" si="5"/>
        <v>34.6</v>
      </c>
      <c r="T36" s="86">
        <f t="shared" si="5"/>
        <v>33.200000000000003</v>
      </c>
      <c r="U36" s="85">
        <f t="shared" si="5"/>
        <v>31.7</v>
      </c>
      <c r="V36" s="86">
        <f t="shared" si="5"/>
        <v>32.6</v>
      </c>
      <c r="W36" s="85">
        <f t="shared" si="5"/>
        <v>40</v>
      </c>
      <c r="X36" s="85">
        <f t="shared" si="5"/>
        <v>34.200000000000003</v>
      </c>
      <c r="Y36" s="82">
        <f t="shared" si="5"/>
        <v>31.622727272727268</v>
      </c>
      <c r="Z36" s="16"/>
      <c r="AA36" s="16"/>
      <c r="AB36" s="94">
        <f>AVERAGE(AB26:AB35)</f>
        <v>31.622727272727268</v>
      </c>
      <c r="AD36" s="16"/>
      <c r="AE36" s="94">
        <f>AVERAGE(AE26:AE35)</f>
        <v>31.622727272727268</v>
      </c>
      <c r="AG36" s="16"/>
      <c r="AH36" s="94">
        <f>AVERAGE(AH26:AH35)</f>
        <v>30.8</v>
      </c>
    </row>
  </sheetData>
  <conditionalFormatting sqref="C3:X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X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X3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X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:Y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:AB35 AB3:AB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:AE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:AE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:AE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:AH35 AH3:AH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Results 2023</vt:lpstr>
      <vt:lpstr>Quoten</vt:lpstr>
      <vt:lpstr>Teamadjusted Results 2023</vt:lpstr>
      <vt:lpstr>NoNegative Results 2023</vt:lpstr>
      <vt:lpstr>Intution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Weskamp</dc:creator>
  <cp:lastModifiedBy>Andreas Weskamp</cp:lastModifiedBy>
  <dcterms:created xsi:type="dcterms:W3CDTF">2024-02-25T19:01:09Z</dcterms:created>
  <dcterms:modified xsi:type="dcterms:W3CDTF">2024-02-27T15:58:23Z</dcterms:modified>
</cp:coreProperties>
</file>