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larsen/Desktop/"/>
    </mc:Choice>
  </mc:AlternateContent>
  <xr:revisionPtr revIDLastSave="0" documentId="8_{A81BD89C-720D-964B-B3A0-9084F0D6E078}" xr6:coauthVersionLast="46" xr6:coauthVersionMax="46" xr10:uidLastSave="{00000000-0000-0000-0000-000000000000}"/>
  <bookViews>
    <workbookView xWindow="0" yWindow="500" windowWidth="28800" windowHeight="15920" activeTab="4" xr2:uid="{00000000-000D-0000-FFFF-FFFF00000000}"/>
  </bookViews>
  <sheets>
    <sheet name="Fixed" sheetId="3" r:id="rId1"/>
    <sheet name="Variable" sheetId="5" r:id="rId2"/>
    <sheet name="Sales" sheetId="7" r:id="rId3"/>
    <sheet name="Budget" sheetId="2" r:id="rId4"/>
    <sheet name="Break even point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A4" i="4"/>
  <c r="B12" i="7"/>
  <c r="B4" i="4" s="1"/>
  <c r="F8" i="4"/>
  <c r="F9" i="4"/>
  <c r="F7" i="4"/>
  <c r="B14" i="2"/>
  <c r="B10" i="2"/>
  <c r="B12" i="2"/>
  <c r="C8" i="2"/>
  <c r="D8" i="2"/>
  <c r="E8" i="2"/>
  <c r="F8" i="2"/>
  <c r="G8" i="2"/>
  <c r="H8" i="2"/>
  <c r="I8" i="2"/>
  <c r="J8" i="2"/>
  <c r="K8" i="2"/>
  <c r="L8" i="2"/>
  <c r="M8" i="2"/>
  <c r="B8" i="2"/>
  <c r="C12" i="7"/>
  <c r="D12" i="7"/>
  <c r="E12" i="7"/>
  <c r="F12" i="7"/>
  <c r="G12" i="7"/>
  <c r="H12" i="7"/>
  <c r="I12" i="7"/>
  <c r="J12" i="7"/>
  <c r="K12" i="7"/>
  <c r="L12" i="7"/>
  <c r="M12" i="7"/>
  <c r="J7" i="2"/>
  <c r="B7" i="2"/>
  <c r="N3" i="7"/>
  <c r="N4" i="7"/>
  <c r="N5" i="7"/>
  <c r="N6" i="7"/>
  <c r="N7" i="7"/>
  <c r="B8" i="7"/>
  <c r="C8" i="7"/>
  <c r="C7" i="2" s="1"/>
  <c r="D8" i="7"/>
  <c r="D7" i="2" s="1"/>
  <c r="E8" i="7"/>
  <c r="E7" i="2" s="1"/>
  <c r="F8" i="7"/>
  <c r="F7" i="2" s="1"/>
  <c r="G8" i="7"/>
  <c r="G7" i="2" s="1"/>
  <c r="H8" i="7"/>
  <c r="H7" i="2" s="1"/>
  <c r="I8" i="7"/>
  <c r="I7" i="2" s="1"/>
  <c r="J8" i="7"/>
  <c r="K8" i="7"/>
  <c r="K7" i="2" s="1"/>
  <c r="L8" i="7"/>
  <c r="L7" i="2" s="1"/>
  <c r="M8" i="7"/>
  <c r="M7" i="2" s="1"/>
  <c r="B11" i="4"/>
  <c r="B13" i="4"/>
  <c r="B18" i="4"/>
  <c r="B19" i="4"/>
  <c r="B20" i="4"/>
  <c r="B21" i="4"/>
  <c r="B22" i="4"/>
  <c r="B23" i="4"/>
  <c r="B24" i="4"/>
  <c r="B9" i="4"/>
  <c r="B8" i="4"/>
  <c r="N7" i="3"/>
  <c r="F22" i="4" l="1"/>
  <c r="C4" i="4" s="1"/>
  <c r="D4" i="4" s="1"/>
  <c r="N8" i="7"/>
  <c r="E4" i="4" l="1"/>
  <c r="B21" i="3"/>
  <c r="K21" i="3"/>
  <c r="K22" i="3" s="1"/>
  <c r="C21" i="3"/>
  <c r="C22" i="3" s="1"/>
  <c r="I9" i="5"/>
  <c r="I21" i="3"/>
  <c r="I22" i="3" s="1"/>
  <c r="K9" i="5"/>
  <c r="C9" i="5"/>
  <c r="D21" i="3"/>
  <c r="D22" i="3" s="1"/>
  <c r="G21" i="3"/>
  <c r="G22" i="3" s="1"/>
  <c r="E21" i="3"/>
  <c r="E22" i="3" s="1"/>
  <c r="L21" i="3"/>
  <c r="L22" i="3" s="1"/>
  <c r="J21" i="3"/>
  <c r="J22" i="3" s="1"/>
  <c r="B22" i="3" l="1"/>
  <c r="B26" i="4" s="1"/>
  <c r="B25" i="4"/>
  <c r="M9" i="5"/>
  <c r="M21" i="3"/>
  <c r="M22" i="3" s="1"/>
  <c r="H9" i="5"/>
  <c r="H21" i="3"/>
  <c r="H22" i="3" s="1"/>
  <c r="N7" i="2"/>
  <c r="F9" i="5"/>
  <c r="F21" i="3"/>
  <c r="F22" i="3" s="1"/>
  <c r="B9" i="5"/>
  <c r="E9" i="5"/>
  <c r="G9" i="5"/>
  <c r="D9" i="5"/>
  <c r="J9" i="5"/>
  <c r="L9" i="5"/>
  <c r="N22" i="3" l="1"/>
  <c r="N9" i="5"/>
  <c r="C11" i="3" l="1"/>
  <c r="D11" i="3"/>
  <c r="E11" i="3"/>
  <c r="F11" i="3"/>
  <c r="G11" i="3"/>
  <c r="H11" i="3"/>
  <c r="I11" i="3"/>
  <c r="J11" i="3"/>
  <c r="K11" i="3"/>
  <c r="K14" i="2" s="1"/>
  <c r="K19" i="2" s="1"/>
  <c r="L11" i="3"/>
  <c r="L14" i="2" s="1"/>
  <c r="L19" i="2" s="1"/>
  <c r="M11" i="3"/>
  <c r="M14" i="2" s="1"/>
  <c r="M19" i="2" s="1"/>
  <c r="B11" i="3"/>
  <c r="C7" i="3"/>
  <c r="D7" i="3"/>
  <c r="E7" i="3"/>
  <c r="F7" i="3"/>
  <c r="G7" i="3"/>
  <c r="H7" i="3"/>
  <c r="I7" i="3"/>
  <c r="J7" i="3"/>
  <c r="K7" i="3"/>
  <c r="L7" i="3"/>
  <c r="M7" i="3"/>
  <c r="B7" i="3"/>
  <c r="M10" i="2" l="1"/>
  <c r="M12" i="2" s="1"/>
  <c r="J14" i="2"/>
  <c r="J19" i="2" s="1"/>
  <c r="L10" i="2"/>
  <c r="L12" i="2" s="1"/>
  <c r="H14" i="2"/>
  <c r="H19" i="2" s="1"/>
  <c r="G14" i="2"/>
  <c r="G19" i="2" s="1"/>
  <c r="F14" i="2"/>
  <c r="F19" i="2" s="1"/>
  <c r="E14" i="2"/>
  <c r="E19" i="2" s="1"/>
  <c r="D14" i="2"/>
  <c r="D19" i="2" s="1"/>
  <c r="C14" i="2"/>
  <c r="C19" i="2" s="1"/>
  <c r="N11" i="3"/>
  <c r="B19" i="2"/>
  <c r="B15" i="4"/>
  <c r="B27" i="4" s="1"/>
  <c r="K10" i="2"/>
  <c r="K12" i="2" s="1"/>
  <c r="H10" i="2" l="1"/>
  <c r="H12" i="2" s="1"/>
  <c r="C10" i="2"/>
  <c r="C12" i="2" s="1"/>
  <c r="F10" i="2"/>
  <c r="F12" i="2" s="1"/>
  <c r="I14" i="2"/>
  <c r="I19" i="2" s="1"/>
  <c r="I10" i="2"/>
  <c r="I12" i="2" s="1"/>
  <c r="G10" i="2"/>
  <c r="G12" i="2" s="1"/>
  <c r="E10" i="2"/>
  <c r="E12" i="2" s="1"/>
  <c r="J10" i="2"/>
  <c r="J12" i="2" s="1"/>
  <c r="D10" i="2"/>
  <c r="D12" i="2" s="1"/>
  <c r="N8" i="2"/>
  <c r="N14" i="2" l="1"/>
  <c r="N10" i="2"/>
  <c r="M21" i="2"/>
  <c r="N19" i="2"/>
  <c r="I21" i="2"/>
  <c r="L21" i="2"/>
  <c r="K21" i="2"/>
  <c r="G21" i="2"/>
  <c r="H21" i="2"/>
  <c r="D21" i="2"/>
  <c r="J21" i="2"/>
  <c r="E21" i="2"/>
  <c r="B21" i="2"/>
  <c r="C21" i="2"/>
  <c r="F21" i="2"/>
</calcChain>
</file>

<file path=xl/sharedStrings.xml><?xml version="1.0" encoding="utf-8"?>
<sst xmlns="http://schemas.openxmlformats.org/spreadsheetml/2006/main" count="134" uniqueCount="71">
  <si>
    <t>Budget 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</si>
  <si>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</si>
  <si>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</si>
  <si>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</si>
  <si>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</si>
  <si>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</si>
  <si>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</si>
  <si>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</si>
  <si>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</si>
  <si>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</si>
  <si>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</si>
  <si>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</si>
  <si>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</si>
  <si>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&amp; marketing</t>
  </si>
  <si>
    <t>Advertising</t>
  </si>
  <si>
    <t>PR</t>
  </si>
  <si>
    <t>Total</t>
  </si>
  <si>
    <t xml:space="preserve">Adminstration </t>
  </si>
  <si>
    <t xml:space="preserve">Household rent </t>
  </si>
  <si>
    <t>Wifi</t>
  </si>
  <si>
    <t>Debt Payment</t>
  </si>
  <si>
    <t>Insurances</t>
  </si>
  <si>
    <t xml:space="preserve">Depreciation of assets </t>
  </si>
  <si>
    <t xml:space="preserve">Total </t>
  </si>
  <si>
    <t>budget 2021 - Variable cost</t>
  </si>
  <si>
    <t>Budget 2021 -  fixed cost</t>
  </si>
  <si>
    <t>Fixed salary</t>
  </si>
  <si>
    <t>Freelancer comanpy</t>
  </si>
  <si>
    <t>Total budget</t>
  </si>
  <si>
    <t>All year</t>
  </si>
  <si>
    <t>Phone</t>
  </si>
  <si>
    <t>Office rent</t>
  </si>
  <si>
    <t>Gross  margin %</t>
  </si>
  <si>
    <t>P&amp;L Statement</t>
  </si>
  <si>
    <t>Total For year</t>
  </si>
  <si>
    <t>Net Profit</t>
  </si>
  <si>
    <t>COST without tax and Depreciation</t>
  </si>
  <si>
    <t>Accumutalated profit</t>
  </si>
  <si>
    <t>Break even Point</t>
  </si>
  <si>
    <t>Revenue</t>
  </si>
  <si>
    <t>Contribution margin %</t>
  </si>
  <si>
    <t>Taxes 5% of sales</t>
  </si>
  <si>
    <t>Fixed Costs</t>
  </si>
  <si>
    <t>Average Price</t>
  </si>
  <si>
    <t>Variable Costs</t>
  </si>
  <si>
    <t>Contribution Margin</t>
  </si>
  <si>
    <t>Break-Even Units</t>
  </si>
  <si>
    <t>Amount</t>
  </si>
  <si>
    <t>Per Unit Amount</t>
  </si>
  <si>
    <t>Break even point Pr month</t>
  </si>
  <si>
    <t>Break even units = number of hours</t>
  </si>
  <si>
    <t>Income</t>
  </si>
  <si>
    <t>Client 1</t>
  </si>
  <si>
    <t>Client 2</t>
  </si>
  <si>
    <t>Client 3</t>
  </si>
  <si>
    <t>Client 4</t>
  </si>
  <si>
    <t>Other clients</t>
  </si>
  <si>
    <t>Total income</t>
  </si>
  <si>
    <t>Food</t>
  </si>
  <si>
    <t>Socializing</t>
  </si>
  <si>
    <t>Entertainment</t>
  </si>
  <si>
    <t>The variable cost is divided by numbers of hours you work</t>
  </si>
  <si>
    <t>Change the formel so it match the desired month</t>
  </si>
  <si>
    <t xml:space="preserve">The variable cost are sat on Jan, to see the break even point for other months. 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</si>
  <si>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</t>
    </r>
  </si>
  <si>
    <t>Hours used</t>
  </si>
  <si>
    <t>Average income pr hour</t>
  </si>
  <si>
    <t>Change average price so it match the month you wish to calculate break even point on</t>
  </si>
  <si>
    <t xml:space="preserve"> Average price can be found in "sales"</t>
  </si>
  <si>
    <t xml:space="preserve">EBIT </t>
  </si>
  <si>
    <t xml:space="preserve">EBITDA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</si>
</sst>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rgb="FF95BE46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0" xfId="0" applyFill="1"/>
    <xf numFmtId="0" fontId="0" fillId="2" borderId="0" xfId="0" applyFill="1"/>
    <xf numFmtId="0" fontId="2" fillId="0" borderId="1" xfId="0" applyFont="1" applyBorder="1"/>
    <xf numFmtId="0" fontId="0" fillId="0" borderId="4" xfId="0" applyBorder="1"/>
    <xf numFmtId="0" fontId="0" fillId="3" borderId="0" xfId="0" applyFill="1" applyBorder="1"/>
    <xf numFmtId="0" fontId="0" fillId="3" borderId="0" xfId="0" applyFill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Fill="1" applyBorder="1"/>
    <xf numFmtId="0" fontId="0" fillId="0" borderId="6" xfId="0" applyBorder="1"/>
    <xf numFmtId="10" fontId="0" fillId="0" borderId="0" xfId="0" applyNumberFormat="1"/>
    <xf numFmtId="0" fontId="0" fillId="0" borderId="17" xfId="0" applyFill="1" applyBorder="1"/>
    <xf numFmtId="2" fontId="0" fillId="0" borderId="0" xfId="0" applyNumberFormat="1"/>
    <xf numFmtId="0" fontId="7" fillId="0" borderId="4" xfId="0" applyFont="1" applyBorder="1"/>
    <xf numFmtId="0" fontId="0" fillId="3" borderId="0" xfId="0" applyFill="1" applyBorder="1" applyAlignment="1"/>
    <xf numFmtId="0" fontId="0" fillId="2" borderId="4" xfId="0" applyFill="1" applyBorder="1"/>
    <xf numFmtId="0" fontId="6" fillId="0" borderId="4" xfId="0" applyFont="1" applyBorder="1" applyAlignment="1">
      <alignment wrapText="1"/>
    </xf>
    <xf numFmtId="0" fontId="0" fillId="0" borderId="19" xfId="0" applyBorder="1"/>
    <xf numFmtId="0" fontId="0" fillId="3" borderId="4" xfId="0" applyFill="1" applyBorder="1"/>
    <xf numFmtId="0" fontId="7" fillId="0" borderId="0" xfId="0" applyFont="1" applyFill="1" applyBorder="1"/>
    <xf numFmtId="164" fontId="0" fillId="0" borderId="0" xfId="0" applyNumberFormat="1"/>
    <xf numFmtId="9" fontId="0" fillId="0" borderId="0" xfId="1" applyFont="1"/>
    <xf numFmtId="2" fontId="0" fillId="4" borderId="0" xfId="0" applyNumberFormat="1" applyFill="1"/>
    <xf numFmtId="0" fontId="9" fillId="0" borderId="0" xfId="0" applyFont="1" applyFill="1"/>
    <xf numFmtId="0" fontId="9" fillId="0" borderId="0" xfId="0" applyFont="1"/>
    <xf numFmtId="0" fontId="8" fillId="0" borderId="11" xfId="0" applyFont="1" applyBorder="1"/>
    <xf numFmtId="0" fontId="8" fillId="0" borderId="1" xfId="0" applyFont="1" applyBorder="1"/>
    <xf numFmtId="0" fontId="8" fillId="0" borderId="3" xfId="0" applyFont="1" applyBorder="1"/>
    <xf numFmtId="0" fontId="12" fillId="0" borderId="22" xfId="0" applyFont="1" applyBorder="1"/>
    <xf numFmtId="2" fontId="8" fillId="0" borderId="20" xfId="0" applyNumberFormat="1" applyFont="1" applyBorder="1"/>
    <xf numFmtId="2" fontId="8" fillId="0" borderId="2" xfId="0" applyNumberFormat="1" applyFont="1" applyBorder="1"/>
    <xf numFmtId="0" fontId="2" fillId="0" borderId="25" xfId="0" applyFont="1" applyBorder="1"/>
    <xf numFmtId="0" fontId="0" fillId="0" borderId="25" xfId="0" applyBorder="1"/>
    <xf numFmtId="0" fontId="4" fillId="0" borderId="10" xfId="0" applyFont="1" applyBorder="1"/>
    <xf numFmtId="0" fontId="3" fillId="0" borderId="14" xfId="0" applyFont="1" applyBorder="1" applyAlignment="1">
      <alignment wrapText="1"/>
    </xf>
    <xf numFmtId="0" fontId="1" fillId="0" borderId="26" xfId="0" applyFont="1" applyBorder="1"/>
    <xf numFmtId="0" fontId="1" fillId="0" borderId="14" xfId="0" applyFont="1" applyBorder="1"/>
    <xf numFmtId="0" fontId="0" fillId="0" borderId="27" xfId="0" applyBorder="1"/>
    <xf numFmtId="0" fontId="12" fillId="6" borderId="21" xfId="0" applyFont="1" applyFill="1" applyBorder="1"/>
    <xf numFmtId="9" fontId="9" fillId="0" borderId="6" xfId="1" applyFont="1" applyBorder="1"/>
    <xf numFmtId="0" fontId="8" fillId="0" borderId="28" xfId="0" applyFont="1" applyBorder="1"/>
    <xf numFmtId="0" fontId="8" fillId="0" borderId="29" xfId="0" applyFont="1" applyBorder="1"/>
    <xf numFmtId="1" fontId="0" fillId="4" borderId="0" xfId="0" applyNumberFormat="1" applyFill="1" applyBorder="1"/>
    <xf numFmtId="1" fontId="0" fillId="4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12" fillId="0" borderId="5" xfId="0" applyNumberFormat="1" applyFont="1" applyFill="1" applyBorder="1"/>
    <xf numFmtId="3" fontId="0" fillId="0" borderId="14" xfId="0" applyNumberFormat="1" applyBorder="1"/>
    <xf numFmtId="3" fontId="1" fillId="0" borderId="10" xfId="0" applyNumberFormat="1" applyFont="1" applyBorder="1"/>
    <xf numFmtId="0" fontId="13" fillId="0" borderId="16" xfId="0" applyFont="1" applyBorder="1"/>
    <xf numFmtId="0" fontId="12" fillId="0" borderId="6" xfId="0" applyFont="1" applyBorder="1"/>
    <xf numFmtId="0" fontId="12" fillId="0" borderId="0" xfId="0" applyFont="1" applyFill="1" applyBorder="1"/>
    <xf numFmtId="17" fontId="12" fillId="0" borderId="0" xfId="0" applyNumberFormat="1" applyFont="1" applyFill="1" applyBorder="1"/>
    <xf numFmtId="0" fontId="13" fillId="0" borderId="0" xfId="0" applyFont="1" applyFill="1" applyBorder="1"/>
    <xf numFmtId="3" fontId="0" fillId="0" borderId="0" xfId="0" applyNumberFormat="1" applyFill="1" applyBorder="1"/>
    <xf numFmtId="3" fontId="12" fillId="0" borderId="0" xfId="0" applyNumberFormat="1" applyFont="1" applyFill="1" applyBorder="1"/>
    <xf numFmtId="164" fontId="0" fillId="3" borderId="0" xfId="0" applyNumberFormat="1" applyFill="1" applyBorder="1"/>
    <xf numFmtId="164" fontId="0" fillId="3" borderId="0" xfId="0" applyNumberFormat="1" applyFill="1"/>
    <xf numFmtId="164" fontId="0" fillId="0" borderId="14" xfId="0" applyNumberFormat="1" applyBorder="1"/>
    <xf numFmtId="164" fontId="0" fillId="0" borderId="5" xfId="0" applyNumberForma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2" fontId="12" fillId="0" borderId="22" xfId="0" applyNumberFormat="1" applyFont="1" applyBorder="1"/>
    <xf numFmtId="3" fontId="0" fillId="3" borderId="4" xfId="0" applyNumberFormat="1" applyFill="1" applyBorder="1"/>
    <xf numFmtId="1" fontId="0" fillId="4" borderId="4" xfId="0" applyNumberFormat="1" applyFill="1" applyBorder="1"/>
    <xf numFmtId="2" fontId="0" fillId="4" borderId="17" xfId="0" applyNumberFormat="1" applyFill="1" applyBorder="1"/>
    <xf numFmtId="0" fontId="0" fillId="0" borderId="16" xfId="0" applyFill="1" applyBorder="1"/>
    <xf numFmtId="0" fontId="0" fillId="0" borderId="31" xfId="0" applyBorder="1"/>
    <xf numFmtId="0" fontId="12" fillId="6" borderId="33" xfId="0" applyFont="1" applyFill="1" applyBorder="1" applyAlignment="1">
      <alignment horizontal="center"/>
    </xf>
    <xf numFmtId="0" fontId="12" fillId="6" borderId="30" xfId="0" applyFont="1" applyFill="1" applyBorder="1" applyAlignment="1">
      <alignment horizontal="center"/>
    </xf>
    <xf numFmtId="0" fontId="12" fillId="6" borderId="12" xfId="0" applyFont="1" applyFill="1" applyBorder="1"/>
    <xf numFmtId="0" fontId="1" fillId="7" borderId="34" xfId="0" applyFont="1" applyFill="1" applyBorder="1"/>
    <xf numFmtId="0" fontId="12" fillId="6" borderId="35" xfId="0" applyFont="1" applyFill="1" applyBorder="1"/>
    <xf numFmtId="0" fontId="12" fillId="6" borderId="32" xfId="0" applyFont="1" applyFill="1" applyBorder="1"/>
    <xf numFmtId="0" fontId="1" fillId="2" borderId="2" xfId="0" applyFont="1" applyFill="1" applyBorder="1"/>
    <xf numFmtId="0" fontId="1" fillId="2" borderId="16" xfId="0" applyFont="1" applyFill="1" applyBorder="1"/>
    <xf numFmtId="0" fontId="1" fillId="5" borderId="2" xfId="0" applyFont="1" applyFill="1" applyBorder="1"/>
    <xf numFmtId="0" fontId="1" fillId="5" borderId="10" xfId="0" applyFont="1" applyFill="1" applyBorder="1"/>
    <xf numFmtId="0" fontId="1" fillId="5" borderId="0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4" fillId="0" borderId="1" xfId="0" applyFont="1" applyFill="1" applyBorder="1"/>
    <xf numFmtId="0" fontId="14" fillId="0" borderId="1" xfId="0" applyFont="1" applyBorder="1"/>
    <xf numFmtId="0" fontId="14" fillId="0" borderId="4" xfId="0" applyFont="1" applyFill="1" applyBorder="1"/>
    <xf numFmtId="0" fontId="14" fillId="0" borderId="0" xfId="0" applyFont="1"/>
    <xf numFmtId="0" fontId="1" fillId="0" borderId="30" xfId="0" applyFont="1" applyBorder="1"/>
    <xf numFmtId="0" fontId="1" fillId="0" borderId="6" xfId="0" applyFont="1" applyBorder="1"/>
    <xf numFmtId="0" fontId="1" fillId="0" borderId="36" xfId="0" applyFont="1" applyBorder="1"/>
    <xf numFmtId="164" fontId="1" fillId="0" borderId="7" xfId="0" applyNumberFormat="1" applyFont="1" applyBorder="1"/>
    <xf numFmtId="164" fontId="1" fillId="0" borderId="6" xfId="0" applyNumberFormat="1" applyFont="1" applyFill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/>
    <xf numFmtId="0" fontId="15" fillId="0" borderId="6" xfId="0" applyFont="1" applyBorder="1"/>
    <xf numFmtId="0" fontId="12" fillId="0" borderId="23" xfId="0" applyFont="1" applyBorder="1"/>
    <xf numFmtId="0" fontId="1" fillId="0" borderId="10" xfId="0" applyFont="1" applyBorder="1"/>
    <xf numFmtId="0" fontId="12" fillId="0" borderId="24" xfId="0" applyFont="1" applyBorder="1"/>
    <xf numFmtId="164" fontId="1" fillId="0" borderId="18" xfId="0" applyNumberFormat="1" applyFont="1" applyBorder="1"/>
    <xf numFmtId="164" fontId="1" fillId="0" borderId="10" xfId="0" applyNumberFormat="1" applyFont="1" applyFill="1" applyBorder="1"/>
    <xf numFmtId="164" fontId="1" fillId="0" borderId="14" xfId="0" applyNumberFormat="1" applyFont="1" applyBorder="1"/>
    <xf numFmtId="164" fontId="1" fillId="0" borderId="10" xfId="0" applyNumberFormat="1" applyFont="1" applyBorder="1"/>
    <xf numFmtId="165" fontId="8" fillId="0" borderId="17" xfId="0" applyNumberFormat="1" applyFont="1" applyBorder="1"/>
    <xf numFmtId="164" fontId="8" fillId="0" borderId="2" xfId="0" applyNumberFormat="1" applyFont="1" applyBorder="1"/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4" fontId="8" fillId="0" borderId="14" xfId="0" applyNumberFormat="1" applyFont="1" applyBorder="1"/>
    <xf numFmtId="0" fontId="11" fillId="0" borderId="0" xfId="2" applyFont="1" applyFill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2F68-E2C3-46E6-91BC-5972B93C5F6F}">
  <dimension ref="A1:O32"/>
  <sheetViews>
    <sheetView workbookViewId="0">
      <selection activeCell="B31" sqref="B31"/>
    </sheetView>
  </sheetViews>
  <sheetFormatPr baseColWidth="10" defaultColWidth="8.83203125" defaultRowHeight="15" x14ac:dyDescent="0.2"/>
  <cols>
    <col min="1" max="1" width="30.33203125" customWidth="1"/>
    <col min="14" max="14" width="11.6640625" customWidth="1"/>
  </cols>
  <sheetData>
    <row r="1" spans="1:15" x14ac:dyDescent="0.2">
      <c r="A1" s="91" t="s">
        <v>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5"/>
    </row>
    <row r="2" spans="1:15" x14ac:dyDescent="0.2">
      <c r="A2" s="4"/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5" t="s">
        <v>34</v>
      </c>
      <c r="O2" s="2"/>
    </row>
    <row r="3" spans="1:15" ht="17" x14ac:dyDescent="0.2">
      <c r="A3" s="7" t="s">
        <v>13</v>
      </c>
      <c r="M3" s="27"/>
      <c r="N3" s="8"/>
    </row>
    <row r="4" spans="1:15" x14ac:dyDescent="0.2">
      <c r="A4" s="1" t="s">
        <v>14</v>
      </c>
      <c r="B4" s="9">
        <v>100</v>
      </c>
      <c r="C4" s="10">
        <v>100</v>
      </c>
      <c r="D4" s="10">
        <v>100</v>
      </c>
      <c r="E4" s="10">
        <v>100</v>
      </c>
      <c r="F4" s="10">
        <v>100</v>
      </c>
      <c r="G4" s="10">
        <v>100</v>
      </c>
      <c r="H4" s="10">
        <v>100</v>
      </c>
      <c r="I4" s="10">
        <v>100</v>
      </c>
      <c r="J4" s="10">
        <v>100</v>
      </c>
      <c r="K4" s="10">
        <v>100</v>
      </c>
      <c r="L4" s="10">
        <v>100</v>
      </c>
      <c r="M4" s="28">
        <v>100</v>
      </c>
      <c r="N4" s="8"/>
    </row>
    <row r="5" spans="1:15" x14ac:dyDescent="0.2">
      <c r="A5" s="1" t="s">
        <v>15</v>
      </c>
      <c r="B5" s="9">
        <v>200</v>
      </c>
      <c r="C5" s="10">
        <v>200</v>
      </c>
      <c r="D5" s="10">
        <v>200</v>
      </c>
      <c r="E5" s="10">
        <v>200</v>
      </c>
      <c r="F5" s="10">
        <v>200</v>
      </c>
      <c r="G5" s="10">
        <v>200</v>
      </c>
      <c r="H5" s="10">
        <v>200</v>
      </c>
      <c r="I5" s="10">
        <v>200</v>
      </c>
      <c r="J5" s="10">
        <v>200</v>
      </c>
      <c r="K5" s="10">
        <v>200</v>
      </c>
      <c r="L5" s="10">
        <v>200</v>
      </c>
      <c r="M5" s="28">
        <v>200</v>
      </c>
      <c r="N5" s="8"/>
    </row>
    <row r="6" spans="1:15" x14ac:dyDescent="0.2">
      <c r="A6" s="8"/>
      <c r="M6" s="8"/>
      <c r="N6" s="8"/>
    </row>
    <row r="7" spans="1:15" x14ac:dyDescent="0.2">
      <c r="A7" s="103" t="s">
        <v>16</v>
      </c>
      <c r="B7" s="102">
        <f t="shared" ref="B7:M7" si="0">SUM(B4:B5)</f>
        <v>300</v>
      </c>
      <c r="C7" s="102">
        <f t="shared" si="0"/>
        <v>300</v>
      </c>
      <c r="D7" s="102">
        <f t="shared" si="0"/>
        <v>300</v>
      </c>
      <c r="E7" s="102">
        <f t="shared" si="0"/>
        <v>300</v>
      </c>
      <c r="F7" s="102">
        <f t="shared" si="0"/>
        <v>300</v>
      </c>
      <c r="G7" s="102">
        <f t="shared" si="0"/>
        <v>300</v>
      </c>
      <c r="H7" s="102">
        <f t="shared" si="0"/>
        <v>300</v>
      </c>
      <c r="I7" s="102">
        <f t="shared" si="0"/>
        <v>300</v>
      </c>
      <c r="J7" s="102">
        <f t="shared" si="0"/>
        <v>300</v>
      </c>
      <c r="K7" s="102">
        <f t="shared" si="0"/>
        <v>300</v>
      </c>
      <c r="L7" s="102">
        <f t="shared" si="0"/>
        <v>300</v>
      </c>
      <c r="M7" s="96">
        <f t="shared" si="0"/>
        <v>300</v>
      </c>
      <c r="N7" s="96">
        <f>SUM(B7:M7)</f>
        <v>3600</v>
      </c>
    </row>
    <row r="8" spans="1:15" x14ac:dyDescent="0.2">
      <c r="A8" s="8"/>
      <c r="B8" s="2"/>
      <c r="M8" s="8"/>
      <c r="N8" s="8"/>
    </row>
    <row r="9" spans="1:15" ht="16" x14ac:dyDescent="0.2">
      <c r="A9" s="26" t="s">
        <v>26</v>
      </c>
      <c r="B9" s="24">
        <v>1000</v>
      </c>
      <c r="C9" s="10">
        <v>1000</v>
      </c>
      <c r="D9" s="10">
        <v>1000</v>
      </c>
      <c r="E9" s="10">
        <v>1000</v>
      </c>
      <c r="F9" s="10">
        <v>1000</v>
      </c>
      <c r="G9" s="10">
        <v>1000</v>
      </c>
      <c r="H9" s="10">
        <v>1000</v>
      </c>
      <c r="I9" s="10">
        <v>1000</v>
      </c>
      <c r="J9" s="10">
        <v>1000</v>
      </c>
      <c r="K9" s="10">
        <v>1000</v>
      </c>
      <c r="L9" s="10">
        <v>1000</v>
      </c>
      <c r="M9" s="28">
        <v>1000</v>
      </c>
      <c r="N9" s="8"/>
    </row>
    <row r="10" spans="1:15" x14ac:dyDescent="0.2">
      <c r="A10" s="8"/>
      <c r="B10" s="2"/>
      <c r="M10" s="8"/>
      <c r="N10" s="8"/>
    </row>
    <row r="11" spans="1:15" x14ac:dyDescent="0.2">
      <c r="A11" s="13" t="s">
        <v>16</v>
      </c>
      <c r="B11" s="100">
        <f t="shared" ref="B11:M11" si="1">SUM(B9)</f>
        <v>1000</v>
      </c>
      <c r="C11" s="100">
        <f t="shared" si="1"/>
        <v>1000</v>
      </c>
      <c r="D11" s="100">
        <f t="shared" si="1"/>
        <v>1000</v>
      </c>
      <c r="E11" s="100">
        <f t="shared" si="1"/>
        <v>1000</v>
      </c>
      <c r="F11" s="100">
        <f t="shared" si="1"/>
        <v>1000</v>
      </c>
      <c r="G11" s="100">
        <f t="shared" si="1"/>
        <v>1000</v>
      </c>
      <c r="H11" s="100">
        <f t="shared" si="1"/>
        <v>1000</v>
      </c>
      <c r="I11" s="100">
        <f t="shared" si="1"/>
        <v>1000</v>
      </c>
      <c r="J11" s="100">
        <f t="shared" si="1"/>
        <v>1000</v>
      </c>
      <c r="K11" s="100">
        <f t="shared" si="1"/>
        <v>1000</v>
      </c>
      <c r="L11" s="100">
        <f t="shared" si="1"/>
        <v>1000</v>
      </c>
      <c r="M11" s="101">
        <f t="shared" si="1"/>
        <v>1000</v>
      </c>
      <c r="N11" s="96">
        <f>SUM(B11:M11)</f>
        <v>12000</v>
      </c>
    </row>
    <row r="12" spans="1:15" x14ac:dyDescent="0.2">
      <c r="A12" s="8"/>
      <c r="B12" s="2"/>
      <c r="M12" s="8"/>
      <c r="N12" s="8"/>
    </row>
    <row r="13" spans="1:15" x14ac:dyDescent="0.2">
      <c r="A13" s="11" t="s">
        <v>17</v>
      </c>
      <c r="B13" s="2"/>
      <c r="M13" s="8"/>
      <c r="N13" s="8"/>
    </row>
    <row r="14" spans="1:15" x14ac:dyDescent="0.2">
      <c r="A14" s="8" t="s">
        <v>31</v>
      </c>
      <c r="B14" s="52">
        <v>100</v>
      </c>
      <c r="C14" s="53">
        <v>100</v>
      </c>
      <c r="D14" s="53">
        <v>100</v>
      </c>
      <c r="E14" s="53">
        <v>100</v>
      </c>
      <c r="F14" s="53">
        <v>100</v>
      </c>
      <c r="G14" s="53">
        <v>100</v>
      </c>
      <c r="H14" s="53">
        <v>100</v>
      </c>
      <c r="I14" s="53">
        <v>100</v>
      </c>
      <c r="J14" s="53">
        <v>100</v>
      </c>
      <c r="K14" s="53">
        <v>100</v>
      </c>
      <c r="L14" s="53">
        <v>100</v>
      </c>
      <c r="M14" s="74">
        <v>100</v>
      </c>
      <c r="N14" s="8"/>
    </row>
    <row r="15" spans="1:15" x14ac:dyDescent="0.2">
      <c r="A15" s="8" t="s">
        <v>18</v>
      </c>
      <c r="B15" s="52">
        <v>50</v>
      </c>
      <c r="C15" s="53">
        <v>50</v>
      </c>
      <c r="D15" s="53">
        <v>50</v>
      </c>
      <c r="E15" s="53">
        <v>50</v>
      </c>
      <c r="F15" s="53">
        <v>50</v>
      </c>
      <c r="G15" s="53">
        <v>50</v>
      </c>
      <c r="H15" s="53">
        <v>50</v>
      </c>
      <c r="I15" s="53">
        <v>50</v>
      </c>
      <c r="J15" s="53">
        <v>50</v>
      </c>
      <c r="K15" s="53">
        <v>50</v>
      </c>
      <c r="L15" s="53">
        <v>50</v>
      </c>
      <c r="M15" s="74">
        <v>50</v>
      </c>
      <c r="N15" s="8"/>
    </row>
    <row r="16" spans="1:15" x14ac:dyDescent="0.2">
      <c r="A16" s="8" t="s">
        <v>19</v>
      </c>
      <c r="B16" s="52">
        <v>30</v>
      </c>
      <c r="C16" s="53">
        <v>30</v>
      </c>
      <c r="D16" s="53">
        <v>30</v>
      </c>
      <c r="E16" s="53">
        <v>30</v>
      </c>
      <c r="F16" s="53">
        <v>30</v>
      </c>
      <c r="G16" s="53">
        <v>30</v>
      </c>
      <c r="H16" s="53">
        <v>30</v>
      </c>
      <c r="I16" s="53">
        <v>30</v>
      </c>
      <c r="J16" s="53">
        <v>30</v>
      </c>
      <c r="K16" s="53">
        <v>30</v>
      </c>
      <c r="L16" s="53">
        <v>30</v>
      </c>
      <c r="M16" s="74">
        <v>30</v>
      </c>
      <c r="N16" s="8"/>
    </row>
    <row r="17" spans="1:14" x14ac:dyDescent="0.2">
      <c r="A17" s="8" t="s">
        <v>20</v>
      </c>
      <c r="B17" s="53">
        <v>40</v>
      </c>
      <c r="C17" s="53">
        <v>40</v>
      </c>
      <c r="D17" s="53">
        <v>40</v>
      </c>
      <c r="E17" s="53">
        <v>40</v>
      </c>
      <c r="F17" s="53">
        <v>40</v>
      </c>
      <c r="G17" s="53">
        <v>40</v>
      </c>
      <c r="H17" s="53">
        <v>40</v>
      </c>
      <c r="I17" s="53">
        <v>40</v>
      </c>
      <c r="J17" s="53">
        <v>40</v>
      </c>
      <c r="K17" s="53">
        <v>40</v>
      </c>
      <c r="L17" s="53">
        <v>40</v>
      </c>
      <c r="M17" s="74">
        <v>40</v>
      </c>
      <c r="N17" s="8"/>
    </row>
    <row r="18" spans="1:14" x14ac:dyDescent="0.2">
      <c r="A18" s="8" t="s">
        <v>30</v>
      </c>
      <c r="B18" s="53">
        <v>50</v>
      </c>
      <c r="C18" s="53">
        <v>50</v>
      </c>
      <c r="D18" s="53">
        <v>50</v>
      </c>
      <c r="E18" s="53">
        <v>50</v>
      </c>
      <c r="F18" s="53">
        <v>50</v>
      </c>
      <c r="G18" s="53">
        <v>50</v>
      </c>
      <c r="H18" s="53">
        <v>50</v>
      </c>
      <c r="I18" s="53">
        <v>50</v>
      </c>
      <c r="J18" s="53">
        <v>50</v>
      </c>
      <c r="K18" s="53">
        <v>50</v>
      </c>
      <c r="L18" s="53">
        <v>50</v>
      </c>
      <c r="M18" s="74">
        <v>50</v>
      </c>
      <c r="N18" s="8"/>
    </row>
    <row r="19" spans="1:14" x14ac:dyDescent="0.2">
      <c r="A19" s="1" t="s">
        <v>21</v>
      </c>
      <c r="B19" s="53">
        <v>60</v>
      </c>
      <c r="C19" s="53">
        <v>60</v>
      </c>
      <c r="D19" s="53">
        <v>60</v>
      </c>
      <c r="E19" s="53">
        <v>60</v>
      </c>
      <c r="F19" s="53">
        <v>60</v>
      </c>
      <c r="G19" s="53">
        <v>60</v>
      </c>
      <c r="H19" s="53">
        <v>60</v>
      </c>
      <c r="I19" s="53">
        <v>60</v>
      </c>
      <c r="J19" s="53">
        <v>60</v>
      </c>
      <c r="K19" s="53">
        <v>60</v>
      </c>
      <c r="L19" s="53">
        <v>60</v>
      </c>
      <c r="M19" s="74">
        <v>60</v>
      </c>
      <c r="N19" s="8"/>
    </row>
    <row r="20" spans="1:14" x14ac:dyDescent="0.2">
      <c r="A20" s="1" t="s">
        <v>22</v>
      </c>
      <c r="B20" s="53">
        <v>70</v>
      </c>
      <c r="C20" s="53">
        <v>70</v>
      </c>
      <c r="D20" s="53">
        <v>70</v>
      </c>
      <c r="E20" s="53">
        <v>70</v>
      </c>
      <c r="F20" s="53">
        <v>70</v>
      </c>
      <c r="G20" s="53">
        <v>70</v>
      </c>
      <c r="H20" s="53">
        <v>70</v>
      </c>
      <c r="I20" s="53">
        <v>70</v>
      </c>
      <c r="J20" s="53">
        <v>70</v>
      </c>
      <c r="K20" s="53">
        <v>70</v>
      </c>
      <c r="L20" s="53">
        <v>70</v>
      </c>
      <c r="M20" s="74">
        <v>70</v>
      </c>
      <c r="N20" s="8"/>
    </row>
    <row r="21" spans="1:14" x14ac:dyDescent="0.2">
      <c r="A21" s="8" t="s">
        <v>41</v>
      </c>
      <c r="B21" s="32">
        <f>5%*Budget!B7</f>
        <v>174.9</v>
      </c>
      <c r="C21" s="32">
        <f>5%*Budget!C7</f>
        <v>350.5</v>
      </c>
      <c r="D21" s="32">
        <f>5%*Budget!D7</f>
        <v>62.800000000000004</v>
      </c>
      <c r="E21" s="32">
        <f>5%*Budget!E7</f>
        <v>171.25</v>
      </c>
      <c r="F21" s="32">
        <f>5%*Budget!F7</f>
        <v>275</v>
      </c>
      <c r="G21" s="32">
        <f>5%*Budget!G7</f>
        <v>145.02250000000001</v>
      </c>
      <c r="H21" s="32">
        <f>5%*Budget!H7</f>
        <v>242.6756</v>
      </c>
      <c r="I21" s="32">
        <f>5%*Budget!I7</f>
        <v>210.18076923076924</v>
      </c>
      <c r="J21" s="32">
        <f>5%*Budget!J7</f>
        <v>54.230769230769226</v>
      </c>
      <c r="K21" s="32">
        <f>5%*Budget!K7</f>
        <v>292.5</v>
      </c>
      <c r="L21" s="32">
        <f>5%*Budget!L7</f>
        <v>310.48076923076928</v>
      </c>
      <c r="M21" s="75">
        <f>5%*Budget!M7</f>
        <v>110.41538461538462</v>
      </c>
      <c r="N21" s="8"/>
    </row>
    <row r="22" spans="1:14" x14ac:dyDescent="0.2">
      <c r="A22" s="12" t="s">
        <v>23</v>
      </c>
      <c r="B22" s="98">
        <f t="shared" ref="B22:M22" si="2">SUM(B14:B21)</f>
        <v>574.9</v>
      </c>
      <c r="C22" s="98">
        <f t="shared" si="2"/>
        <v>750.5</v>
      </c>
      <c r="D22" s="98">
        <f t="shared" si="2"/>
        <v>462.8</v>
      </c>
      <c r="E22" s="98">
        <f t="shared" si="2"/>
        <v>571.25</v>
      </c>
      <c r="F22" s="98">
        <f t="shared" si="2"/>
        <v>675</v>
      </c>
      <c r="G22" s="98">
        <f t="shared" si="2"/>
        <v>545.02250000000004</v>
      </c>
      <c r="H22" s="98">
        <f t="shared" si="2"/>
        <v>642.67560000000003</v>
      </c>
      <c r="I22" s="98">
        <f t="shared" si="2"/>
        <v>610.18076923076922</v>
      </c>
      <c r="J22" s="98">
        <f t="shared" si="2"/>
        <v>454.23076923076923</v>
      </c>
      <c r="K22" s="98">
        <f t="shared" si="2"/>
        <v>692.5</v>
      </c>
      <c r="L22" s="98">
        <f t="shared" si="2"/>
        <v>710.48076923076928</v>
      </c>
      <c r="M22" s="107">
        <f t="shared" si="2"/>
        <v>510.4153846153846</v>
      </c>
      <c r="N22" s="99">
        <f>SUM(B22:M22)</f>
        <v>7199.9557923076936</v>
      </c>
    </row>
    <row r="28" spans="1:14" x14ac:dyDescent="0.2">
      <c r="A28" s="2"/>
    </row>
    <row r="29" spans="1:14" x14ac:dyDescent="0.2">
      <c r="A29" s="2"/>
    </row>
    <row r="30" spans="1:14" x14ac:dyDescent="0.2">
      <c r="A30" s="2"/>
    </row>
    <row r="31" spans="1:14" x14ac:dyDescent="0.2">
      <c r="A31" s="2"/>
      <c r="B31" s="30"/>
    </row>
    <row r="32" spans="1:14" x14ac:dyDescent="0.2">
      <c r="A32" s="2"/>
      <c r="F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CAB5-939C-7E41-B125-C70B4697E562}">
  <dimension ref="A1:T57"/>
  <sheetViews>
    <sheetView workbookViewId="0">
      <selection activeCell="B5" sqref="B5:B7"/>
    </sheetView>
  </sheetViews>
  <sheetFormatPr baseColWidth="10" defaultColWidth="8.83203125" defaultRowHeight="15" x14ac:dyDescent="0.2"/>
  <cols>
    <col min="1" max="1" width="35.1640625" customWidth="1"/>
  </cols>
  <sheetData>
    <row r="1" spans="1:14" x14ac:dyDescent="0.2">
      <c r="A1" s="92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5"/>
    </row>
    <row r="2" spans="1:14" x14ac:dyDescent="0.2">
      <c r="A2" s="4"/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  <c r="I2" s="84" t="s">
        <v>8</v>
      </c>
      <c r="J2" s="84" t="s">
        <v>9</v>
      </c>
      <c r="K2" s="84" t="s">
        <v>10</v>
      </c>
      <c r="L2" s="84" t="s">
        <v>11</v>
      </c>
      <c r="M2" s="84" t="s">
        <v>12</v>
      </c>
      <c r="N2" s="85" t="s">
        <v>16</v>
      </c>
    </row>
    <row r="3" spans="1:14" x14ac:dyDescent="0.2">
      <c r="A3" s="8"/>
      <c r="M3" s="8"/>
      <c r="N3" s="8"/>
    </row>
    <row r="4" spans="1:14" ht="19" x14ac:dyDescent="0.25">
      <c r="A4" s="23" t="s">
        <v>17</v>
      </c>
      <c r="M4" s="8"/>
      <c r="N4" s="8"/>
    </row>
    <row r="5" spans="1:14" x14ac:dyDescent="0.2">
      <c r="A5" s="8" t="s">
        <v>58</v>
      </c>
      <c r="B5" s="54">
        <v>500</v>
      </c>
      <c r="C5" s="54">
        <v>500</v>
      </c>
      <c r="D5" s="54">
        <v>450</v>
      </c>
      <c r="E5" s="54">
        <v>500</v>
      </c>
      <c r="F5" s="54">
        <v>480</v>
      </c>
      <c r="G5" s="54">
        <v>550</v>
      </c>
      <c r="H5" s="54">
        <v>600</v>
      </c>
      <c r="I5" s="54">
        <v>600</v>
      </c>
      <c r="J5" s="54">
        <v>450</v>
      </c>
      <c r="K5" s="54">
        <v>400</v>
      </c>
      <c r="L5" s="54">
        <v>550</v>
      </c>
      <c r="M5" s="73">
        <v>500</v>
      </c>
      <c r="N5" s="8"/>
    </row>
    <row r="6" spans="1:14" x14ac:dyDescent="0.2">
      <c r="A6" s="8" t="s">
        <v>59</v>
      </c>
      <c r="B6" s="54">
        <v>500</v>
      </c>
      <c r="C6" s="54">
        <v>500</v>
      </c>
      <c r="D6" s="54">
        <v>600</v>
      </c>
      <c r="E6" s="54">
        <v>400</v>
      </c>
      <c r="F6" s="54">
        <v>450</v>
      </c>
      <c r="G6" s="54">
        <v>500</v>
      </c>
      <c r="H6" s="54">
        <v>600</v>
      </c>
      <c r="I6" s="54">
        <v>700</v>
      </c>
      <c r="J6" s="54">
        <v>300</v>
      </c>
      <c r="K6" s="54">
        <v>200</v>
      </c>
      <c r="L6" s="54">
        <v>450</v>
      </c>
      <c r="M6" s="73">
        <v>100</v>
      </c>
      <c r="N6" s="8"/>
    </row>
    <row r="7" spans="1:14" x14ac:dyDescent="0.2">
      <c r="A7" s="8" t="s">
        <v>60</v>
      </c>
      <c r="B7" s="54">
        <v>200</v>
      </c>
      <c r="C7" s="54">
        <v>200</v>
      </c>
      <c r="D7" s="54">
        <v>150</v>
      </c>
      <c r="E7" s="54">
        <v>250</v>
      </c>
      <c r="F7" s="54">
        <v>180</v>
      </c>
      <c r="G7" s="54">
        <v>220</v>
      </c>
      <c r="H7" s="54">
        <v>200</v>
      </c>
      <c r="I7" s="54">
        <v>150</v>
      </c>
      <c r="J7" s="54">
        <v>250</v>
      </c>
      <c r="K7" s="54">
        <v>250</v>
      </c>
      <c r="L7" s="54">
        <v>150</v>
      </c>
      <c r="M7" s="73">
        <v>100</v>
      </c>
      <c r="N7" s="8"/>
    </row>
    <row r="8" spans="1:14" x14ac:dyDescent="0.2">
      <c r="A8" s="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1"/>
      <c r="N8" s="8"/>
    </row>
    <row r="9" spans="1:14" x14ac:dyDescent="0.2">
      <c r="A9" s="14" t="s">
        <v>23</v>
      </c>
      <c r="B9" s="95">
        <f>SUM(B5:B7)</f>
        <v>1200</v>
      </c>
      <c r="C9" s="95">
        <f t="shared" ref="C9:M9" si="0">SUM(C5:C7)</f>
        <v>1200</v>
      </c>
      <c r="D9" s="95">
        <f t="shared" si="0"/>
        <v>1200</v>
      </c>
      <c r="E9" s="95">
        <f t="shared" si="0"/>
        <v>1150</v>
      </c>
      <c r="F9" s="95">
        <f t="shared" si="0"/>
        <v>1110</v>
      </c>
      <c r="G9" s="95">
        <f t="shared" si="0"/>
        <v>1270</v>
      </c>
      <c r="H9" s="95">
        <f t="shared" si="0"/>
        <v>1400</v>
      </c>
      <c r="I9" s="95">
        <f t="shared" si="0"/>
        <v>1450</v>
      </c>
      <c r="J9" s="95">
        <f t="shared" si="0"/>
        <v>1000</v>
      </c>
      <c r="K9" s="95">
        <f t="shared" si="0"/>
        <v>850</v>
      </c>
      <c r="L9" s="95">
        <f t="shared" si="0"/>
        <v>1150</v>
      </c>
      <c r="M9" s="97">
        <f t="shared" si="0"/>
        <v>700</v>
      </c>
      <c r="N9" s="96">
        <f>SUM(B9:M9)</f>
        <v>13680</v>
      </c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22" spans="1:13" x14ac:dyDescent="0.2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">
      <c r="A24" s="2"/>
      <c r="B24" s="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">
      <c r="A26" s="2"/>
    </row>
    <row r="27" spans="1:13" x14ac:dyDescent="0.2">
      <c r="A27" s="2"/>
    </row>
    <row r="28" spans="1:13" x14ac:dyDescent="0.2">
      <c r="A28" s="2"/>
    </row>
    <row r="29" spans="1:13" x14ac:dyDescent="0.2">
      <c r="A29" s="2"/>
    </row>
    <row r="34" spans="1:20" x14ac:dyDescent="0.2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1"/>
      <c r="T34" s="61"/>
    </row>
    <row r="35" spans="1:20" ht="16" x14ac:dyDescent="0.2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3"/>
      <c r="T35" s="3"/>
    </row>
    <row r="36" spans="1:20" x14ac:dyDescent="0.2">
      <c r="A36" s="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3"/>
      <c r="T36" s="3"/>
    </row>
    <row r="37" spans="1:20" x14ac:dyDescent="0.2">
      <c r="A37" s="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3"/>
      <c r="T37" s="3"/>
    </row>
    <row r="38" spans="1:20" x14ac:dyDescent="0.2">
      <c r="A38" s="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3"/>
      <c r="T38" s="3"/>
    </row>
    <row r="39" spans="1:20" x14ac:dyDescent="0.2">
      <c r="A39" s="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3"/>
      <c r="T39" s="3"/>
    </row>
    <row r="40" spans="1:20" x14ac:dyDescent="0.2">
      <c r="A40" s="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3"/>
      <c r="T40" s="3"/>
    </row>
    <row r="41" spans="1:20" x14ac:dyDescent="0.2">
      <c r="A41" s="61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1"/>
      <c r="T41" s="65"/>
    </row>
    <row r="42" spans="1:20" x14ac:dyDescent="0.2">
      <c r="A42" s="61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1"/>
      <c r="T42" s="61"/>
    </row>
    <row r="43" spans="1:20" x14ac:dyDescent="0.2">
      <c r="A43" s="61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1"/>
      <c r="T43" s="65"/>
    </row>
    <row r="44" spans="1:20" x14ac:dyDescent="0.2">
      <c r="A44" s="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3"/>
      <c r="T44" s="3"/>
    </row>
    <row r="45" spans="1:20" ht="16" x14ac:dyDescent="0.2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3"/>
      <c r="T45" s="3"/>
    </row>
    <row r="46" spans="1:20" x14ac:dyDescent="0.2">
      <c r="A46" s="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3"/>
      <c r="T46" s="3"/>
    </row>
    <row r="47" spans="1:20" x14ac:dyDescent="0.2">
      <c r="A47" s="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3"/>
      <c r="T47" s="3"/>
    </row>
    <row r="48" spans="1:20" x14ac:dyDescent="0.2">
      <c r="A48" s="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3"/>
      <c r="T48" s="3"/>
    </row>
    <row r="49" spans="1:20" x14ac:dyDescent="0.2">
      <c r="A49" s="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3"/>
      <c r="T49" s="64"/>
    </row>
    <row r="50" spans="1:20" x14ac:dyDescent="0.2">
      <c r="A50" s="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3"/>
      <c r="T50" s="64"/>
    </row>
    <row r="51" spans="1:20" x14ac:dyDescent="0.2">
      <c r="A51" s="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3"/>
      <c r="T51" s="64"/>
    </row>
    <row r="52" spans="1:20" x14ac:dyDescent="0.2">
      <c r="A52" s="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3"/>
      <c r="T52" s="3"/>
    </row>
    <row r="53" spans="1:20" x14ac:dyDescent="0.2">
      <c r="A53" s="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3"/>
      <c r="T53" s="64"/>
    </row>
    <row r="54" spans="1:20" x14ac:dyDescent="0.2">
      <c r="A54" s="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3"/>
      <c r="T54" s="3"/>
    </row>
    <row r="55" spans="1:20" x14ac:dyDescent="0.2">
      <c r="A55" s="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3"/>
      <c r="T55" s="3"/>
    </row>
    <row r="56" spans="1:20" x14ac:dyDescent="0.2">
      <c r="A56" s="3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3"/>
      <c r="T56" s="3"/>
    </row>
    <row r="57" spans="1:20" x14ac:dyDescent="0.2">
      <c r="A57" s="61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1"/>
      <c r="T57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62F7-3608-CC49-B1CB-533D657BEF6B}">
  <dimension ref="A1:R12"/>
  <sheetViews>
    <sheetView zoomScale="133" workbookViewId="0">
      <selection activeCell="B12" sqref="B12"/>
    </sheetView>
  </sheetViews>
  <sheetFormatPr baseColWidth="10" defaultRowHeight="15" x14ac:dyDescent="0.2"/>
  <cols>
    <col min="1" max="1" width="18.83203125" customWidth="1"/>
    <col min="8" max="8" width="11.1640625" bestFit="1" customWidth="1"/>
    <col min="14" max="14" width="10.83203125" bestFit="1" customWidth="1"/>
  </cols>
  <sheetData>
    <row r="1" spans="1:18" x14ac:dyDescent="0.2">
      <c r="A1" s="77"/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7" t="s">
        <v>16</v>
      </c>
    </row>
    <row r="2" spans="1:18" ht="16" x14ac:dyDescent="0.2">
      <c r="A2" s="59" t="s">
        <v>51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16"/>
    </row>
    <row r="3" spans="1:18" x14ac:dyDescent="0.2">
      <c r="A3" s="19" t="s">
        <v>52</v>
      </c>
      <c r="B3" s="54"/>
      <c r="C3" s="54">
        <v>3000</v>
      </c>
      <c r="D3" s="54"/>
      <c r="E3" s="54"/>
      <c r="F3" s="54">
        <v>3000</v>
      </c>
      <c r="G3" s="54">
        <v>295</v>
      </c>
      <c r="H3" s="54">
        <v>2000</v>
      </c>
      <c r="I3" s="54">
        <v>3000</v>
      </c>
      <c r="J3" s="54"/>
      <c r="K3" s="54">
        <v>3000</v>
      </c>
      <c r="L3" s="54">
        <v>3000</v>
      </c>
      <c r="M3" s="54"/>
      <c r="N3" s="57">
        <f t="shared" ref="N3:N8" si="0">SUM(B3:M3)</f>
        <v>17295</v>
      </c>
      <c r="O3" s="22"/>
      <c r="P3" s="22"/>
      <c r="Q3" s="22"/>
      <c r="R3" s="22"/>
    </row>
    <row r="4" spans="1:18" x14ac:dyDescent="0.2">
      <c r="A4" s="19" t="s">
        <v>53</v>
      </c>
      <c r="B4" s="54">
        <v>620</v>
      </c>
      <c r="C4" s="54">
        <v>2690</v>
      </c>
      <c r="D4" s="54">
        <v>200</v>
      </c>
      <c r="E4" s="54">
        <v>3000</v>
      </c>
      <c r="F4" s="54">
        <v>1500</v>
      </c>
      <c r="G4" s="54">
        <v>384.61538461538458</v>
      </c>
      <c r="H4" s="54">
        <v>890</v>
      </c>
      <c r="I4" s="54">
        <v>384.61538461538458</v>
      </c>
      <c r="J4" s="54">
        <v>384.61538461538458</v>
      </c>
      <c r="K4" s="54">
        <v>385</v>
      </c>
      <c r="L4" s="54">
        <v>384.61538461538458</v>
      </c>
      <c r="M4" s="54">
        <v>192.30769230769229</v>
      </c>
      <c r="N4" s="57">
        <f t="shared" si="0"/>
        <v>11015.76923076923</v>
      </c>
    </row>
    <row r="5" spans="1:18" x14ac:dyDescent="0.2">
      <c r="A5" s="19" t="s">
        <v>54</v>
      </c>
      <c r="B5" s="54">
        <v>320</v>
      </c>
      <c r="C5" s="54">
        <v>320</v>
      </c>
      <c r="D5" s="54">
        <v>320</v>
      </c>
      <c r="E5" s="54">
        <v>320</v>
      </c>
      <c r="F5" s="54">
        <v>320</v>
      </c>
      <c r="G5" s="54">
        <v>320</v>
      </c>
      <c r="H5" s="54">
        <v>320</v>
      </c>
      <c r="I5" s="54">
        <v>320</v>
      </c>
      <c r="J5" s="54">
        <v>320</v>
      </c>
      <c r="K5" s="54">
        <v>320</v>
      </c>
      <c r="L5" s="54">
        <v>320</v>
      </c>
      <c r="M5" s="54">
        <v>320</v>
      </c>
      <c r="N5" s="57">
        <f t="shared" si="0"/>
        <v>3840</v>
      </c>
    </row>
    <row r="6" spans="1:18" x14ac:dyDescent="0.2">
      <c r="A6" s="19" t="s">
        <v>55</v>
      </c>
      <c r="B6" s="54">
        <v>1000</v>
      </c>
      <c r="C6" s="54">
        <v>500</v>
      </c>
      <c r="D6" s="54"/>
      <c r="E6" s="54"/>
      <c r="F6" s="54">
        <v>180</v>
      </c>
      <c r="G6" s="54">
        <v>21.057692307692307</v>
      </c>
      <c r="H6" s="54">
        <v>31</v>
      </c>
      <c r="I6" s="54">
        <v>39</v>
      </c>
      <c r="J6" s="54">
        <v>80</v>
      </c>
      <c r="K6" s="54">
        <v>145</v>
      </c>
      <c r="L6" s="54">
        <v>1000</v>
      </c>
      <c r="M6" s="54">
        <v>1000</v>
      </c>
      <c r="N6" s="57">
        <f t="shared" si="0"/>
        <v>3996.0576923076924</v>
      </c>
    </row>
    <row r="7" spans="1:18" x14ac:dyDescent="0.2">
      <c r="A7" s="19" t="s">
        <v>56</v>
      </c>
      <c r="B7" s="54">
        <v>1558</v>
      </c>
      <c r="C7" s="54">
        <v>500</v>
      </c>
      <c r="D7" s="54">
        <v>736</v>
      </c>
      <c r="E7" s="54">
        <v>105</v>
      </c>
      <c r="F7" s="54">
        <v>500</v>
      </c>
      <c r="G7" s="54">
        <v>1879.7769230769231</v>
      </c>
      <c r="H7" s="54">
        <v>1612.5119999999999</v>
      </c>
      <c r="I7" s="54">
        <v>460</v>
      </c>
      <c r="J7" s="54">
        <v>300</v>
      </c>
      <c r="K7" s="54">
        <v>2000</v>
      </c>
      <c r="L7" s="54">
        <v>1505</v>
      </c>
      <c r="M7" s="54">
        <v>696</v>
      </c>
      <c r="N7" s="57">
        <f t="shared" si="0"/>
        <v>11852.288923076921</v>
      </c>
    </row>
    <row r="8" spans="1:18" x14ac:dyDescent="0.2">
      <c r="A8" s="60" t="s">
        <v>57</v>
      </c>
      <c r="B8" s="56">
        <f t="shared" ref="B8:M8" si="1">SUM(B3:B7)</f>
        <v>3498</v>
      </c>
      <c r="C8" s="56">
        <f t="shared" si="1"/>
        <v>7010</v>
      </c>
      <c r="D8" s="56">
        <f t="shared" si="1"/>
        <v>1256</v>
      </c>
      <c r="E8" s="56">
        <f t="shared" si="1"/>
        <v>3425</v>
      </c>
      <c r="F8" s="56">
        <f t="shared" si="1"/>
        <v>5500</v>
      </c>
      <c r="G8" s="56">
        <f t="shared" si="1"/>
        <v>2900.45</v>
      </c>
      <c r="H8" s="56">
        <f t="shared" si="1"/>
        <v>4853.5119999999997</v>
      </c>
      <c r="I8" s="56">
        <f t="shared" si="1"/>
        <v>4203.6153846153848</v>
      </c>
      <c r="J8" s="56">
        <f t="shared" si="1"/>
        <v>1084.6153846153845</v>
      </c>
      <c r="K8" s="56">
        <f t="shared" si="1"/>
        <v>5850</v>
      </c>
      <c r="L8" s="56">
        <f t="shared" si="1"/>
        <v>6209.6153846153848</v>
      </c>
      <c r="M8" s="56">
        <f t="shared" si="1"/>
        <v>2208.3076923076924</v>
      </c>
      <c r="N8" s="58">
        <f t="shared" si="0"/>
        <v>47999.115846153843</v>
      </c>
    </row>
    <row r="11" spans="1:18" x14ac:dyDescent="0.2">
      <c r="A11" t="s">
        <v>65</v>
      </c>
      <c r="B11">
        <v>140</v>
      </c>
      <c r="C11">
        <v>120</v>
      </c>
      <c r="D11">
        <v>150</v>
      </c>
      <c r="E11">
        <v>140</v>
      </c>
      <c r="F11">
        <v>150</v>
      </c>
      <c r="G11">
        <v>130</v>
      </c>
      <c r="H11">
        <v>160</v>
      </c>
      <c r="I11">
        <v>100</v>
      </c>
      <c r="J11">
        <v>120</v>
      </c>
      <c r="K11">
        <v>110</v>
      </c>
      <c r="L11">
        <v>100</v>
      </c>
      <c r="M11">
        <v>130</v>
      </c>
    </row>
    <row r="12" spans="1:18" x14ac:dyDescent="0.2">
      <c r="A12" t="s">
        <v>66</v>
      </c>
      <c r="B12" s="30">
        <f>B8/B11</f>
        <v>24.985714285714284</v>
      </c>
      <c r="C12" s="30">
        <f t="shared" ref="C12:M12" si="2">C8/C11</f>
        <v>58.416666666666664</v>
      </c>
      <c r="D12" s="30">
        <f t="shared" si="2"/>
        <v>8.3733333333333331</v>
      </c>
      <c r="E12" s="30">
        <f t="shared" si="2"/>
        <v>24.464285714285715</v>
      </c>
      <c r="F12" s="30">
        <f t="shared" si="2"/>
        <v>36.666666666666664</v>
      </c>
      <c r="G12" s="30">
        <f t="shared" si="2"/>
        <v>22.311153846153843</v>
      </c>
      <c r="H12" s="30">
        <f t="shared" si="2"/>
        <v>30.334449999999997</v>
      </c>
      <c r="I12" s="30">
        <f t="shared" si="2"/>
        <v>42.036153846153844</v>
      </c>
      <c r="J12" s="30">
        <f t="shared" si="2"/>
        <v>9.0384615384615383</v>
      </c>
      <c r="K12" s="30">
        <f t="shared" si="2"/>
        <v>53.18181818181818</v>
      </c>
      <c r="L12" s="30">
        <f t="shared" si="2"/>
        <v>62.096153846153847</v>
      </c>
      <c r="M12" s="30">
        <f t="shared" si="2"/>
        <v>16.986982248520711</v>
      </c>
      <c r="N12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8A9E-B33E-449E-9CEF-7E49DE79C42E}">
  <dimension ref="A1:O35"/>
  <sheetViews>
    <sheetView workbookViewId="0">
      <selection activeCell="G26" sqref="G26"/>
    </sheetView>
  </sheetViews>
  <sheetFormatPr baseColWidth="10" defaultColWidth="8.83203125" defaultRowHeight="15" x14ac:dyDescent="0.2"/>
  <cols>
    <col min="1" max="1" width="27.33203125" customWidth="1"/>
    <col min="2" max="2" width="11.6640625" customWidth="1"/>
    <col min="3" max="3" width="12.1640625" customWidth="1"/>
    <col min="4" max="4" width="12.5" customWidth="1"/>
    <col min="5" max="5" width="12.6640625" customWidth="1"/>
    <col min="6" max="7" width="10.1640625" customWidth="1"/>
    <col min="8" max="8" width="10" customWidth="1"/>
    <col min="9" max="9" width="10.6640625" customWidth="1"/>
    <col min="10" max="10" width="11.1640625" customWidth="1"/>
    <col min="11" max="11" width="11" customWidth="1"/>
    <col min="12" max="12" width="11.1640625" customWidth="1"/>
    <col min="13" max="13" width="12" customWidth="1"/>
    <col min="14" max="15" width="11.1640625" customWidth="1"/>
  </cols>
  <sheetData>
    <row r="1" spans="1:15" x14ac:dyDescent="0.2">
      <c r="A1" s="93" t="s">
        <v>27</v>
      </c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 t="s">
        <v>28</v>
      </c>
    </row>
    <row r="2" spans="1:15" x14ac:dyDescent="0.2">
      <c r="A2" s="76"/>
      <c r="B2" s="86" t="s">
        <v>1</v>
      </c>
      <c r="C2" s="86" t="s">
        <v>2</v>
      </c>
      <c r="D2" s="86" t="s">
        <v>3</v>
      </c>
      <c r="E2" s="86" t="s">
        <v>4</v>
      </c>
      <c r="F2" s="86" t="s">
        <v>5</v>
      </c>
      <c r="G2" s="86" t="s">
        <v>6</v>
      </c>
      <c r="H2" s="86" t="s">
        <v>7</v>
      </c>
      <c r="I2" s="86" t="s">
        <v>8</v>
      </c>
      <c r="J2" s="86" t="s">
        <v>9</v>
      </c>
      <c r="K2" s="86" t="s">
        <v>10</v>
      </c>
      <c r="L2" s="86" t="s">
        <v>11</v>
      </c>
      <c r="M2" s="86" t="s">
        <v>12</v>
      </c>
      <c r="N2" s="90" t="s">
        <v>29</v>
      </c>
    </row>
    <row r="3" spans="1:15" x14ac:dyDescent="0.2">
      <c r="A3" s="1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6"/>
    </row>
    <row r="4" spans="1:15" x14ac:dyDescent="0.2">
      <c r="A4" s="1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6"/>
    </row>
    <row r="5" spans="1:15" x14ac:dyDescent="0.2">
      <c r="A5" s="18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x14ac:dyDescent="0.2">
      <c r="A6" s="1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 x14ac:dyDescent="0.2">
      <c r="A7" s="18" t="s">
        <v>39</v>
      </c>
      <c r="B7" s="66">
        <f>Sales!B8</f>
        <v>3498</v>
      </c>
      <c r="C7" s="67">
        <f>Sales!C8</f>
        <v>7010</v>
      </c>
      <c r="D7" s="67">
        <f>Sales!D8</f>
        <v>1256</v>
      </c>
      <c r="E7" s="67">
        <f>Sales!E8</f>
        <v>3425</v>
      </c>
      <c r="F7" s="67">
        <f>Sales!F8</f>
        <v>5500</v>
      </c>
      <c r="G7" s="67">
        <f>Sales!G8</f>
        <v>2900.45</v>
      </c>
      <c r="H7" s="67">
        <f>Sales!H8</f>
        <v>4853.5119999999997</v>
      </c>
      <c r="I7" s="67">
        <f>Sales!I8</f>
        <v>4203.6153846153848</v>
      </c>
      <c r="J7" s="67">
        <f>Sales!J8</f>
        <v>1084.6153846153845</v>
      </c>
      <c r="K7" s="67">
        <f>Sales!K8</f>
        <v>5850</v>
      </c>
      <c r="L7" s="67">
        <f>Sales!L8</f>
        <v>6209.6153846153848</v>
      </c>
      <c r="M7" s="67">
        <f>Sales!M8</f>
        <v>2208.3076923076924</v>
      </c>
      <c r="N7" s="108">
        <f>SUM(B7:M7)</f>
        <v>47999.115846153843</v>
      </c>
      <c r="O7" s="30"/>
    </row>
    <row r="8" spans="1:15" x14ac:dyDescent="0.2">
      <c r="A8" s="18" t="s">
        <v>36</v>
      </c>
      <c r="B8" s="66">
        <f>Fixed!B7+Fixed!B11+SUM(Fixed!B14:B19)+Variable!B9</f>
        <v>2830</v>
      </c>
      <c r="C8" s="66">
        <f>Fixed!C7+Fixed!C11+SUM(Fixed!C14:C19)+Variable!C9</f>
        <v>2830</v>
      </c>
      <c r="D8" s="66">
        <f>Fixed!D7+Fixed!D11+SUM(Fixed!D14:D19)+Variable!D9</f>
        <v>2830</v>
      </c>
      <c r="E8" s="66">
        <f>Fixed!E7+Fixed!E11+SUM(Fixed!E14:E19)+Variable!E9</f>
        <v>2780</v>
      </c>
      <c r="F8" s="66">
        <f>Fixed!F7+Fixed!F11+SUM(Fixed!F14:F19)+Variable!F9</f>
        <v>2740</v>
      </c>
      <c r="G8" s="66">
        <f>Fixed!G7+Fixed!G11+SUM(Fixed!G14:G19)+Variable!G9</f>
        <v>2900</v>
      </c>
      <c r="H8" s="66">
        <f>Fixed!H7+Fixed!H11+SUM(Fixed!H14:H19)+Variable!H9</f>
        <v>3030</v>
      </c>
      <c r="I8" s="66">
        <f>Fixed!I7+Fixed!I11+SUM(Fixed!I14:I19)+Variable!I9</f>
        <v>3080</v>
      </c>
      <c r="J8" s="66">
        <f>Fixed!J7+Fixed!J11+SUM(Fixed!J14:J19)+Variable!J9</f>
        <v>2630</v>
      </c>
      <c r="K8" s="66">
        <f>Fixed!K7+Fixed!K11+SUM(Fixed!K14:K19)+Variable!K9</f>
        <v>2480</v>
      </c>
      <c r="L8" s="66">
        <f>Fixed!L7+Fixed!L11+SUM(Fixed!L14:L19)+Variable!L9</f>
        <v>2780</v>
      </c>
      <c r="M8" s="66">
        <f>Fixed!M7+Fixed!M11+SUM(Fixed!M14:M19)+Variable!M9</f>
        <v>2330</v>
      </c>
      <c r="N8" s="108">
        <f>SUM(B8:M8)</f>
        <v>33240</v>
      </c>
    </row>
    <row r="9" spans="1:15" x14ac:dyDescent="0.2">
      <c r="A9" s="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109"/>
    </row>
    <row r="10" spans="1:15" x14ac:dyDescent="0.2">
      <c r="A10" s="19" t="s">
        <v>70</v>
      </c>
      <c r="B10" s="69">
        <f>B7-B8</f>
        <v>668</v>
      </c>
      <c r="C10" s="69">
        <f t="shared" ref="C10:M10" si="0">C7-C8</f>
        <v>4180</v>
      </c>
      <c r="D10" s="69">
        <f t="shared" si="0"/>
        <v>-1574</v>
      </c>
      <c r="E10" s="69">
        <f t="shared" si="0"/>
        <v>645</v>
      </c>
      <c r="F10" s="69">
        <f t="shared" si="0"/>
        <v>2760</v>
      </c>
      <c r="G10" s="69">
        <f t="shared" si="0"/>
        <v>0.4499999999998181</v>
      </c>
      <c r="H10" s="69">
        <f t="shared" si="0"/>
        <v>1823.5119999999997</v>
      </c>
      <c r="I10" s="69">
        <f t="shared" si="0"/>
        <v>1123.6153846153848</v>
      </c>
      <c r="J10" s="69">
        <f t="shared" si="0"/>
        <v>-1545.3846153846155</v>
      </c>
      <c r="K10" s="69">
        <f t="shared" si="0"/>
        <v>3370</v>
      </c>
      <c r="L10" s="69">
        <f t="shared" si="0"/>
        <v>3429.6153846153848</v>
      </c>
      <c r="M10" s="69">
        <f t="shared" si="0"/>
        <v>-121.69230769230762</v>
      </c>
      <c r="N10" s="110">
        <f>SUM(B10:M10)</f>
        <v>14759.115846153847</v>
      </c>
    </row>
    <row r="11" spans="1:15" x14ac:dyDescent="0.2">
      <c r="A11" s="8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109"/>
    </row>
    <row r="12" spans="1:15" x14ac:dyDescent="0.2">
      <c r="A12" s="8" t="s">
        <v>32</v>
      </c>
      <c r="B12" s="20">
        <f>+B10/B7</f>
        <v>0.19096626643796455</v>
      </c>
      <c r="C12" s="20">
        <f t="shared" ref="C12:M12" si="1">+C10/C7</f>
        <v>0.5962910128388017</v>
      </c>
      <c r="D12" s="20">
        <f t="shared" si="1"/>
        <v>-1.2531847133757963</v>
      </c>
      <c r="E12" s="20">
        <f t="shared" si="1"/>
        <v>0.18832116788321168</v>
      </c>
      <c r="F12" s="20">
        <f t="shared" si="1"/>
        <v>0.50181818181818183</v>
      </c>
      <c r="G12" s="20">
        <f t="shared" si="1"/>
        <v>1.5514833905077424E-4</v>
      </c>
      <c r="H12" s="20">
        <f t="shared" si="1"/>
        <v>0.37570979529874449</v>
      </c>
      <c r="I12" s="20">
        <f t="shared" si="1"/>
        <v>0.26729738137500686</v>
      </c>
      <c r="J12" s="20">
        <f t="shared" si="1"/>
        <v>-1.4248226950354612</v>
      </c>
      <c r="K12" s="20">
        <f t="shared" si="1"/>
        <v>0.57606837606837602</v>
      </c>
      <c r="L12" s="20">
        <f t="shared" si="1"/>
        <v>0.55230721585630227</v>
      </c>
      <c r="M12" s="20">
        <f t="shared" si="1"/>
        <v>-5.5106590497422288E-2</v>
      </c>
      <c r="N12" s="109"/>
    </row>
    <row r="13" spans="1:15" x14ac:dyDescent="0.2">
      <c r="A13" s="8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109"/>
    </row>
    <row r="14" spans="1:15" x14ac:dyDescent="0.2">
      <c r="A14" s="19" t="s">
        <v>69</v>
      </c>
      <c r="B14" s="69">
        <f>B7-B8-Fixed!B20</f>
        <v>598</v>
      </c>
      <c r="C14" s="69">
        <f>C7-C8-Fixed!C20</f>
        <v>4110</v>
      </c>
      <c r="D14" s="69">
        <f>D7-D8-Fixed!D20</f>
        <v>-1644</v>
      </c>
      <c r="E14" s="69">
        <f>E7-E8-Fixed!E20</f>
        <v>575</v>
      </c>
      <c r="F14" s="69">
        <f>F7-F8-Fixed!F20</f>
        <v>2690</v>
      </c>
      <c r="G14" s="69">
        <f>G7-G8-Fixed!G20</f>
        <v>-69.550000000000182</v>
      </c>
      <c r="H14" s="69">
        <f>H7-H8-Fixed!H20</f>
        <v>1753.5119999999997</v>
      </c>
      <c r="I14" s="69">
        <f>I7-I8-Fixed!I20</f>
        <v>1053.6153846153848</v>
      </c>
      <c r="J14" s="69">
        <f>J7-J8-Fixed!J20</f>
        <v>-1615.3846153846155</v>
      </c>
      <c r="K14" s="69">
        <f>K7-K8-Fixed!K20</f>
        <v>3300</v>
      </c>
      <c r="L14" s="69">
        <f>L7-L8-Fixed!L20</f>
        <v>3359.6153846153848</v>
      </c>
      <c r="M14" s="69">
        <f>M7-M8-Fixed!M20</f>
        <v>-191.69230769230762</v>
      </c>
      <c r="N14" s="110">
        <f>SUM(B14:M14)</f>
        <v>13919.115846153847</v>
      </c>
    </row>
    <row r="15" spans="1:15" x14ac:dyDescent="0.2">
      <c r="A15" s="8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109"/>
    </row>
    <row r="16" spans="1:15" x14ac:dyDescent="0.2">
      <c r="A16" s="8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109"/>
    </row>
    <row r="17" spans="1:14" x14ac:dyDescent="0.2">
      <c r="A17" s="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109"/>
    </row>
    <row r="18" spans="1:14" x14ac:dyDescent="0.2">
      <c r="A18" s="8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109"/>
    </row>
    <row r="19" spans="1:14" x14ac:dyDescent="0.2">
      <c r="A19" s="19" t="s">
        <v>35</v>
      </c>
      <c r="B19" s="69">
        <f>B14-Fixed!B21</f>
        <v>423.1</v>
      </c>
      <c r="C19" s="69">
        <f>C14-Fixed!C21</f>
        <v>3759.5</v>
      </c>
      <c r="D19" s="69">
        <f>D14-Fixed!D21</f>
        <v>-1706.8</v>
      </c>
      <c r="E19" s="69">
        <f>E14-Fixed!E21</f>
        <v>403.75</v>
      </c>
      <c r="F19" s="69">
        <f>F14-Fixed!F21</f>
        <v>2415</v>
      </c>
      <c r="G19" s="69">
        <f>G14-Fixed!G21</f>
        <v>-214.57250000000019</v>
      </c>
      <c r="H19" s="69">
        <f>H14-Fixed!H21</f>
        <v>1510.8363999999997</v>
      </c>
      <c r="I19" s="69">
        <f>I14-Fixed!I21</f>
        <v>843.43461538461554</v>
      </c>
      <c r="J19" s="69">
        <f>J14-Fixed!J21</f>
        <v>-1669.6153846153848</v>
      </c>
      <c r="K19" s="69">
        <f>K14-Fixed!K21</f>
        <v>3007.5</v>
      </c>
      <c r="L19" s="69">
        <f>L14-Fixed!L21</f>
        <v>3049.1346153846152</v>
      </c>
      <c r="M19" s="69">
        <f>M14-Fixed!M21</f>
        <v>-302.10769230769222</v>
      </c>
      <c r="N19" s="110">
        <f>SUM(B19:M19)</f>
        <v>11519.160053846153</v>
      </c>
    </row>
    <row r="20" spans="1:14" x14ac:dyDescent="0.2">
      <c r="A20" s="8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68"/>
    </row>
    <row r="21" spans="1:14" x14ac:dyDescent="0.2">
      <c r="A21" s="19" t="s">
        <v>37</v>
      </c>
      <c r="B21" s="70">
        <f>SUM($B19:B19)</f>
        <v>423.1</v>
      </c>
      <c r="C21" s="70">
        <f>SUM($B19:C19)</f>
        <v>4182.6000000000004</v>
      </c>
      <c r="D21" s="70">
        <f>SUM($B19:D19)</f>
        <v>2475.8000000000002</v>
      </c>
      <c r="E21" s="70">
        <f>SUM($B19:E19)</f>
        <v>2879.55</v>
      </c>
      <c r="F21" s="70">
        <f>SUM($B19:F19)</f>
        <v>5294.55</v>
      </c>
      <c r="G21" s="70">
        <f>SUM($B19:G19)</f>
        <v>5079.9775</v>
      </c>
      <c r="H21" s="70">
        <f>SUM($B19:H19)</f>
        <v>6590.8138999999992</v>
      </c>
      <c r="I21" s="70">
        <f>SUM($B19:I19)</f>
        <v>7434.2485153846146</v>
      </c>
      <c r="J21" s="70">
        <f>SUM($B19:J19)</f>
        <v>5764.6331307692299</v>
      </c>
      <c r="K21" s="70">
        <f>SUM($B19:K19)</f>
        <v>8772.1331307692308</v>
      </c>
      <c r="L21" s="70">
        <f>SUM($B19:L19)</f>
        <v>11821.267746153846</v>
      </c>
      <c r="M21" s="71">
        <f>SUM($B19:M19)</f>
        <v>11519.160053846153</v>
      </c>
      <c r="N21" s="68"/>
    </row>
    <row r="22" spans="1:14" x14ac:dyDescent="0.2">
      <c r="A22" s="8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68"/>
    </row>
    <row r="23" spans="1:14" x14ac:dyDescent="0.2">
      <c r="A23" s="8"/>
      <c r="N23" s="16"/>
    </row>
    <row r="24" spans="1:14" x14ac:dyDescent="0.2">
      <c r="A24" s="8"/>
      <c r="N24" s="16"/>
    </row>
    <row r="25" spans="1:14" x14ac:dyDescent="0.2">
      <c r="A25" s="8"/>
      <c r="N25" s="16"/>
    </row>
    <row r="26" spans="1:14" x14ac:dyDescent="0.2">
      <c r="A26" s="8"/>
      <c r="N26" s="16"/>
    </row>
    <row r="27" spans="1:14" x14ac:dyDescent="0.2">
      <c r="A27" s="8"/>
      <c r="N27" s="16"/>
    </row>
    <row r="28" spans="1:14" x14ac:dyDescent="0.2">
      <c r="A28" s="8"/>
      <c r="N28" s="16"/>
    </row>
    <row r="29" spans="1:14" x14ac:dyDescent="0.2">
      <c r="A29" s="8"/>
      <c r="N29" s="16"/>
    </row>
    <row r="30" spans="1:14" x14ac:dyDescent="0.2">
      <c r="A30" s="8"/>
      <c r="N30" s="16"/>
    </row>
    <row r="31" spans="1:14" x14ac:dyDescent="0.2">
      <c r="A31" s="8"/>
      <c r="N31" s="16"/>
    </row>
    <row r="32" spans="1:14" x14ac:dyDescent="0.2">
      <c r="A32" s="8"/>
      <c r="N32" s="16"/>
    </row>
    <row r="33" spans="2:14" x14ac:dyDescent="0.2">
      <c r="B33" s="15"/>
      <c r="N33" s="16"/>
    </row>
    <row r="34" spans="2:14" x14ac:dyDescent="0.2">
      <c r="B34" s="15"/>
      <c r="N34" s="16"/>
    </row>
    <row r="35" spans="2:14" x14ac:dyDescent="0.2">
      <c r="B35" s="15"/>
      <c r="N3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F9A2-7894-492A-892D-F81D76E5956D}">
  <dimension ref="A1:X46"/>
  <sheetViews>
    <sheetView tabSelected="1" zoomScale="86" workbookViewId="0">
      <selection activeCell="D9" sqref="D9"/>
    </sheetView>
  </sheetViews>
  <sheetFormatPr baseColWidth="10" defaultColWidth="8.83203125" defaultRowHeight="15" x14ac:dyDescent="0.2"/>
  <cols>
    <col min="1" max="1" width="19.6640625" customWidth="1"/>
    <col min="2" max="2" width="28.1640625" customWidth="1"/>
    <col min="3" max="3" width="13.6640625" customWidth="1"/>
    <col min="4" max="4" width="16.6640625" customWidth="1"/>
    <col min="5" max="5" width="14.6640625" bestFit="1" customWidth="1"/>
    <col min="6" max="6" width="18.33203125" customWidth="1"/>
    <col min="7" max="7" width="14.6640625" bestFit="1" customWidth="1"/>
    <col min="8" max="8" width="18.5" customWidth="1"/>
    <col min="9" max="9" width="17.5" customWidth="1"/>
    <col min="10" max="10" width="16.5" customWidth="1"/>
    <col min="11" max="11" width="22" customWidth="1"/>
    <col min="13" max="13" width="14.6640625" customWidth="1"/>
  </cols>
  <sheetData>
    <row r="1" spans="1:16" ht="19" x14ac:dyDescent="0.25">
      <c r="A1" s="29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6" x14ac:dyDescent="0.2">
      <c r="A2" s="94" t="s">
        <v>49</v>
      </c>
      <c r="E2" s="94" t="s">
        <v>50</v>
      </c>
      <c r="F2" s="34"/>
      <c r="G2" s="34"/>
      <c r="H2" s="34"/>
      <c r="I2" s="34"/>
      <c r="J2" s="34"/>
      <c r="K2" s="33"/>
      <c r="L2" s="33"/>
      <c r="M2" s="33"/>
      <c r="N2" s="33"/>
      <c r="O2" s="33"/>
      <c r="P2" s="33"/>
    </row>
    <row r="3" spans="1:16" x14ac:dyDescent="0.2">
      <c r="A3" s="78" t="s">
        <v>42</v>
      </c>
      <c r="B3" s="79" t="s">
        <v>43</v>
      </c>
      <c r="C3" s="79" t="s">
        <v>44</v>
      </c>
      <c r="D3" s="79" t="s">
        <v>45</v>
      </c>
      <c r="E3" s="80" t="s">
        <v>46</v>
      </c>
      <c r="F3" s="81" t="s">
        <v>40</v>
      </c>
      <c r="G3" s="34"/>
      <c r="H3" s="34"/>
      <c r="I3" s="34"/>
      <c r="J3" s="34"/>
      <c r="K3" s="33"/>
      <c r="L3" s="33"/>
      <c r="M3" s="33"/>
      <c r="N3" s="33"/>
      <c r="O3" s="33"/>
      <c r="P3" s="33"/>
    </row>
    <row r="4" spans="1:16" x14ac:dyDescent="0.2">
      <c r="A4" s="39">
        <f>B27</f>
        <v>1874.9</v>
      </c>
      <c r="B4" s="112">
        <f>Sales!B12</f>
        <v>24.985714285714284</v>
      </c>
      <c r="C4" s="40">
        <f>F22</f>
        <v>8.5714285714285712</v>
      </c>
      <c r="D4" s="40">
        <f>B4-C4</f>
        <v>16.414285714285711</v>
      </c>
      <c r="E4" s="111">
        <f>A4/(B4-C4)</f>
        <v>114.22367275892083</v>
      </c>
      <c r="F4" s="49">
        <f>D4/B4</f>
        <v>0.65694682675814742</v>
      </c>
      <c r="G4" s="34"/>
      <c r="H4" s="34"/>
      <c r="I4" s="34"/>
      <c r="J4" s="34"/>
      <c r="K4" s="33"/>
      <c r="L4" s="33"/>
      <c r="M4" s="33"/>
      <c r="N4" s="33"/>
      <c r="O4" s="33"/>
      <c r="P4" s="33"/>
    </row>
    <row r="5" spans="1:16" x14ac:dyDescent="0.2">
      <c r="F5" s="34"/>
      <c r="G5" s="34"/>
      <c r="H5" s="34"/>
      <c r="I5" s="34"/>
      <c r="J5" s="34"/>
      <c r="K5" s="33"/>
      <c r="L5" s="33"/>
      <c r="M5" s="33"/>
      <c r="N5" s="33"/>
      <c r="O5" s="33"/>
      <c r="P5" s="33"/>
    </row>
    <row r="6" spans="1:16" x14ac:dyDescent="0.2">
      <c r="A6" s="82" t="s">
        <v>42</v>
      </c>
      <c r="B6" s="48" t="s">
        <v>47</v>
      </c>
      <c r="E6" s="83" t="s">
        <v>44</v>
      </c>
      <c r="F6" s="83" t="s">
        <v>48</v>
      </c>
      <c r="G6" s="34"/>
      <c r="H6" s="34" t="s">
        <v>61</v>
      </c>
      <c r="I6" s="34"/>
      <c r="J6" s="34"/>
      <c r="K6" s="33"/>
      <c r="L6" s="33"/>
      <c r="M6" s="33"/>
      <c r="N6" s="33"/>
      <c r="O6" s="33"/>
      <c r="P6" s="33"/>
    </row>
    <row r="7" spans="1:16" ht="17" x14ac:dyDescent="0.2">
      <c r="A7" s="41" t="s">
        <v>13</v>
      </c>
      <c r="B7" s="35"/>
      <c r="E7" s="15" t="s">
        <v>58</v>
      </c>
      <c r="F7" s="115">
        <f>Variable!B5/Sales!$B11</f>
        <v>3.5714285714285716</v>
      </c>
      <c r="G7" s="34"/>
      <c r="H7" s="34"/>
      <c r="I7" s="34"/>
      <c r="J7" s="34"/>
      <c r="K7" s="33"/>
      <c r="L7" s="33"/>
      <c r="M7" s="33"/>
      <c r="N7" s="33"/>
      <c r="O7" s="33"/>
      <c r="P7" s="33"/>
    </row>
    <row r="8" spans="1:16" x14ac:dyDescent="0.2">
      <c r="A8" s="42" t="s">
        <v>14</v>
      </c>
      <c r="B8" s="36">
        <f>Fixed!B4</f>
        <v>100</v>
      </c>
      <c r="E8" s="15" t="s">
        <v>59</v>
      </c>
      <c r="F8" s="115">
        <f>Variable!B6/Sales!$B11</f>
        <v>3.5714285714285716</v>
      </c>
      <c r="G8" s="34"/>
      <c r="H8" s="34" t="s">
        <v>63</v>
      </c>
      <c r="I8" s="34"/>
      <c r="J8" s="34"/>
      <c r="K8" s="33"/>
      <c r="L8" s="33"/>
      <c r="M8" s="33"/>
      <c r="N8" s="33"/>
      <c r="O8" s="33"/>
      <c r="P8" s="33"/>
    </row>
    <row r="9" spans="1:16" x14ac:dyDescent="0.2">
      <c r="A9" s="42" t="s">
        <v>15</v>
      </c>
      <c r="B9" s="36">
        <f>Fixed!B5</f>
        <v>200</v>
      </c>
      <c r="E9" s="15" t="s">
        <v>60</v>
      </c>
      <c r="F9" s="115">
        <f>Variable!B7/Sales!$B11</f>
        <v>1.4285714285714286</v>
      </c>
      <c r="G9" s="34"/>
      <c r="H9" s="34" t="s">
        <v>62</v>
      </c>
      <c r="I9" s="34"/>
      <c r="J9" s="34"/>
      <c r="K9" s="33"/>
      <c r="L9" s="33"/>
      <c r="M9" s="33"/>
      <c r="N9" s="33"/>
      <c r="O9" s="33"/>
      <c r="P9" s="33"/>
    </row>
    <row r="10" spans="1:16" x14ac:dyDescent="0.2">
      <c r="A10" s="16"/>
      <c r="B10" s="36"/>
      <c r="E10" s="50"/>
      <c r="F10" s="36"/>
      <c r="G10" s="34"/>
      <c r="H10" s="34"/>
      <c r="I10" s="34"/>
      <c r="J10" s="34"/>
      <c r="K10" s="33"/>
      <c r="L10" s="33"/>
      <c r="M10" s="33"/>
      <c r="N10" s="33"/>
      <c r="O10" s="33"/>
      <c r="P10" s="33"/>
    </row>
    <row r="11" spans="1:16" ht="16" x14ac:dyDescent="0.2">
      <c r="A11" s="43" t="s">
        <v>16</v>
      </c>
      <c r="B11" s="106">
        <f>Fixed!B7</f>
        <v>300</v>
      </c>
      <c r="E11" s="50"/>
      <c r="F11" s="36"/>
      <c r="G11" s="34"/>
      <c r="H11" s="34" t="s">
        <v>67</v>
      </c>
      <c r="I11" s="34"/>
      <c r="J11" s="34"/>
      <c r="K11" s="33"/>
      <c r="L11" s="33"/>
      <c r="M11" s="33"/>
      <c r="N11" s="33"/>
      <c r="O11" s="33"/>
      <c r="P11" s="33"/>
    </row>
    <row r="12" spans="1:16" x14ac:dyDescent="0.2">
      <c r="A12" s="16"/>
      <c r="B12" s="36"/>
      <c r="E12" s="50"/>
      <c r="F12" s="36"/>
      <c r="G12" s="34"/>
      <c r="H12" s="34" t="s">
        <v>68</v>
      </c>
      <c r="I12" s="34"/>
      <c r="J12" s="34"/>
      <c r="K12" s="33"/>
      <c r="L12" s="33"/>
      <c r="M12" s="33"/>
      <c r="N12" s="33"/>
      <c r="O12" s="33"/>
      <c r="P12" s="33"/>
    </row>
    <row r="13" spans="1:16" ht="16" x14ac:dyDescent="0.2">
      <c r="A13" s="44" t="s">
        <v>26</v>
      </c>
      <c r="B13" s="36">
        <f>Fixed!B9</f>
        <v>1000</v>
      </c>
      <c r="E13" s="50"/>
      <c r="F13" s="36"/>
      <c r="G13" s="34"/>
      <c r="H13" s="34"/>
      <c r="I13" s="34"/>
      <c r="J13" s="34"/>
      <c r="K13" s="33"/>
      <c r="L13" s="33"/>
      <c r="M13" s="33"/>
      <c r="N13" s="33"/>
      <c r="O13" s="33"/>
      <c r="P13" s="33"/>
    </row>
    <row r="14" spans="1:16" x14ac:dyDescent="0.2">
      <c r="A14" s="16"/>
      <c r="B14" s="36"/>
      <c r="E14" s="50"/>
      <c r="F14" s="36"/>
      <c r="G14" s="34"/>
      <c r="H14" s="34"/>
      <c r="I14" s="34"/>
      <c r="J14" s="34"/>
      <c r="K14" s="33"/>
      <c r="L14" s="33"/>
      <c r="M14" s="33"/>
      <c r="N14" s="33"/>
      <c r="O14" s="33"/>
      <c r="P14" s="33"/>
    </row>
    <row r="15" spans="1:16" x14ac:dyDescent="0.2">
      <c r="A15" s="45" t="s">
        <v>16</v>
      </c>
      <c r="B15" s="106">
        <f>Fixed!B11</f>
        <v>1000</v>
      </c>
      <c r="E15" s="50"/>
      <c r="F15" s="36"/>
      <c r="G15" s="34"/>
      <c r="H15" s="34"/>
      <c r="I15" s="34"/>
      <c r="J15" s="34"/>
      <c r="K15" s="33"/>
      <c r="L15" s="33"/>
      <c r="M15" s="33"/>
      <c r="N15" s="33"/>
      <c r="O15" s="33"/>
      <c r="P15" s="33"/>
    </row>
    <row r="16" spans="1:16" x14ac:dyDescent="0.2">
      <c r="A16" s="16"/>
      <c r="B16" s="36"/>
      <c r="E16" s="50"/>
      <c r="F16" s="36"/>
      <c r="G16" s="34"/>
      <c r="H16" s="34"/>
      <c r="I16" s="34"/>
      <c r="J16" s="34"/>
      <c r="K16" s="33"/>
      <c r="L16" s="33"/>
      <c r="M16" s="33"/>
      <c r="N16" s="33"/>
      <c r="O16" s="33"/>
      <c r="P16" s="33"/>
    </row>
    <row r="17" spans="1:16" x14ac:dyDescent="0.2">
      <c r="A17" s="46" t="s">
        <v>17</v>
      </c>
      <c r="B17" s="36"/>
      <c r="E17" s="50"/>
      <c r="F17" s="36"/>
      <c r="G17" s="34"/>
      <c r="H17" s="34"/>
      <c r="I17" s="34"/>
      <c r="J17" s="34"/>
      <c r="K17" s="33"/>
      <c r="L17" s="33"/>
      <c r="M17" s="33"/>
      <c r="N17" s="33"/>
      <c r="O17" s="33"/>
      <c r="P17" s="33"/>
    </row>
    <row r="18" spans="1:16" x14ac:dyDescent="0.2">
      <c r="A18" s="16" t="s">
        <v>31</v>
      </c>
      <c r="B18" s="36">
        <f>Fixed!B14</f>
        <v>100</v>
      </c>
      <c r="E18" s="50"/>
      <c r="F18" s="36"/>
      <c r="G18" s="34"/>
      <c r="H18" s="34"/>
      <c r="I18" s="34"/>
      <c r="J18" s="34"/>
      <c r="K18" s="33"/>
      <c r="L18" s="33"/>
      <c r="M18" s="33"/>
      <c r="N18" s="33"/>
      <c r="O18" s="33"/>
      <c r="P18" s="33"/>
    </row>
    <row r="19" spans="1:16" x14ac:dyDescent="0.2">
      <c r="A19" s="16" t="s">
        <v>18</v>
      </c>
      <c r="B19" s="36">
        <f>Fixed!B15</f>
        <v>50</v>
      </c>
      <c r="E19" s="50"/>
      <c r="F19" s="36"/>
      <c r="G19" s="34"/>
      <c r="H19" s="34"/>
      <c r="I19" s="34"/>
      <c r="J19" s="34"/>
      <c r="K19" s="33"/>
      <c r="L19" s="33"/>
      <c r="M19" s="33"/>
      <c r="N19" s="33"/>
      <c r="O19" s="33"/>
      <c r="P19" s="33"/>
    </row>
    <row r="20" spans="1:16" x14ac:dyDescent="0.2">
      <c r="A20" s="16" t="s">
        <v>19</v>
      </c>
      <c r="B20" s="36">
        <f>Fixed!B16</f>
        <v>30</v>
      </c>
      <c r="E20" s="50"/>
      <c r="F20" s="36"/>
      <c r="G20" s="34"/>
      <c r="H20" s="34"/>
      <c r="I20" s="34"/>
      <c r="J20" s="34"/>
      <c r="K20" s="33"/>
      <c r="L20" s="33"/>
      <c r="M20" s="33"/>
      <c r="N20" s="33"/>
      <c r="O20" s="33"/>
      <c r="P20" s="33"/>
    </row>
    <row r="21" spans="1:16" x14ac:dyDescent="0.2">
      <c r="A21" s="16" t="s">
        <v>20</v>
      </c>
      <c r="B21" s="36">
        <f>Fixed!B17</f>
        <v>40</v>
      </c>
      <c r="E21" s="51"/>
      <c r="F21" s="37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x14ac:dyDescent="0.2">
      <c r="A22" s="16" t="s">
        <v>30</v>
      </c>
      <c r="B22" s="36">
        <f>Fixed!B18</f>
        <v>50</v>
      </c>
      <c r="E22" s="38" t="s">
        <v>16</v>
      </c>
      <c r="F22" s="72">
        <f>SUM(F7:F9)</f>
        <v>8.5714285714285712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x14ac:dyDescent="0.2">
      <c r="A23" s="16" t="s">
        <v>21</v>
      </c>
      <c r="B23" s="36">
        <f>Fixed!B19</f>
        <v>60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x14ac:dyDescent="0.2">
      <c r="A24" s="16" t="s">
        <v>22</v>
      </c>
      <c r="B24" s="36">
        <f>Fixed!B20</f>
        <v>70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x14ac:dyDescent="0.2">
      <c r="A25" s="47" t="s">
        <v>41</v>
      </c>
      <c r="B25" s="36">
        <f>Fixed!B21</f>
        <v>174.9</v>
      </c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</row>
    <row r="26" spans="1:16" x14ac:dyDescent="0.2">
      <c r="A26" s="45" t="s">
        <v>23</v>
      </c>
      <c r="B26" s="104">
        <f>Fixed!B22</f>
        <v>574.9</v>
      </c>
    </row>
    <row r="27" spans="1:16" x14ac:dyDescent="0.2">
      <c r="A27" s="17" t="s">
        <v>64</v>
      </c>
      <c r="B27" s="105">
        <f>B26+B15+B11</f>
        <v>1874.9</v>
      </c>
      <c r="C27" s="22"/>
      <c r="D27" s="22"/>
      <c r="E27" s="22"/>
      <c r="F27" s="22"/>
      <c r="G27" s="22"/>
      <c r="H27" s="22"/>
      <c r="I27" s="22"/>
      <c r="J27" s="22"/>
      <c r="K27" s="22"/>
    </row>
    <row r="32" spans="1:16" x14ac:dyDescent="0.2">
      <c r="E32" s="22"/>
      <c r="F32" s="22"/>
    </row>
    <row r="36" spans="3:24" x14ac:dyDescent="0.2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3:24" x14ac:dyDescent="0.2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3:24" x14ac:dyDescent="0.2">
      <c r="F38" s="3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113"/>
      <c r="T38" s="113"/>
      <c r="U38" s="114"/>
      <c r="V38" s="3"/>
      <c r="W38" s="3"/>
      <c r="X38" s="3"/>
    </row>
    <row r="39" spans="3:24" x14ac:dyDescent="0.2"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4"/>
      <c r="T39" s="114"/>
      <c r="U39" s="114"/>
      <c r="V39" s="3"/>
      <c r="W39" s="3"/>
      <c r="X39" s="3"/>
    </row>
    <row r="40" spans="3:24" x14ac:dyDescent="0.2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4" spans="3:24" x14ac:dyDescent="0.2">
      <c r="C44" s="31"/>
    </row>
    <row r="45" spans="3:24" x14ac:dyDescent="0.2">
      <c r="C45" s="30"/>
    </row>
    <row r="46" spans="3:24" ht="29" customHeight="1" x14ac:dyDescent="0.2"/>
  </sheetData>
  <mergeCells count="1">
    <mergeCell ref="F25:P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</vt:lpstr>
      <vt:lpstr>Variable</vt:lpstr>
      <vt:lpstr>Sales</vt:lpstr>
      <vt:lpstr>Budget</vt:lpstr>
      <vt:lpstr>Break even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Millandt Larsen</cp:lastModifiedBy>
  <cp:revision/>
  <dcterms:created xsi:type="dcterms:W3CDTF">2021-03-09T08:58:15Z</dcterms:created>
  <dcterms:modified xsi:type="dcterms:W3CDTF">2021-03-14T21:25:48Z</dcterms:modified>
  <cp:category/>
  <cp:contentStatus/>
</cp:coreProperties>
</file>