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0bd18a94fa2a30/Desktop/Dio-Santander-Excel-IA/"/>
    </mc:Choice>
  </mc:AlternateContent>
  <xr:revisionPtr revIDLastSave="0" documentId="8_{11C41BD8-F23A-441C-AF70-1214D8EC45A0}" xr6:coauthVersionLast="47" xr6:coauthVersionMax="47" xr10:uidLastSave="{00000000-0000-0000-0000-000000000000}"/>
  <bookViews>
    <workbookView xWindow="60" yWindow="210" windowWidth="16065" windowHeight="15210" tabRatio="10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7" i="2" l="1"/>
  <c r="L297" i="2"/>
  <c r="K297" i="2"/>
  <c r="I297" i="2"/>
  <c r="F297" i="2"/>
  <c r="E22" i="3"/>
  <c r="E34" i="3"/>
</calcChain>
</file>

<file path=xl/sharedStrings.xml><?xml version="1.0" encoding="utf-8"?>
<sst xmlns="http://schemas.openxmlformats.org/spreadsheetml/2006/main" count="2023" uniqueCount="329">
  <si>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</si>
  <si>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</si>
  <si>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</si>
  <si>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</si>
  <si>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</si>
  <si>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</si>
  <si>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</si>
  <si>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</si>
  <si>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</si>
  <si>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</si>
  <si>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</si>
  <si>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</si>
  <si>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</si>
  <si>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</si>
  <si>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</si>
  <si>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</si>
  <si>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</si>
  <si>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</si>
  <si>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</si>
  <si>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</si>
  <si>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</si>
  <si>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</si>
  <si>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</si>
  <si>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</si>
  <si>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</si>
  <si>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</si>
  <si>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</si>
  <si>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</si>
  <si>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</si>
  <si>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</si>
  <si>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</si>
  <si>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</si>
  <si>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</si>
  <si>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</si>
  <si>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</si>
  <si>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</si>
  <si>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</si>
  <si>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</si>
  <si>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</si>
  <si>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</si>
  <si>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</si>
  <si>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</si>
  <si>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</si>
  <si>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</si>
  <si>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</si>
  <si>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</si>
  <si>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</si>
  <si>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</si>
  <si>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</si>
  <si>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</si>
  <si>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</si>
  <si>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</si>
  <si>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</si>
  <si>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</si>
  <si>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</si>
  <si>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</si>
  <si>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</si>
  <si>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</si>
  <si>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</si>
  <si>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</si>
  <si>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</si>
  <si>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</si>
  <si>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</si>
  <si>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</si>
  <si>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</si>
  <si>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</si>
  <si>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</si>
  <si>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</si>
  <si>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</si>
  <si>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</si>
  <si>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</si>
  <si>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</si>
  <si>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</si>
  <si>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</si>
  <si>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</si>
  <si>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</si>
  <si>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</si>
  <si>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</si>
  <si>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</si>
  <si>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</si>
  <si>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</si>
  <si>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</si>
  <si>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</si>
  <si>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</si>
  <si>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</si>
  <si>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</si>
  <si>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</si>
  <si>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</si>
  <si>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</si>
  <si>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</si>
  <si>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</si>
  <si>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</si>
  <si>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</si>
  <si>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</si>
  <si>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</si>
  <si>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</si>
  <si>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</si>
  <si>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</si>
  <si>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</si>
  <si>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</si>
  <si>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</si>
  <si>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</si>
  <si>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</si>
  <si>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</si>
  <si>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</si>
  <si>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</si>
  <si>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</si>
  <si>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</si>
  <si>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</si>
  <si>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</si>
  <si>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</si>
  <si>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</si>
  <si>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</si>
  <si>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</si>
  <si>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</si>
  <si>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</si>
  <si>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</si>
  <si>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</si>
  <si>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</si>
  <si>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</si>
  <si>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</si>
  <si>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</si>
  <si>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</si>
  <si>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</si>
  <si>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</si>
  <si>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</si>
  <si>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</si>
  <si>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</si>
  <si>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</si>
  <si>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</si>
  <si>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</si>
  <si>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</si>
  <si>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</si>
  <si>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</si>
  <si>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</si>
  <si>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</si>
  <si>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</si>
  <si>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</si>
  <si>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</si>
  <si>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</si>
  <si>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</si>
  <si>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</si>
  <si>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</si>
  <si>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</si>
  <si>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</si>
  <si>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</si>
  <si>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</si>
  <si>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</si>
  <si>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</si>
  <si>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</si>
  <si>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</si>
  <si>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</si>
  <si>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</si>
  <si>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</si>
  <si>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</si>
  <si>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</si>
  <si>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</si>
  <si>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</si>
  <si>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</si>
  <si>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</si>
  <si>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</si>
  <si>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</si>
  <si>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</si>
  <si>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</si>
  <si>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</si>
  <si>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</si>
  <si>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</si>
  <si>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</si>
  <si>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</si>
  <si>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</si>
  <si>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</si>
  <si>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</si>
  <si>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</si>
  <si>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</si>
  <si>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</si>
  <si>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</si>
  <si>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</si>
  <si>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</si>
  <si>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</si>
  <si>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</si>
  <si>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</si>
  <si>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</si>
  <si>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</si>
  <si>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</si>
  <si>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</si>
  <si>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</si>
  <si>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</si>
  <si>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</si>
  <si>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</si>
  <si>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</si>
  <si>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</si>
  <si>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</si>
  <si>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</si>
  <si>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</si>
  <si>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</si>
  <si>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</si>
  <si>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</si>
  <si>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</si>
  <si>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</si>
  <si>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</si>
  <si>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</si>
  <si>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</si>
  <si>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</si>
  <si>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</si>
  <si>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</si>
  <si>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</si>
  <si>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</si>
  <si>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</si>
  <si>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</si>
  <si>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</si>
  <si>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</si>
  <si>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</si>
  <si>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</si>
  <si>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</si>
  <si>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</si>
  <si>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</si>
  <si>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</si>
  <si>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</si>
  <si>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</si>
  <si>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</si>
  <si>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</si>
  <si>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</si>
  <si>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</si>
  <si>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</si>
  <si>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</si>
  <si>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</si>
  <si>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</si>
  <si>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</si>
  <si>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</si>
  <si>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</si>
  <si>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</si>
  <si>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</si>
  <si>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</si>
  <si>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</si>
  <si>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</si>
  <si>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</si>
  <si>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</si>
  <si>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</si>
  <si>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</si>
  <si>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</si>
  <si>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</si>
  <si>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</si>
  <si>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</si>
  <si>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</si>
  <si>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</si>
  <si>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</si>
  <si>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</si>
  <si>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</si>
  <si>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</si>
  <si>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</si>
  <si>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</si>
  <si>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</si>
  <si>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</si>
  <si>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</si>
  <si>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</si>
  <si>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</si>
  <si>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</si>
  <si>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</si>
  <si>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</si>
  <si>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</si>
  <si>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</si>
  <si>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</si>
  <si>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</si>
  <si>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</si>
  <si>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</si>
  <si>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</si>
  <si>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</si>
  <si>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</si>
  <si>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</si>
  <si>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</si>
  <si>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</si>
  <si>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</si>
  <si>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</si>
  <si>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</si>
  <si>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</si>
  <si>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</si>
  <si>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</si>
  <si>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</si>
  <si>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</si>
  <si>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</si>
  <si>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</si>
  <si>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</si>
  <si>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</si>
  <si>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</si>
  <si>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</si>
  <si>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</si>
  <si>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</si>
  <si>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</si>
  <si>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</si>
  <si>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</si>
  <si>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</si>
  <si>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</si>
  <si>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</si>
  <si>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</si>
  <si>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</si>
  <si>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</si>
  <si>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</si>
  <si>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</si>
  <si>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</si>
  <si>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</si>
  <si>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</si>
  <si>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</si>
  <si>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</si>
  <si>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</si>
  <si>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</si>
  <si>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</si>
  <si>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</si>
  <si>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</si>
  <si>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</si>
  <si>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</si>
  <si>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</si>
  <si>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</si>
  <si>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</si>
  <si>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</si>
  <si>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</si>
  <si>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</si>
  <si>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</si>
  <si>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t>Soma de EA Play Season Pass</t>
  </si>
  <si>
    <t>Soma de Minecraft Season Pass Price</t>
  </si>
  <si>
    <t>PERG Negócios 1</t>
  </si>
  <si>
    <t>PERG Negócios 2</t>
  </si>
  <si>
    <t>PERG Negócios 3</t>
  </si>
  <si>
    <t>Qual o Total de Vendas de Assinaturas do EA Play</t>
  </si>
  <si>
    <t>Qual o faturaturamento Total de Vendas de Planos Anuais ((contendo todas as assinaturas agregadas))</t>
  </si>
  <si>
    <t>Qual o faturaturamento Total de Vendas de Planos Anuais, separado por auto renovação e por não é auto renovação</t>
  </si>
  <si>
    <t>PERG Negócios 4</t>
  </si>
  <si>
    <t>Qual o Total de Vendas de Assinaturas do Minecraft Season Pass</t>
  </si>
  <si>
    <t xml:space="preserve">   X BOX GAME PASS SUBCRISPTIONS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</si>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</sst>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6"/>
      <color rgb="FF22C55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3" tint="0.89999084444715716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6" fillId="0" borderId="3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2" xfId="0" applyBorder="1"/>
    <xf numFmtId="0" fontId="0" fillId="10" borderId="0" xfId="0" applyFill="1"/>
    <xf numFmtId="44" fontId="3" fillId="10" borderId="4" xfId="2" applyFont="1" applyFill="1" applyBorder="1"/>
    <xf numFmtId="44" fontId="3" fillId="10" borderId="0" xfId="2" applyFont="1" applyFill="1" applyBorder="1"/>
    <xf numFmtId="0" fontId="0" fillId="11" borderId="0" xfId="0" applyFill="1"/>
    <xf numFmtId="0" fontId="6" fillId="11" borderId="0" xfId="4" applyFill="1" applyBorder="1"/>
    <xf numFmtId="0" fontId="7" fillId="11" borderId="5" xfId="4" applyFont="1" applyFill="1" applyBorder="1"/>
    <xf numFmtId="44" fontId="2" fillId="0" borderId="0" xfId="0" applyNumberFormat="1" applyFont="1" applyAlignment="1">
      <alignment horizontal="center" vertical="center" wrapText="1"/>
    </xf>
    <xf numFmtId="0" fontId="5" fillId="9" borderId="0" xfId="3" applyFont="1" applyFill="1" applyAlignment="1">
      <alignment horizontal="center"/>
    </xf>
  </cellXfs>
  <cellStyles count="5">
    <cellStyle name="Moeda" xfId="2" builtinId="4"/>
    <cellStyle name="Neutro" xfId="3" builtinId="28"/>
    <cellStyle name="Normal" xfId="0" builtinId="0"/>
    <cellStyle name="Título 1" xfId="1" builtinId="16"/>
    <cellStyle name="Título 2" xfId="4" builtinId="17"/>
  </cellStyles>
  <dxfs count="43"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E55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SlicerStyleLight6 2" pivot="0" table="0" count="10" xr9:uid="{8C51477D-1B98-4059-B525-D8B8120217F8}">
      <tableStyleElement type="wholeTable" dxfId="42"/>
      <tableStyleElement type="headerRow" dxfId="41"/>
    </tableStyle>
    <tableStyle name="SlicerStyleLight6 3" pivot="0" table="0" count="10" xr9:uid="{843D06B2-584C-4E2C-9A6A-2E6B742975B3}">
      <tableStyleElement type="wholeTable" dxfId="40"/>
      <tableStyleElement type="headerRow" dxfId="39"/>
    </tableStyle>
    <tableStyle name="SlicerStyleLight6 3 2" pivot="0" table="0" count="10" xr9:uid="{E90F5793-16C1-44BE-B4C0-9F631AE64804}">
      <tableStyleElement type="wholeTable" dxfId="38"/>
      <tableStyleElement type="headerRow" dxfId="37"/>
    </tableStyle>
    <tableStyle name="SlicerStyleLight6 3 3" pivot="0" table="0" count="10" xr9:uid="{671B8C24-D361-41B5-A2CB-7A12DE8B0CCF}">
      <tableStyleElement type="wholeTable" dxfId="36"/>
      <tableStyleElement type="headerRow" dxfId="35"/>
    </tableStyle>
    <tableStyle name="SlicerStyleLight6 3 4" pivot="0" table="0" count="10" xr9:uid="{A2E5A156-B885-4146-9DCE-06F144166912}">
      <tableStyleElement type="wholeTable" dxfId="34"/>
      <tableStyleElement type="headerRow" dxfId="33"/>
    </tableStyle>
  </tableStyles>
  <colors>
    <mruColors>
      <color rgb="FF22C55E"/>
      <color rgb="FF3C7D22"/>
      <color rgb="FF22CE55"/>
      <color rgb="FFFFFFFF"/>
      <color rgb="FF000000"/>
      <color rgb="FFE8E6E9"/>
      <color rgb="FF5BF6A8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6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3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[Santander_excel_IA_Projeto_Dashboard_XBox.xlsx]C̳álculos!Tabela dinâmica6</c:name>
    <c:fmtId val="9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4012452441873494E-3"/>
              <c:y val="-9.12233117940963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3.9989345169202592E-3"/>
              <c:y val="-4.56116558970483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66511788101162"/>
          <c:y val="0.28499563277373458"/>
          <c:w val="0.804334882118988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8-4B71-B9D4-63DE60C0D2C2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58-4B71-B9D4-63DE60C0D2C2}"/>
              </c:ext>
            </c:extLst>
          </c:dPt>
          <c:dLbls>
            <c:dLbl>
              <c:idx val="0"/>
              <c:layout>
                <c:manualLayout>
                  <c:x val="3.9989345169202592E-3"/>
                  <c:y val="-4.56116558970483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8-4B71-B9D4-63DE60C0D2C2}"/>
                </c:ext>
              </c:extLst>
            </c:dLbl>
            <c:dLbl>
              <c:idx val="1"/>
              <c:layout>
                <c:manualLayout>
                  <c:x val="-2.4012452441873494E-3"/>
                  <c:y val="-9.12233117940963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58-4B71-B9D4-63DE60C0D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Segoe UI" panose="020B0502040204020203" pitchFamily="34" charset="0"/>
                    <a:ea typeface="Segoe UI Black" panose="020B0A02040204020203" pitchFamily="34" charset="0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B-468E-94EB-A0CC3B16A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7748527"/>
        <c:axId val="145916479"/>
      </c:barChart>
      <c:catAx>
        <c:axId val="1697748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16479"/>
        <c:crosses val="autoZero"/>
        <c:auto val="1"/>
        <c:lblAlgn val="ctr"/>
        <c:lblOffset val="100"/>
        <c:noMultiLvlLbl val="0"/>
      </c:catAx>
      <c:valAx>
        <c:axId val="1459164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977485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214313</xdr:colOff>
      <xdr:row>1</xdr:row>
      <xdr:rowOff>95250</xdr:rowOff>
    </xdr:from>
    <xdr:to>
      <xdr:col>4</xdr:col>
      <xdr:colOff>47625</xdr:colOff>
      <xdr:row>2</xdr:row>
      <xdr:rowOff>68868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31A03E9-77AA-4ECB-86FF-D985E95B87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981" t="-2875" r="67147" b="-11499"/>
        <a:stretch>
          <a:fillRect/>
        </a:stretch>
      </xdr:blipFill>
      <xdr:spPr>
        <a:xfrm>
          <a:off x="3238501" y="309563"/>
          <a:ext cx="440530" cy="47368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571500</xdr:colOff>
      <xdr:row>0</xdr:row>
      <xdr:rowOff>166687</xdr:rowOff>
    </xdr:from>
    <xdr:to>
      <xdr:col>0</xdr:col>
      <xdr:colOff>1357312</xdr:colOff>
      <xdr:row>4</xdr:row>
      <xdr:rowOff>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EE6BE5A-B779-4779-8303-5585866EECAB}"/>
            </a:ext>
          </a:extLst>
        </xdr:cNvPr>
        <xdr:cNvSpPr/>
      </xdr:nvSpPr>
      <xdr:spPr>
        <a:xfrm>
          <a:off x="571500" y="166687"/>
          <a:ext cx="785812" cy="750094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6</xdr:row>
      <xdr:rowOff>223835</xdr:rowOff>
    </xdr:from>
    <xdr:to>
      <xdr:col>0</xdr:col>
      <xdr:colOff>1785936</xdr:colOff>
      <xdr:row>20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ABE9422E-F1FC-46B7-BE24-4A8D5D2AA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48"/>
              <a:ext cx="1785936" cy="2681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535781</xdr:colOff>
      <xdr:row>6</xdr:row>
      <xdr:rowOff>130968</xdr:rowOff>
    </xdr:from>
    <xdr:to>
      <xdr:col>9</xdr:col>
      <xdr:colOff>404813</xdr:colOff>
      <xdr:row>15</xdr:row>
      <xdr:rowOff>95251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1C1243E-FCFD-CDFA-95D1-14A74BB159DA}"/>
            </a:ext>
          </a:extLst>
        </xdr:cNvPr>
        <xdr:cNvGrpSpPr/>
      </xdr:nvGrpSpPr>
      <xdr:grpSpPr>
        <a:xfrm>
          <a:off x="2345531" y="1297781"/>
          <a:ext cx="4726782" cy="1905001"/>
          <a:chOff x="2345531" y="1321593"/>
          <a:chExt cx="4726782" cy="1905001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6CF6353-DC6D-9B2F-D663-3D5DBDF8C5F4}"/>
              </a:ext>
            </a:extLst>
          </xdr:cNvPr>
          <xdr:cNvSpPr/>
        </xdr:nvSpPr>
        <xdr:spPr>
          <a:xfrm>
            <a:off x="2345531" y="1333500"/>
            <a:ext cx="4726782" cy="1893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4758648-81FB-4394-99C0-965EA8742D33}"/>
              </a:ext>
            </a:extLst>
          </xdr:cNvPr>
          <xdr:cNvSpPr/>
        </xdr:nvSpPr>
        <xdr:spPr>
          <a:xfrm>
            <a:off x="4214811" y="2162176"/>
            <a:ext cx="2464594" cy="561974"/>
          </a:xfrm>
          <a:prstGeom prst="roundRect">
            <a:avLst>
              <a:gd name="adj" fmla="val 1478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FDE99B4-6CF9-4484-900D-071427A98E34}" type="TxLink">
              <a:rPr lang="en-US" sz="2800" b="1" i="0" u="none" strike="noStrike">
                <a:solidFill>
                  <a:srgbClr val="00B05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pPr algn="ctr"/>
              <a:t> R$ 2.940,00 </a:t>
            </a:fld>
            <a:endParaRPr lang="pt-BR" sz="2800">
              <a:solidFill>
                <a:srgbClr val="00B050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26BEF56-414E-40AE-8A69-F76B5B5FF9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6063" y="1833563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5BE56C73-F69D-8B74-E368-1FA019A3EA89}"/>
              </a:ext>
            </a:extLst>
          </xdr:cNvPr>
          <xdr:cNvSpPr/>
        </xdr:nvSpPr>
        <xdr:spPr>
          <a:xfrm>
            <a:off x="2345531" y="1321593"/>
            <a:ext cx="4726781" cy="500062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47625</xdr:colOff>
      <xdr:row>6</xdr:row>
      <xdr:rowOff>130968</xdr:rowOff>
    </xdr:from>
    <xdr:to>
      <xdr:col>21</xdr:col>
      <xdr:colOff>154782</xdr:colOff>
      <xdr:row>15</xdr:row>
      <xdr:rowOff>95251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CC79CA6-8FED-B8C2-8C20-5BB48D286395}"/>
            </a:ext>
          </a:extLst>
        </xdr:cNvPr>
        <xdr:cNvGrpSpPr/>
      </xdr:nvGrpSpPr>
      <xdr:grpSpPr>
        <a:xfrm>
          <a:off x="8977313" y="1297781"/>
          <a:ext cx="4726782" cy="1905001"/>
          <a:chOff x="8798719" y="1297781"/>
          <a:chExt cx="4726782" cy="1905001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479B9656-B700-BC53-287F-A25F3400F4A7}"/>
              </a:ext>
            </a:extLst>
          </xdr:cNvPr>
          <xdr:cNvSpPr/>
        </xdr:nvSpPr>
        <xdr:spPr>
          <a:xfrm>
            <a:off x="8798719" y="1309688"/>
            <a:ext cx="4726782" cy="1893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4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F8B716B4-B451-C742-B885-BADACBE1AE85}"/>
              </a:ext>
            </a:extLst>
          </xdr:cNvPr>
          <xdr:cNvSpPr/>
        </xdr:nvSpPr>
        <xdr:spPr>
          <a:xfrm>
            <a:off x="10667999" y="2138364"/>
            <a:ext cx="2464594" cy="561974"/>
          </a:xfrm>
          <a:prstGeom prst="roundRect">
            <a:avLst>
              <a:gd name="adj" fmla="val 1478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98EB0D5-2858-4D00-BFE8-6CFBC4EABC4F}" type="TxLink">
              <a:rPr lang="en-US" sz="2800" b="1" i="0" u="none" strike="noStrike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pPr algn="ctr"/>
              <a:t> R$ 3.880,00 </a:t>
            </a:fld>
            <a:endParaRPr lang="pt-BR" sz="2800">
              <a:solidFill>
                <a:srgbClr val="22C55E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1D59CE09-CEBC-F5C3-6B71-CDFD62DB346D}"/>
              </a:ext>
            </a:extLst>
          </xdr:cNvPr>
          <xdr:cNvSpPr/>
        </xdr:nvSpPr>
        <xdr:spPr>
          <a:xfrm>
            <a:off x="8798719" y="1297781"/>
            <a:ext cx="4726781" cy="500062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TOTAL SUBSCRIPTIONS MINECRAFT SEASON PASS</a:t>
            </a:r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8890532F-AE99-45CF-AA64-AF41C92F7875}"/>
              </a:ext>
            </a:extLst>
          </xdr:cNvPr>
          <xdr:cNvGrpSpPr/>
        </xdr:nvGrpSpPr>
        <xdr:grpSpPr>
          <a:xfrm>
            <a:off x="9144000" y="1976438"/>
            <a:ext cx="1549476" cy="752476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155D2242-C655-E1E7-298E-D7EC80CBA0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EFA50CFA-3DF8-B12D-3474-4C250B0038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559596</xdr:colOff>
      <xdr:row>17</xdr:row>
      <xdr:rowOff>35719</xdr:rowOff>
    </xdr:from>
    <xdr:to>
      <xdr:col>21</xdr:col>
      <xdr:colOff>190501</xdr:colOff>
      <xdr:row>33</xdr:row>
      <xdr:rowOff>166687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36C9E912-D3CB-5ECA-DF57-4FE0E6D1ADCE}"/>
            </a:ext>
          </a:extLst>
        </xdr:cNvPr>
        <xdr:cNvGrpSpPr/>
      </xdr:nvGrpSpPr>
      <xdr:grpSpPr>
        <a:xfrm>
          <a:off x="2369346" y="3524250"/>
          <a:ext cx="11370468" cy="3178968"/>
          <a:chOff x="2381252" y="3559969"/>
          <a:chExt cx="11370468" cy="3178968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DF33D9E4-CBC7-BF41-0E0A-F40ED068B45F}"/>
              </a:ext>
            </a:extLst>
          </xdr:cNvPr>
          <xdr:cNvGrpSpPr/>
        </xdr:nvGrpSpPr>
        <xdr:grpSpPr>
          <a:xfrm>
            <a:off x="2381252" y="3595687"/>
            <a:ext cx="11370468" cy="3143250"/>
            <a:chOff x="4568633" y="1453014"/>
            <a:chExt cx="4643438" cy="3024187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624E7866-7743-5C39-8889-5BDA3A22BCAD}"/>
                </a:ext>
              </a:extLst>
            </xdr:cNvPr>
            <xdr:cNvSpPr/>
          </xdr:nvSpPr>
          <xdr:spPr>
            <a:xfrm>
              <a:off x="4568633" y="1453014"/>
              <a:ext cx="4643438" cy="3024187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A913154-E8AC-46F7-8B58-B53B06D5C300}"/>
                </a:ext>
              </a:extLst>
            </xdr:cNvPr>
            <xdr:cNvGraphicFramePr>
              <a:graphicFrameLocks/>
            </xdr:cNvGraphicFramePr>
          </xdr:nvGraphicFramePr>
          <xdr:xfrm>
            <a:off x="4736730" y="1634314"/>
            <a:ext cx="4358646" cy="267890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BCFEBDC-193F-4110-BBDF-59ACD9164B7E}"/>
              </a:ext>
            </a:extLst>
          </xdr:cNvPr>
          <xdr:cNvSpPr/>
        </xdr:nvSpPr>
        <xdr:spPr>
          <a:xfrm>
            <a:off x="2381253" y="3559969"/>
            <a:ext cx="11370467" cy="500062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TOTAL</a:t>
            </a:r>
            <a:r>
              <a:rPr lang="pt-BR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</a:t>
            </a:r>
            <a:r>
              <a:rPr lang="pt-BR" sz="9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SUBSCRIPTIONS</a:t>
            </a:r>
            <a:r>
              <a:rPr lang="pt-BR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X </a:t>
            </a:r>
            <a:r>
              <a:rPr lang="pt-BR" sz="16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BOX</a:t>
            </a:r>
            <a:r>
              <a:rPr lang="pt-BR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GAME PASS</a:t>
            </a:r>
          </a:p>
        </xdr:txBody>
      </xdr:sp>
    </xdr:grp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1774030</xdr:colOff>
      <xdr:row>6</xdr:row>
      <xdr:rowOff>166687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7E8CC438-23A1-1CF1-9376-F57E8D422689}"/>
            </a:ext>
          </a:extLst>
        </xdr:cNvPr>
        <xdr:cNvSpPr/>
      </xdr:nvSpPr>
      <xdr:spPr>
        <a:xfrm>
          <a:off x="0" y="1047750"/>
          <a:ext cx="1774030" cy="285750"/>
        </a:xfrm>
        <a:prstGeom prst="roundRect">
          <a:avLst/>
        </a:prstGeom>
        <a:solidFill>
          <a:srgbClr val="22C55E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Welcome</a:t>
          </a:r>
          <a:r>
            <a:rPr lang="pt-BR" sz="1100" baseline="0">
              <a:solidFill>
                <a:schemeClr val="bg1"/>
              </a:solidFill>
            </a:rPr>
            <a:t> Nicholas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40BD18A94FA2A30/Documents/Santander_Excel_IA_Projeto_Dashboard_XBox_Pront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33E6A9FB-75D5-4F67-9AB9-51EB57685BD1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316422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14A57-237D-42FB-B9C5-327895140958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2"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3FBAC-DC34-4172-B6A1-55B978AA128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216FE-116C-4DEC-8617-3D8D5F3A09B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4"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2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D7A8DCB-7265-409F-8545-C5DC36B8A410}" sourceName="Subscription Type">
  <pivotTables>
    <pivotTable tabId="3" name="Tabela dinâmica6"/>
    <pivotTable tabId="3" name="Tabela dinâmica7"/>
    <pivotTable tabId="3" name="Tabela dinâmica8"/>
  </pivotTables>
  <data>
    <tabular pivotCacheId="113164229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DC7778B-A65D-4108-BA39-024D8BA9E4F5}" cache="SegmentaçãodeDados_Subscription_Type" caption="Subscription Type" style="SlicerStyleLight6 3 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7" totalsRowCount="1" dataDxfId="32">
  <autoFilter ref="A1:M296" xr:uid="{34E0E886-4200-4B36-97B3-63DB74FF40A0}"/>
  <tableColumns count="13">
    <tableColumn id="1" xr3:uid="{C4A90516-688A-46BF-9167-EA16C2A8A652}" name="Subscriber ID" dataDxfId="31" totalsRowDxfId="30"/>
    <tableColumn id="2" xr3:uid="{53DD39D0-2220-4121-9E9D-4EAA7E151C0F}" name="Name" dataDxfId="29" totalsRowDxfId="28"/>
    <tableColumn id="3" xr3:uid="{4F5FF271-4C57-4BE0-8F2C-F82C8551625C}" name="Plan" dataDxfId="27" totalsRowDxfId="26"/>
    <tableColumn id="4" xr3:uid="{8C17EB93-79B9-4E55-B8F7-BEB82F8253E9}" name="Start Date" dataDxfId="25" totalsRowDxfId="24"/>
    <tableColumn id="5" xr3:uid="{48CEDF9B-1689-482A-A828-5CCE7713264A}" name="Auto Renewal" dataDxfId="23" totalsRowDxfId="22"/>
    <tableColumn id="6" xr3:uid="{78B82374-9AA7-4E38-AE4F-78CDE6C83720}" name="Subscription Price" totalsRowFunction="sum" dataDxfId="21" totalsRowDxfId="20" dataCellStyle="Moeda"/>
    <tableColumn id="7" xr3:uid="{F2433F68-AF33-49D0-B1FB-19A396074EDE}" name="Subscription Type" dataDxfId="19" totalsRowDxfId="18"/>
    <tableColumn id="8" xr3:uid="{FD4D9C95-F6E5-4933-9068-A71FF7DF9343}" name="EA Play Season Pass" dataDxfId="17" totalsRowDxfId="16"/>
    <tableColumn id="13" xr3:uid="{978DD0D2-834E-4CE4-A39B-30976086932F}" name="EA Play Season Pass_x000a_Price" totalsRowFunction="sum" dataDxfId="15" totalsRowDxfId="14" dataCellStyle="Moeda"/>
    <tableColumn id="9" xr3:uid="{6E29F111-C395-4580-9DAD-3407D9E8B1A4}" name="Minecraft Season Pass" dataDxfId="13" totalsRowDxfId="12"/>
    <tableColumn id="10" xr3:uid="{EF544EAA-7F25-4FD5-A10E-8E62804DB9E3}" name="Minecraft Season Pass Price" totalsRowFunction="sum" dataDxfId="11" totalsRowDxfId="10" dataCellStyle="Moeda"/>
    <tableColumn id="11" xr3:uid="{7F6EB64A-1F07-4E48-9F0F-AC7D9DCD26F8}" name="Coupon Value" totalsRowFunction="sum" dataDxfId="9" totalsRowDxfId="8" dataCellStyle="Moeda"/>
    <tableColumn id="12" xr3:uid="{2B04ABC8-DE6F-426E-ADC0-D8AFC68CA58E}" name="Total Value" totalsRowFunction="sum" dataDxfId="7" totalsRow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1" zoomScaleNormal="100" workbookViewId="0">
      <selection activeCell="C22" sqref="C2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7"/>
  <sheetViews>
    <sheetView topLeftCell="B1" zoomScale="90" zoomScaleNormal="90" workbookViewId="0">
      <pane xSplit="6" ySplit="10" topLeftCell="H293" activePane="bottomRight" state="frozen"/>
      <selection activeCell="C22" sqref="C22"/>
      <selection pane="topRight" activeCell="C22" sqref="C22"/>
      <selection pane="bottomLeft" activeCell="C22" sqref="C22"/>
      <selection pane="bottomRight" activeCell="C22" sqref="C2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  <row r="297" spans="1:13" x14ac:dyDescent="0.25">
      <c r="A297" s="8"/>
      <c r="B297" s="8"/>
      <c r="C297" s="8"/>
      <c r="D297" s="8"/>
      <c r="E297" s="8"/>
      <c r="F297" s="22">
        <f>SUBTOTAL(109,Tabela1[Subscription Price])</f>
        <v>2935</v>
      </c>
      <c r="G297" s="8"/>
      <c r="H297" s="8"/>
      <c r="I297" s="22">
        <f>SUBTOTAL(109,Tabela1[EA Play Season Pass
Price])</f>
        <v>2940</v>
      </c>
      <c r="J297" s="8"/>
      <c r="K297" s="22">
        <f>SUBTOTAL(109,Tabela1[Minecraft Season Pass Price])</f>
        <v>3880</v>
      </c>
      <c r="L297" s="22">
        <f>SUBTOTAL(109,Tabela1[Coupon Value])</f>
        <v>2122</v>
      </c>
      <c r="M297" s="22">
        <f>SUBTOTAL(109,Tabela1[Total Value])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G45"/>
  <sheetViews>
    <sheetView showGridLines="0" workbookViewId="0">
      <selection activeCell="C22" sqref="C22"/>
    </sheetView>
  </sheetViews>
  <sheetFormatPr defaultRowHeight="15" x14ac:dyDescent="0.25"/>
  <cols>
    <col min="1" max="1" width="10.5703125" customWidth="1"/>
    <col min="2" max="2" width="18.42578125" bestFit="1" customWidth="1"/>
    <col min="3" max="3" width="19.28515625" bestFit="1" customWidth="1"/>
    <col min="5" max="5" width="12.28515625" bestFit="1" customWidth="1"/>
    <col min="6" max="6" width="18.42578125" bestFit="1" customWidth="1"/>
    <col min="7" max="7" width="30.5703125" bestFit="1" customWidth="1"/>
    <col min="8" max="8" width="6.28515625" customWidth="1"/>
    <col min="9" max="9" width="19.140625" bestFit="1" customWidth="1"/>
    <col min="10" max="10" width="27.7109375" bestFit="1" customWidth="1"/>
    <col min="11" max="11" width="5.42578125" customWidth="1"/>
    <col min="12" max="12" width="21.140625" bestFit="1" customWidth="1"/>
    <col min="13" max="14" width="35.140625" bestFit="1" customWidth="1"/>
    <col min="15" max="18" width="9.7109375" bestFit="1" customWidth="1"/>
    <col min="19" max="19" width="15.5703125" bestFit="1" customWidth="1"/>
    <col min="20" max="20" width="12.140625" bestFit="1" customWidth="1"/>
  </cols>
  <sheetData>
    <row r="1" spans="2:7" x14ac:dyDescent="0.25">
      <c r="B1" s="23" t="s">
        <v>316</v>
      </c>
      <c r="C1" s="23"/>
      <c r="D1" s="23"/>
      <c r="E1" s="23"/>
      <c r="F1" s="23"/>
      <c r="G1" s="23"/>
    </row>
    <row r="3" spans="2:7" x14ac:dyDescent="0.25">
      <c r="B3" t="s">
        <v>319</v>
      </c>
      <c r="C3" s="13" t="s">
        <v>323</v>
      </c>
      <c r="D3" s="13"/>
      <c r="E3" s="13"/>
      <c r="F3" s="13"/>
      <c r="G3" s="13"/>
    </row>
    <row r="4" spans="2:7" x14ac:dyDescent="0.25">
      <c r="B4" t="s">
        <v>320</v>
      </c>
      <c r="C4" s="13" t="s">
        <v>324</v>
      </c>
      <c r="D4" s="13"/>
      <c r="E4" s="13"/>
      <c r="F4" s="13"/>
      <c r="G4" s="13"/>
    </row>
    <row r="8" spans="2:7" x14ac:dyDescent="0.25">
      <c r="B8" s="12" t="s">
        <v>16</v>
      </c>
      <c r="C8" t="s">
        <v>328</v>
      </c>
    </row>
    <row r="10" spans="2:7" x14ac:dyDescent="0.25">
      <c r="B10" s="12" t="s">
        <v>313</v>
      </c>
      <c r="C10" t="s">
        <v>315</v>
      </c>
    </row>
    <row r="11" spans="2:7" x14ac:dyDescent="0.25">
      <c r="B11" s="13" t="s">
        <v>23</v>
      </c>
      <c r="C11" s="14">
        <v>3847</v>
      </c>
    </row>
    <row r="12" spans="2:7" x14ac:dyDescent="0.25">
      <c r="B12" s="13" t="s">
        <v>19</v>
      </c>
      <c r="C12" s="14">
        <v>3786</v>
      </c>
    </row>
    <row r="13" spans="2:7" x14ac:dyDescent="0.25">
      <c r="B13" s="13" t="s">
        <v>314</v>
      </c>
      <c r="C13" s="14">
        <v>7633</v>
      </c>
    </row>
    <row r="16" spans="2:7" x14ac:dyDescent="0.25">
      <c r="B16" s="13" t="s">
        <v>321</v>
      </c>
      <c r="C16" s="13" t="s">
        <v>322</v>
      </c>
    </row>
    <row r="18" spans="2:5" x14ac:dyDescent="0.25">
      <c r="B18" s="12" t="s">
        <v>16</v>
      </c>
      <c r="C18" t="s">
        <v>328</v>
      </c>
    </row>
    <row r="20" spans="2:5" x14ac:dyDescent="0.25">
      <c r="B20" s="16" t="s">
        <v>313</v>
      </c>
      <c r="C20" s="16" t="s">
        <v>317</v>
      </c>
      <c r="D20" s="16"/>
      <c r="E20" s="16"/>
    </row>
    <row r="21" spans="2:5" x14ac:dyDescent="0.25">
      <c r="B21" s="13" t="s">
        <v>18</v>
      </c>
      <c r="C21" s="14">
        <v>2940</v>
      </c>
    </row>
    <row r="22" spans="2:5" x14ac:dyDescent="0.25">
      <c r="B22" s="13" t="s">
        <v>314</v>
      </c>
      <c r="C22" s="14">
        <v>2940</v>
      </c>
      <c r="E22" s="18">
        <f>GETPIVOTDATA("EA Play Season Pass
Price",$B$19)</f>
        <v>2940</v>
      </c>
    </row>
    <row r="27" spans="2:5" x14ac:dyDescent="0.25">
      <c r="B27" s="13" t="s">
        <v>325</v>
      </c>
      <c r="C27" s="13" t="s">
        <v>326</v>
      </c>
    </row>
    <row r="29" spans="2:5" x14ac:dyDescent="0.25">
      <c r="B29" s="12" t="s">
        <v>16</v>
      </c>
      <c r="C29" t="s">
        <v>328</v>
      </c>
    </row>
    <row r="31" spans="2:5" x14ac:dyDescent="0.25">
      <c r="B31" s="16" t="s">
        <v>313</v>
      </c>
      <c r="C31" s="16" t="s">
        <v>318</v>
      </c>
      <c r="D31" s="16"/>
      <c r="E31" s="16"/>
    </row>
    <row r="32" spans="2:5" x14ac:dyDescent="0.25">
      <c r="B32" s="13" t="s">
        <v>26</v>
      </c>
      <c r="C32" s="14">
        <v>1920</v>
      </c>
    </row>
    <row r="33" spans="2:5" x14ac:dyDescent="0.25">
      <c r="B33" s="13" t="s">
        <v>18</v>
      </c>
      <c r="C33" s="14">
        <v>1960</v>
      </c>
    </row>
    <row r="34" spans="2:5" x14ac:dyDescent="0.25">
      <c r="B34" s="13" t="s">
        <v>314</v>
      </c>
      <c r="C34" s="14">
        <v>3880</v>
      </c>
      <c r="E34" s="17">
        <f>GETPIVOTDATA("Minecraft Season Pass Price",$B$30)</f>
        <v>3880</v>
      </c>
    </row>
    <row r="45" spans="2:5" x14ac:dyDescent="0.25">
      <c r="D45" s="15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F7"/>
  <sheetViews>
    <sheetView showGridLines="0" showRowColHeaders="0" tabSelected="1" zoomScale="80" zoomScaleNormal="80" workbookViewId="0">
      <selection activeCell="W2" sqref="W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140625" style="4" customWidth="1"/>
    <col min="2" max="10" width="9.140625" style="7"/>
    <col min="11" max="11" width="6.5703125" style="7" customWidth="1"/>
    <col min="12" max="14" width="9.140625" style="7"/>
    <col min="15" max="15" width="5.5703125" style="7" customWidth="1"/>
    <col min="16" max="58" width="9.140625" style="7"/>
  </cols>
  <sheetData>
    <row r="1" spans="2:39" ht="17.25" x14ac:dyDescent="0.3"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2:39" ht="39" customHeight="1" thickBot="1" x14ac:dyDescent="0.7">
      <c r="B2" s="19"/>
      <c r="C2" s="19"/>
      <c r="D2" s="21" t="s">
        <v>327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spans="2:39" ht="8.25" customHeight="1" thickTop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2:39" ht="7.5" customHeight="1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</row>
    <row r="5" spans="2:39" ht="10.5" customHeight="1" x14ac:dyDescent="0.25"/>
    <row r="6" spans="2:39" ht="9.75" customHeight="1" x14ac:dyDescent="0.25"/>
    <row r="7" spans="2:39" ht="33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19483571-f922-4e8e-9c1c-26f0a2252132"/>
    <ds:schemaRef ds:uri="851b35d3-0456-4d6a-bc2f-da927e91d15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Andrea Q.Antunes</cp:lastModifiedBy>
  <dcterms:created xsi:type="dcterms:W3CDTF">2024-12-19T13:13:10Z</dcterms:created>
  <dcterms:modified xsi:type="dcterms:W3CDTF">2025-06-30T22:04:07Z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