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Giovanni\Downloads\"/>
    </mc:Choice>
  </mc:AlternateContent>
  <xr:revisionPtr revIDLastSave="0" documentId="13_ncr:1_{D5C45912-0A01-45EA-8BCD-1EC7A50726F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iffrazione" sheetId="15" r:id="rId1"/>
  </sheets>
  <calcPr calcId="191029"/>
  <extLst>
    <ext uri="GoogleSheetsCustomDataVersion1">
      <go:sheetsCustomData xmlns:go="http://customooxmlschemas.google.com/" r:id="rId16" roundtripDataSignature="AMtx7mj85p6VkThQu6g/S0F5N8W77tLb5w=="/>
    </ext>
  </extLst>
</workbook>
</file>

<file path=xl/calcChain.xml><?xml version="1.0" encoding="utf-8"?>
<calcChain xmlns="http://schemas.openxmlformats.org/spreadsheetml/2006/main">
  <c r="X66" i="15" l="1"/>
  <c r="Z66" i="15" s="1"/>
  <c r="W66" i="15"/>
  <c r="Y66" i="15" s="1"/>
  <c r="O66" i="15"/>
  <c r="Q66" i="15" s="1"/>
  <c r="N66" i="15"/>
  <c r="P66" i="15" s="1"/>
  <c r="F66" i="15"/>
  <c r="H66" i="15" s="1"/>
  <c r="E66" i="15"/>
  <c r="G66" i="15" s="1"/>
  <c r="X65" i="15"/>
  <c r="Z65" i="15" s="1"/>
  <c r="W65" i="15"/>
  <c r="Y65" i="15" s="1"/>
  <c r="O65" i="15"/>
  <c r="Q65" i="15" s="1"/>
  <c r="N65" i="15"/>
  <c r="P65" i="15" s="1"/>
  <c r="F65" i="15"/>
  <c r="H65" i="15" s="1"/>
  <c r="E65" i="15"/>
  <c r="G65" i="15" s="1"/>
  <c r="X64" i="15"/>
  <c r="Z64" i="15" s="1"/>
  <c r="W64" i="15"/>
  <c r="Y64" i="15" s="1"/>
  <c r="O64" i="15"/>
  <c r="Q64" i="15" s="1"/>
  <c r="N64" i="15"/>
  <c r="P64" i="15" s="1"/>
  <c r="F64" i="15"/>
  <c r="H64" i="15" s="1"/>
  <c r="E64" i="15"/>
  <c r="G64" i="15" s="1"/>
  <c r="X63" i="15"/>
  <c r="Z63" i="15" s="1"/>
  <c r="W63" i="15"/>
  <c r="Y63" i="15" s="1"/>
  <c r="O63" i="15"/>
  <c r="Q63" i="15" s="1"/>
  <c r="N63" i="15"/>
  <c r="P63" i="15" s="1"/>
  <c r="F63" i="15"/>
  <c r="H63" i="15" s="1"/>
  <c r="E63" i="15"/>
  <c r="G63" i="15" s="1"/>
  <c r="P59" i="15"/>
  <c r="AH57" i="15"/>
  <c r="AG57" i="15"/>
  <c r="AI57" i="15" s="1"/>
  <c r="AF57" i="15"/>
  <c r="AG56" i="15"/>
  <c r="AI56" i="15" s="1"/>
  <c r="AF56" i="15"/>
  <c r="AH56" i="15" s="1"/>
  <c r="AG55" i="15"/>
  <c r="AI55" i="15" s="1"/>
  <c r="AF55" i="15"/>
  <c r="AH55" i="15" s="1"/>
  <c r="AG54" i="15"/>
  <c r="AI54" i="15" s="1"/>
  <c r="AF54" i="15"/>
  <c r="AH54" i="15" s="1"/>
  <c r="O57" i="15"/>
  <c r="Q57" i="15" s="1"/>
  <c r="N57" i="15"/>
  <c r="P57" i="15" s="1"/>
  <c r="O56" i="15"/>
  <c r="Q56" i="15" s="1"/>
  <c r="N56" i="15"/>
  <c r="P56" i="15" s="1"/>
  <c r="O55" i="15"/>
  <c r="Q55" i="15" s="1"/>
  <c r="N55" i="15"/>
  <c r="P55" i="15" s="1"/>
  <c r="O54" i="15"/>
  <c r="Q54" i="15" s="1"/>
  <c r="N54" i="15"/>
  <c r="P54" i="15" s="1"/>
  <c r="P58" i="15" s="1"/>
  <c r="F57" i="15"/>
  <c r="H57" i="15" s="1"/>
  <c r="E57" i="15"/>
  <c r="G57" i="15" s="1"/>
  <c r="F56" i="15"/>
  <c r="H56" i="15" s="1"/>
  <c r="E56" i="15"/>
  <c r="G56" i="15" s="1"/>
  <c r="F55" i="15"/>
  <c r="H55" i="15" s="1"/>
  <c r="H58" i="15" s="1"/>
  <c r="E55" i="15"/>
  <c r="G55" i="15" s="1"/>
  <c r="F54" i="15"/>
  <c r="H54" i="15" s="1"/>
  <c r="H59" i="15" s="1"/>
  <c r="E54" i="15"/>
  <c r="G54" i="15" s="1"/>
  <c r="G58" i="15" s="1"/>
  <c r="X57" i="15"/>
  <c r="Z57" i="15" s="1"/>
  <c r="X56" i="15"/>
  <c r="Z56" i="15" s="1"/>
  <c r="X55" i="15"/>
  <c r="Z55" i="15" s="1"/>
  <c r="X54" i="15"/>
  <c r="Z54" i="15" s="1"/>
  <c r="Z58" i="15" s="1"/>
  <c r="W57" i="15"/>
  <c r="W56" i="15"/>
  <c r="Y56" i="15" s="1"/>
  <c r="W55" i="15"/>
  <c r="Y55" i="15" s="1"/>
  <c r="W54" i="15"/>
  <c r="AF43" i="15"/>
  <c r="AH43" i="15" s="1"/>
  <c r="AF42" i="15"/>
  <c r="AH42" i="15" s="1"/>
  <c r="AF41" i="15"/>
  <c r="AH41" i="15" s="1"/>
  <c r="AF40" i="15"/>
  <c r="AH40" i="15" s="1"/>
  <c r="AF39" i="15"/>
  <c r="AH39" i="15" s="1"/>
  <c r="AF38" i="15"/>
  <c r="AH38" i="15" s="1"/>
  <c r="AF37" i="15"/>
  <c r="AH37" i="15" s="1"/>
  <c r="AF36" i="15"/>
  <c r="AH36" i="15" s="1"/>
  <c r="AF35" i="15"/>
  <c r="AH35" i="15" s="1"/>
  <c r="W43" i="15"/>
  <c r="Y43" i="15" s="1"/>
  <c r="W42" i="15"/>
  <c r="Y42" i="15" s="1"/>
  <c r="W41" i="15"/>
  <c r="Y41" i="15" s="1"/>
  <c r="W40" i="15"/>
  <c r="Y40" i="15" s="1"/>
  <c r="W39" i="15"/>
  <c r="Y39" i="15" s="1"/>
  <c r="W38" i="15"/>
  <c r="Y38" i="15" s="1"/>
  <c r="W37" i="15"/>
  <c r="Y37" i="15" s="1"/>
  <c r="W36" i="15"/>
  <c r="Y36" i="15" s="1"/>
  <c r="W35" i="15"/>
  <c r="Y35" i="15" s="1"/>
  <c r="N43" i="15"/>
  <c r="P43" i="15" s="1"/>
  <c r="N42" i="15"/>
  <c r="P42" i="15" s="1"/>
  <c r="N41" i="15"/>
  <c r="P41" i="15" s="1"/>
  <c r="N40" i="15"/>
  <c r="P40" i="15" s="1"/>
  <c r="N39" i="15"/>
  <c r="P39" i="15" s="1"/>
  <c r="N38" i="15"/>
  <c r="P38" i="15" s="1"/>
  <c r="N37" i="15"/>
  <c r="P37" i="15" s="1"/>
  <c r="N36" i="15"/>
  <c r="P36" i="15" s="1"/>
  <c r="N35" i="15"/>
  <c r="P35" i="15" s="1"/>
  <c r="E36" i="15"/>
  <c r="G36" i="15" s="1"/>
  <c r="E41" i="15"/>
  <c r="G41" i="15" s="1"/>
  <c r="E42" i="15"/>
  <c r="G42" i="15" s="1"/>
  <c r="E43" i="15"/>
  <c r="G43" i="15" s="1"/>
  <c r="E37" i="15"/>
  <c r="G37" i="15" s="1"/>
  <c r="E38" i="15"/>
  <c r="G38" i="15" s="1"/>
  <c r="E39" i="15"/>
  <c r="G39" i="15" s="1"/>
  <c r="E40" i="15"/>
  <c r="G40" i="15" s="1"/>
  <c r="E35" i="15"/>
  <c r="G35" i="15" s="1"/>
  <c r="AH58" i="15" l="1"/>
  <c r="AH59" i="15"/>
  <c r="G59" i="15"/>
  <c r="Z59" i="15"/>
  <c r="G68" i="15"/>
  <c r="G67" i="15"/>
  <c r="Y68" i="15"/>
  <c r="Y67" i="15"/>
  <c r="H68" i="15"/>
  <c r="H67" i="15"/>
  <c r="Z68" i="15"/>
  <c r="Z67" i="15"/>
  <c r="P68" i="15"/>
  <c r="P67" i="15"/>
  <c r="Q67" i="15"/>
  <c r="Q68" i="15"/>
  <c r="AI59" i="15"/>
  <c r="AI58" i="15"/>
  <c r="Q59" i="15"/>
  <c r="Q58" i="15"/>
  <c r="Y54" i="15"/>
  <c r="Y57" i="15"/>
  <c r="AI44" i="15"/>
  <c r="Z44" i="15"/>
  <c r="Q44" i="15"/>
  <c r="H44" i="15"/>
  <c r="Y58" i="15" l="1"/>
  <c r="Y59" i="15"/>
</calcChain>
</file>

<file path=xl/sharedStrings.xml><?xml version="1.0" encoding="utf-8"?>
<sst xmlns="http://schemas.openxmlformats.org/spreadsheetml/2006/main" count="139" uniqueCount="41">
  <si>
    <t xml:space="preserve">    determinare larghezza (b) e spaziatura (d)</t>
  </si>
  <si>
    <t>2) misura su fenditure doppie (spaziatura fissa)</t>
  </si>
  <si>
    <t xml:space="preserve">    determinare la larghezza b</t>
  </si>
  <si>
    <t xml:space="preserve"> β= π b sin(θ)/λ</t>
  </si>
  <si>
    <t>1) misura su fenditura singola</t>
  </si>
  <si>
    <t>&gt;  nel caso della doppia fenditura individuare e analizzare separatamente le due serie</t>
  </si>
  <si>
    <t>&gt;  per determinare con maggiore precisione i parametri è conveniente valutare le medie sulle misure di più ordini o, equivalentemente, mettere in grafico sin(θ)/λ in funzione del numero d'ordine e valutare la linearità del risultato</t>
  </si>
  <si>
    <t>&gt;  conviene individuare l'ordine zero (è sufficiente togliere il reticolo e vedere dove arriva il fascio) e contare gli ordini a partire da quello</t>
  </si>
  <si>
    <t>&gt;  trattandosi di agoli miolto piccoli, il seno è ben approssimato dal valore dell'angolo in radianti e questo è pressochè identico al rapporto delle distanze trasversali tra le frange e la distanza reticolo-schermo</t>
  </si>
  <si>
    <t>d sin(θ) = λ/2, 3λ/2, 5λ/2, …  (m+1/2) λ</t>
  </si>
  <si>
    <t>b sin(θ) = λ, 2λ, 3λ, … = p λ</t>
  </si>
  <si>
    <t>&gt;  si ottiene un risultato più accurato misurando le distanze tra gli “zeri” (zone di buio) dell’intensità</t>
  </si>
  <si>
    <t xml:space="preserve">suggerimenti: </t>
  </si>
  <si>
    <t>(larghezza e spaziatura) geometrici</t>
  </si>
  <si>
    <t xml:space="preserve">determinare gli angoli di diffrazione e da questi verificare le leggi relative, ricavando i parametri </t>
  </si>
  <si>
    <t>usando i laser a diversa lunghezza d’onda studiare le figure di diffrazione a lunga distanza (r &gt; 1m)</t>
  </si>
  <si>
    <t>scopo dell’esperienza:</t>
  </si>
  <si>
    <t>3)</t>
  </si>
  <si>
    <t>- 1 set di fenditure doppie a larghezza fissa e diversa spaziatura</t>
  </si>
  <si>
    <t xml:space="preserve">2) </t>
  </si>
  <si>
    <t>- 1 set di fenditure doppie a spaziatura fissa (d) e diversa larghezza (b)</t>
  </si>
  <si>
    <t>1)</t>
  </si>
  <si>
    <t>- 1 set di fenditure singole di diversa larghezza (b)</t>
  </si>
  <si>
    <r>
      <rPr>
        <sz val="11"/>
        <rFont val="Arial"/>
        <family val="2"/>
      </rPr>
      <t>- sorgente laser λ=532 nm = λ</t>
    </r>
    <r>
      <rPr>
        <vertAlign val="subscript"/>
        <sz val="11"/>
        <rFont val="Arial"/>
        <family val="2"/>
      </rPr>
      <t>2</t>
    </r>
  </si>
  <si>
    <t>- sorgente laser λ=633 nm = λ1</t>
  </si>
  <si>
    <t>ogni gruppo dispone di:</t>
  </si>
  <si>
    <t>numero di ordine p</t>
  </si>
  <si>
    <r>
      <rPr>
        <sz val="16"/>
        <rFont val="Arial"/>
        <family val="2"/>
      </rPr>
      <t>I = A</t>
    </r>
    <r>
      <rPr>
        <vertAlign val="superscript"/>
        <sz val="16"/>
        <rFont val="Arial"/>
        <family val="2"/>
      </rPr>
      <t>2</t>
    </r>
    <r>
      <rPr>
        <sz val="16"/>
        <rFont val="Arial"/>
        <family val="2"/>
      </rPr>
      <t xml:space="preserve"> (sin(β)/β)</t>
    </r>
    <r>
      <rPr>
        <vertAlign val="superscript"/>
        <sz val="16"/>
        <rFont val="Arial"/>
        <family val="2"/>
      </rPr>
      <t>2</t>
    </r>
  </si>
  <si>
    <r>
      <rPr>
        <sz val="16"/>
        <rFont val="Arial"/>
        <family val="2"/>
      </rPr>
      <t>I = A</t>
    </r>
    <r>
      <rPr>
        <vertAlign val="superscript"/>
        <sz val="16"/>
        <rFont val="Arial"/>
        <family val="2"/>
      </rPr>
      <t>2</t>
    </r>
    <r>
      <rPr>
        <sz val="16"/>
        <rFont val="Arial"/>
        <family val="2"/>
      </rPr>
      <t xml:space="preserve"> (sin(β)/β)</t>
    </r>
    <r>
      <rPr>
        <vertAlign val="superscript"/>
        <sz val="16"/>
        <rFont val="Arial"/>
        <family val="2"/>
      </rPr>
      <t>2</t>
    </r>
    <r>
      <rPr>
        <sz val="16"/>
        <rFont val="Arial"/>
        <family val="2"/>
      </rPr>
      <t xml:space="preserve"> cos</t>
    </r>
    <r>
      <rPr>
        <vertAlign val="superscript"/>
        <sz val="16"/>
        <rFont val="Arial"/>
        <family val="2"/>
      </rPr>
      <t>2</t>
    </r>
    <r>
      <rPr>
        <sz val="16"/>
        <rFont val="Arial"/>
        <family val="2"/>
      </rPr>
      <t>(γ)</t>
    </r>
  </si>
  <si>
    <r>
      <rPr>
        <sz val="16"/>
        <rFont val="Arial"/>
        <family val="2"/>
      </rPr>
      <t xml:space="preserve"> β= π b sin(θ)/λ</t>
    </r>
  </si>
  <si>
    <r>
      <rPr>
        <sz val="16"/>
        <rFont val="Arial"/>
        <family val="2"/>
      </rPr>
      <t xml:space="preserve"> γ= π d sin(θ)/λ</t>
    </r>
  </si>
  <si>
    <t xml:space="preserve"> λ [nm]</t>
  </si>
  <si>
    <t xml:space="preserve"> r [m]</t>
  </si>
  <si>
    <t>b [mm]</t>
  </si>
  <si>
    <t>distanze figura di diffrazione [mm]</t>
  </si>
  <si>
    <t>b_fit [mm]</t>
  </si>
  <si>
    <t>seno dell'angolo di diffrazione</t>
  </si>
  <si>
    <t>&lt;b_fit&gt; [mm]</t>
  </si>
  <si>
    <t>d [mm]</t>
  </si>
  <si>
    <t>distanze figura di interferenza [mm]</t>
  </si>
  <si>
    <t>seno dell'angolo di interferenza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</si>
</sst>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0"/>
      <color theme="1"/>
      <name val="Calibri"/>
    </font>
    <font>
      <sz val="10"/>
      <color theme="1"/>
      <name val="Arial"/>
    </font>
    <font>
      <sz val="10"/>
      <name val="Arial"/>
    </font>
    <font>
      <sz val="10"/>
      <color theme="1"/>
      <name val="Arial"/>
      <family val="2"/>
    </font>
    <font>
      <sz val="16"/>
      <color theme="1"/>
      <name val="Calibri"/>
      <family val="2"/>
    </font>
    <font>
      <sz val="10"/>
      <name val="Arial"/>
      <family val="2"/>
    </font>
    <font>
      <sz val="16"/>
      <name val="Arial"/>
      <family val="2"/>
    </font>
    <font>
      <sz val="10"/>
      <color rgb="FF000000"/>
      <name val="Arial"/>
    </font>
    <font>
      <sz val="11"/>
      <color theme="1"/>
      <name val="Arial"/>
      <family val="2"/>
    </font>
    <font>
      <sz val="11"/>
      <color rgb="FF000000"/>
      <name val="Arial"/>
      <family val="2"/>
    </font>
    <font>
      <sz val="11"/>
      <color rgb="FF4C4C4C"/>
      <name val="Arial"/>
      <family val="2"/>
    </font>
    <font>
      <sz val="11"/>
      <name val="Arial"/>
      <family val="2"/>
    </font>
    <font>
      <vertAlign val="subscript"/>
      <sz val="11"/>
      <name val="Arial"/>
      <family val="2"/>
    </font>
    <font>
      <vertAlign val="superscript"/>
      <sz val="16"/>
      <name val="Arial"/>
      <family val="2"/>
    </font>
    <font>
      <sz val="16"/>
      <color rgb="FF000000"/>
      <name val="Arial"/>
      <family val="2"/>
    </font>
    <font>
      <strike/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1"/>
    <xf numFmtId="0" fontId="9" fillId="0" borderId="1"/>
  </cellStyleXfs>
  <cellXfs count="29">
    <xf numFmtId="0" fontId="0" fillId="0" borderId="0" xfId="0"/>
    <xf numFmtId="0" fontId="9" fillId="0" borderId="1" xfId="2"/>
    <xf numFmtId="0" fontId="2" fillId="0" borderId="1" xfId="2" applyFont="1"/>
    <xf numFmtId="0" fontId="3" fillId="0" borderId="1" xfId="2" applyFont="1"/>
    <xf numFmtId="0" fontId="7" fillId="0" borderId="1" xfId="2" applyFont="1"/>
    <xf numFmtId="0" fontId="3" fillId="0" borderId="1" xfId="2" applyFont="1" applyAlignment="1">
      <alignment horizontal="left" wrapText="1"/>
    </xf>
    <xf numFmtId="0" fontId="11" fillId="0" borderId="1" xfId="2" applyFont="1"/>
    <xf numFmtId="0" fontId="10" fillId="0" borderId="1" xfId="2" applyFont="1"/>
    <xf numFmtId="0" fontId="12" fillId="0" borderId="1" xfId="2" applyFont="1"/>
    <xf numFmtId="0" fontId="6" fillId="0" borderId="1" xfId="2" applyFont="1"/>
    <xf numFmtId="0" fontId="8" fillId="0" borderId="1" xfId="2" applyFont="1"/>
    <xf numFmtId="0" fontId="16" fillId="0" borderId="1" xfId="2" applyFont="1"/>
    <xf numFmtId="0" fontId="3" fillId="0" borderId="3" xfId="2" applyFont="1" applyBorder="1"/>
    <xf numFmtId="0" fontId="4" fillId="0" borderId="2" xfId="2" applyFont="1" applyBorder="1"/>
    <xf numFmtId="0" fontId="4" fillId="0" borderId="1" xfId="2" applyFont="1"/>
    <xf numFmtId="0" fontId="5" fillId="0" borderId="3" xfId="2" applyFont="1" applyBorder="1"/>
    <xf numFmtId="0" fontId="5" fillId="0" borderId="1" xfId="2" applyFont="1"/>
    <xf numFmtId="0" fontId="5" fillId="0" borderId="4" xfId="2" applyFont="1" applyBorder="1"/>
    <xf numFmtId="0" fontId="3" fillId="0" borderId="4" xfId="2" applyFont="1" applyBorder="1"/>
    <xf numFmtId="0" fontId="17" fillId="0" borderId="1" xfId="2" applyFont="1"/>
    <xf numFmtId="0" fontId="3" fillId="0" borderId="3" xfId="2" applyFont="1" applyBorder="1" applyAlignment="1">
      <alignment horizontal="center"/>
    </xf>
    <xf numFmtId="0" fontId="3" fillId="0" borderId="2" xfId="2" applyFont="1" applyBorder="1" applyAlignment="1">
      <alignment horizontal="center"/>
    </xf>
    <xf numFmtId="0" fontId="3" fillId="0" borderId="3" xfId="2" applyFont="1" applyBorder="1"/>
    <xf numFmtId="0" fontId="4" fillId="0" borderId="2" xfId="2" applyFont="1" applyBorder="1"/>
    <xf numFmtId="0" fontId="5" fillId="0" borderId="3" xfId="2" applyFont="1" applyBorder="1"/>
    <xf numFmtId="0" fontId="7" fillId="0" borderId="2" xfId="2" applyFont="1" applyBorder="1"/>
    <xf numFmtId="0" fontId="10" fillId="0" borderId="1" xfId="2" applyFont="1" applyAlignment="1">
      <alignment horizontal="left" wrapText="1"/>
    </xf>
    <xf numFmtId="0" fontId="10" fillId="0" borderId="1" xfId="2" applyFont="1" applyAlignment="1">
      <alignment horizontal="left" vertical="center"/>
    </xf>
    <xf numFmtId="0" fontId="3" fillId="0" borderId="2" xfId="2" applyFont="1" applyBorder="1"/>
  </cellXfs>
  <cellStyles count="3">
    <cellStyle name="Normale" xfId="0" builtinId="0"/>
    <cellStyle name="Normale 2" xfId="1" xr:uid="{00000000-0005-0000-0000-000001000000}"/>
    <cellStyle name="Normale 3" xfId="2" xr:uid="{7DAD8A5A-EC35-46DF-9885-8340CAEC2A4F}"/>
  </cellStyles>
  <dxfs count="0"/>
  <tableStyles count="0" defaultTableStyle="TableStyleMedium2" defaultPivotStyle="PivotStyleLight16"/>
  <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schemas.openxmlformats.org/officeDocument/2006/relationships/styles" Target="styles.xml"/><Relationship Id="rId17" Type="http://schemas.openxmlformats.org/officeDocument/2006/relationships/theme" Target="theme/theme1.xml"/><Relationship Id="rId16" Type="http://customschemas.google.com/relationships/workbookmetadata" Target="metadata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1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Diffrazione!$A$35:$A$43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Diffrazione!$E$35:$E$43</c:f>
              <c:numCache>
                <c:formatCode>General</c:formatCode>
                <c:ptCount val="9"/>
                <c:pt idx="0">
                  <c:v>4.9999791666927081E-3</c:v>
                </c:pt>
                <c:pt idx="1">
                  <c:v>9.9998333341666645E-3</c:v>
                </c:pt>
                <c:pt idx="2">
                  <c:v>1.4749465164672206E-2</c:v>
                </c:pt>
                <c:pt idx="3">
                  <c:v>1.8998856853967315E-2</c:v>
                </c:pt>
                <c:pt idx="4">
                  <c:v>2.4997395914712332E-2</c:v>
                </c:pt>
                <c:pt idx="5">
                  <c:v>3.0495271449108748E-2</c:v>
                </c:pt>
                <c:pt idx="6">
                  <c:v>3.4992854604336196E-2</c:v>
                </c:pt>
                <c:pt idx="7">
                  <c:v>3.9989334186634161E-2</c:v>
                </c:pt>
                <c:pt idx="8">
                  <c:v>4.4984814037660234E-2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9D-403D-A2B7-E92ABE65F51B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Diffrazione!$J$35:$J$43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Diffrazione!$N$35:$N$43</c:f>
              <c:numCache>
                <c:formatCode>General</c:formatCode>
                <c:ptCount val="9"/>
                <c:pt idx="0">
                  <c:v>2.499997395834147E-3</c:v>
                </c:pt>
                <c:pt idx="1">
                  <c:v>5.9999640000647997E-3</c:v>
                </c:pt>
                <c:pt idx="2">
                  <c:v>8.4998976462030869E-3</c:v>
                </c:pt>
                <c:pt idx="3">
                  <c:v>1.0749792951717189E-2</c:v>
                </c:pt>
                <c:pt idx="4">
                  <c:v>1.3249612302882435E-2</c:v>
                </c:pt>
                <c:pt idx="5">
                  <c:v>1.5999317342071415E-2</c:v>
                </c:pt>
                <c:pt idx="6">
                  <c:v>1.799902801574628E-2</c:v>
                </c:pt>
                <c:pt idx="7">
                  <c:v>1.999866669333308E-2</c:v>
                </c:pt>
                <c:pt idx="8">
                  <c:v>2.2997972220302181E-2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9D-403D-A2B7-E92ABE65F51B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Diffrazione!$S$35:$S$43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Diffrazione!$W$35:$W$43</c:f>
              <c:numCache>
                <c:formatCode>General</c:formatCode>
                <c:ptCount val="9"/>
                <c:pt idx="0">
                  <c:v>1.2999996338333645E-3</c:v>
                </c:pt>
                <c:pt idx="1">
                  <c:v>2.5499972364383984E-3</c:v>
                </c:pt>
                <c:pt idx="2">
                  <c:v>3.9999893333418669E-3</c:v>
                </c:pt>
                <c:pt idx="3">
                  <c:v>5.2499758828457371E-3</c:v>
                </c:pt>
                <c:pt idx="4">
                  <c:v>6.4999542292633579E-3</c:v>
                </c:pt>
                <c:pt idx="5">
                  <c:v>7.9999146669397329E-3</c:v>
                </c:pt>
                <c:pt idx="6">
                  <c:v>9.2498680917101547E-3</c:v>
                </c:pt>
                <c:pt idx="7">
                  <c:v>1.0499807063563566E-2</c:v>
                </c:pt>
                <c:pt idx="8">
                  <c:v>1.1499746522509459E-2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A9D-403D-A2B7-E92ABE65F51B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Diffrazione!$AB$35:$AB$43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Diffrazione!$AF$35:$AF$43</c:f>
              <c:numCache>
                <c:formatCode>General</c:formatCode>
                <c:ptCount val="9"/>
                <c:pt idx="0">
                  <c:v>7.49999929687502E-4</c:v>
                </c:pt>
                <c:pt idx="1">
                  <c:v>1.249999674479192E-3</c:v>
                </c:pt>
                <c:pt idx="2">
                  <c:v>1.9999986666669333E-3</c:v>
                </c:pt>
                <c:pt idx="3">
                  <c:v>2.5999970706676572E-3</c:v>
                </c:pt>
                <c:pt idx="4">
                  <c:v>3.2499942786488553E-3</c:v>
                </c:pt>
                <c:pt idx="5">
                  <c:v>3.9999893333418669E-3</c:v>
                </c:pt>
                <c:pt idx="6">
                  <c:v>4.4999848125153782E-3</c:v>
                </c:pt>
                <c:pt idx="7">
                  <c:v>5.4999722708752733E-3</c:v>
                </c:pt>
                <c:pt idx="8">
                  <c:v>5.7499683151565452E-3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A9D-403D-A2B7-E92ABE65F5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7562159"/>
        <c:axId val="1607570895"/>
      </c:scatterChart>
      <c:valAx>
        <c:axId val="1607562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07570895"/>
        <c:crosses val="autoZero"/>
        <c:crossBetween val="midCat"/>
      </c:valAx>
      <c:valAx>
        <c:axId val="1607570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075621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1905</xdr:colOff>
      <xdr:row>31</xdr:row>
      <xdr:rowOff>167640</xdr:rowOff>
    </xdr:from>
    <xdr:to>
      <xdr:col>40</xdr:col>
      <xdr:colOff>7620</xdr:colOff>
      <xdr:row>44</xdr:row>
      <xdr:rowOff>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C798C545-4CEA-BF48-19C2-13AF5F0BA9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C5B8C-C552-4FA4-84D7-05AA56418BA5}">
  <dimension ref="A1:AI1009"/>
  <sheetViews>
    <sheetView tabSelected="1" zoomScale="70" zoomScaleNormal="70" workbookViewId="0">
      <selection activeCell="M7" sqref="M7"/>
    </sheetView>
  </sheetViews>
  <sheetFormatPr defaultColWidth="14.44140625" defaultRowHeight="15" customHeight="1" x14ac:dyDescent="0.25"/>
  <cols>
    <col min="1" max="7" width="11.5546875" style="1" customWidth="1"/>
    <col min="8" max="8" width="10.5546875" style="1" customWidth="1"/>
    <col min="9" max="26" width="9" style="1" customWidth="1"/>
    <col min="27" max="16384" width="14.44140625" style="1"/>
  </cols>
  <sheetData>
    <row r="1" spans="1:8" ht="12.75" customHeight="1" x14ac:dyDescent="0.25">
      <c r="A1" s="7" t="s">
        <v>25</v>
      </c>
      <c r="B1" s="6"/>
      <c r="C1" s="6"/>
      <c r="D1" s="6"/>
      <c r="E1" s="6"/>
      <c r="F1" s="6"/>
      <c r="G1" s="6"/>
      <c r="H1" s="6"/>
    </row>
    <row r="2" spans="1:8" ht="12.75" customHeight="1" x14ac:dyDescent="0.25">
      <c r="A2" s="7" t="s">
        <v>24</v>
      </c>
      <c r="B2" s="6"/>
      <c r="C2" s="6"/>
      <c r="D2" s="6"/>
      <c r="E2" s="6"/>
      <c r="F2" s="6"/>
      <c r="G2" s="6"/>
      <c r="H2" s="6"/>
    </row>
    <row r="3" spans="1:8" ht="12.75" customHeight="1" x14ac:dyDescent="0.35">
      <c r="A3" s="7" t="s">
        <v>23</v>
      </c>
      <c r="B3" s="6"/>
      <c r="C3" s="6"/>
      <c r="D3" s="6"/>
      <c r="E3" s="6"/>
      <c r="F3" s="6"/>
      <c r="G3" s="6"/>
      <c r="H3" s="6"/>
    </row>
    <row r="4" spans="1:8" ht="14.25" customHeight="1" x14ac:dyDescent="0.25">
      <c r="A4" s="7" t="s">
        <v>22</v>
      </c>
      <c r="B4" s="6"/>
      <c r="C4" s="6"/>
      <c r="D4" s="6"/>
      <c r="E4" s="6"/>
      <c r="F4" s="6"/>
      <c r="G4" s="7" t="s">
        <v>21</v>
      </c>
      <c r="H4" s="6"/>
    </row>
    <row r="5" spans="1:8" ht="14.25" customHeight="1" x14ac:dyDescent="0.25">
      <c r="A5" s="7" t="s">
        <v>20</v>
      </c>
      <c r="B5" s="6"/>
      <c r="C5" s="6"/>
      <c r="D5" s="6"/>
      <c r="E5" s="6"/>
      <c r="F5" s="6"/>
      <c r="G5" s="7" t="s">
        <v>19</v>
      </c>
      <c r="H5" s="6"/>
    </row>
    <row r="6" spans="1:8" ht="14.25" customHeight="1" x14ac:dyDescent="0.25">
      <c r="A6" s="7" t="s">
        <v>18</v>
      </c>
      <c r="B6" s="6"/>
      <c r="C6" s="6"/>
      <c r="D6" s="6"/>
      <c r="E6" s="6"/>
      <c r="F6" s="6"/>
      <c r="G6" s="7" t="s">
        <v>17</v>
      </c>
      <c r="H6" s="6"/>
    </row>
    <row r="7" spans="1:8" ht="12.75" customHeight="1" x14ac:dyDescent="0.25">
      <c r="A7" s="6"/>
      <c r="B7" s="6"/>
      <c r="C7" s="6"/>
      <c r="D7" s="6"/>
      <c r="E7" s="6"/>
      <c r="F7" s="6"/>
      <c r="G7" s="6"/>
      <c r="H7" s="6"/>
    </row>
    <row r="9" spans="1:8" ht="12.75" customHeight="1" x14ac:dyDescent="0.3">
      <c r="A9" s="2"/>
      <c r="B9" s="6"/>
      <c r="C9" s="6"/>
      <c r="D9" s="6"/>
      <c r="E9" s="4"/>
      <c r="F9" s="6"/>
      <c r="G9" s="6"/>
      <c r="H9" s="6"/>
    </row>
    <row r="10" spans="1:8" ht="12.75" customHeight="1" x14ac:dyDescent="0.25">
      <c r="A10" s="7" t="s">
        <v>16</v>
      </c>
      <c r="B10" s="6"/>
      <c r="C10" s="6"/>
      <c r="D10" s="6"/>
      <c r="E10" s="6"/>
      <c r="F10" s="6"/>
      <c r="G10" s="6"/>
      <c r="H10" s="6"/>
    </row>
    <row r="11" spans="1:8" ht="12.75" customHeight="1" x14ac:dyDescent="0.25">
      <c r="A11" s="7" t="s">
        <v>15</v>
      </c>
      <c r="B11" s="6"/>
      <c r="C11" s="6"/>
      <c r="D11" s="6"/>
      <c r="E11" s="6"/>
      <c r="F11" s="6"/>
      <c r="G11" s="6"/>
      <c r="H11" s="6"/>
    </row>
    <row r="12" spans="1:8" ht="12.75" customHeight="1" x14ac:dyDescent="0.25">
      <c r="A12" s="7" t="s">
        <v>14</v>
      </c>
      <c r="B12" s="6"/>
      <c r="C12" s="6"/>
      <c r="D12" s="6"/>
      <c r="E12" s="6"/>
      <c r="F12" s="6"/>
      <c r="G12" s="6"/>
      <c r="H12" s="6"/>
    </row>
    <row r="13" spans="1:8" ht="14.25" customHeight="1" x14ac:dyDescent="0.25">
      <c r="A13" s="8" t="s">
        <v>13</v>
      </c>
      <c r="B13" s="6"/>
      <c r="C13" s="6"/>
      <c r="D13" s="6"/>
      <c r="E13" s="6"/>
      <c r="F13" s="6"/>
      <c r="G13" s="6"/>
      <c r="H13" s="6"/>
    </row>
    <row r="14" spans="1:8" ht="14.25" customHeight="1" x14ac:dyDescent="0.25">
      <c r="A14" s="8"/>
      <c r="B14" s="6"/>
      <c r="C14" s="6"/>
      <c r="D14" s="6"/>
      <c r="E14" s="6"/>
      <c r="F14" s="6"/>
      <c r="G14" s="6"/>
      <c r="H14" s="6"/>
    </row>
    <row r="15" spans="1:8" ht="14.25" customHeight="1" x14ac:dyDescent="0.25">
      <c r="A15" s="7" t="s">
        <v>12</v>
      </c>
      <c r="B15" s="6"/>
      <c r="C15" s="6"/>
      <c r="D15" s="6"/>
      <c r="E15" s="6"/>
      <c r="F15" s="6"/>
      <c r="G15" s="6"/>
      <c r="H15" s="6"/>
    </row>
    <row r="16" spans="1:8" ht="14.25" customHeight="1" x14ac:dyDescent="0.25">
      <c r="A16" s="8" t="s">
        <v>11</v>
      </c>
      <c r="B16" s="6"/>
      <c r="C16" s="6"/>
      <c r="D16" s="6"/>
      <c r="E16" s="6"/>
      <c r="F16" s="6"/>
      <c r="G16" s="6"/>
      <c r="H16" s="6"/>
    </row>
    <row r="17" spans="1:8" ht="14.25" customHeight="1" x14ac:dyDescent="0.25">
      <c r="A17" s="7" t="s">
        <v>10</v>
      </c>
      <c r="B17" s="6"/>
      <c r="C17" s="6"/>
      <c r="D17" s="6"/>
      <c r="E17" s="6"/>
      <c r="F17" s="6"/>
      <c r="G17" s="6"/>
      <c r="H17" s="6"/>
    </row>
    <row r="18" spans="1:8" ht="14.25" customHeight="1" x14ac:dyDescent="0.25">
      <c r="A18" s="7" t="s">
        <v>9</v>
      </c>
      <c r="B18" s="6"/>
      <c r="C18" s="6"/>
      <c r="D18" s="6"/>
      <c r="E18" s="6"/>
      <c r="F18" s="6"/>
      <c r="G18" s="6"/>
      <c r="H18" s="6"/>
    </row>
    <row r="19" spans="1:8" ht="14.25" customHeight="1" x14ac:dyDescent="0.25">
      <c r="A19" s="26" t="s">
        <v>8</v>
      </c>
      <c r="B19" s="26"/>
      <c r="C19" s="26"/>
      <c r="D19" s="26"/>
      <c r="E19" s="26"/>
      <c r="F19" s="26"/>
      <c r="G19" s="26"/>
      <c r="H19" s="26"/>
    </row>
    <row r="20" spans="1:8" ht="14.25" customHeight="1" x14ac:dyDescent="0.25">
      <c r="A20" s="26"/>
      <c r="B20" s="26"/>
      <c r="C20" s="26"/>
      <c r="D20" s="26"/>
      <c r="E20" s="26"/>
      <c r="F20" s="26"/>
      <c r="G20" s="26"/>
      <c r="H20" s="26"/>
    </row>
    <row r="21" spans="1:8" ht="14.25" customHeight="1" x14ac:dyDescent="0.25">
      <c r="A21" s="26" t="s">
        <v>7</v>
      </c>
      <c r="B21" s="26"/>
      <c r="C21" s="26"/>
      <c r="D21" s="26"/>
      <c r="E21" s="26"/>
      <c r="F21" s="26"/>
      <c r="G21" s="26"/>
      <c r="H21" s="26"/>
    </row>
    <row r="22" spans="1:8" ht="14.25" customHeight="1" x14ac:dyDescent="0.25">
      <c r="A22" s="26"/>
      <c r="B22" s="26"/>
      <c r="C22" s="26"/>
      <c r="D22" s="26"/>
      <c r="E22" s="26"/>
      <c r="F22" s="26"/>
      <c r="G22" s="26"/>
      <c r="H22" s="26"/>
    </row>
    <row r="23" spans="1:8" ht="25.05" customHeight="1" x14ac:dyDescent="0.25">
      <c r="A23" s="26" t="s">
        <v>6</v>
      </c>
      <c r="B23" s="26"/>
      <c r="C23" s="26"/>
      <c r="D23" s="26"/>
      <c r="E23" s="26"/>
      <c r="F23" s="26"/>
      <c r="G23" s="26"/>
      <c r="H23" s="26"/>
    </row>
    <row r="24" spans="1:8" ht="12.75" customHeight="1" x14ac:dyDescent="0.25">
      <c r="A24" s="26"/>
      <c r="B24" s="26"/>
      <c r="C24" s="26"/>
      <c r="D24" s="26"/>
      <c r="E24" s="26"/>
      <c r="F24" s="26"/>
      <c r="G24" s="26"/>
      <c r="H24" s="26"/>
    </row>
    <row r="25" spans="1:8" ht="12.75" customHeight="1" x14ac:dyDescent="0.25">
      <c r="A25" s="26"/>
      <c r="B25" s="26"/>
      <c r="C25" s="26"/>
      <c r="D25" s="26"/>
      <c r="E25" s="26"/>
      <c r="F25" s="26"/>
      <c r="G25" s="26"/>
      <c r="H25" s="26"/>
    </row>
    <row r="26" spans="1:8" ht="12.75" customHeight="1" x14ac:dyDescent="0.25">
      <c r="A26" s="27" t="s">
        <v>5</v>
      </c>
      <c r="B26" s="27"/>
      <c r="C26" s="27"/>
      <c r="D26" s="27"/>
      <c r="E26" s="27"/>
      <c r="F26" s="27"/>
      <c r="G26" s="27"/>
      <c r="H26" s="27"/>
    </row>
    <row r="27" spans="1:8" ht="12.75" customHeight="1" x14ac:dyDescent="0.25">
      <c r="A27" s="27"/>
      <c r="B27" s="27"/>
      <c r="C27" s="27"/>
      <c r="D27" s="27"/>
      <c r="E27" s="27"/>
      <c r="F27" s="27"/>
      <c r="G27" s="27"/>
      <c r="H27" s="27"/>
    </row>
    <row r="28" spans="1:8" ht="12.75" customHeight="1" x14ac:dyDescent="0.25">
      <c r="A28" s="5"/>
      <c r="B28" s="5"/>
      <c r="C28" s="5"/>
      <c r="D28" s="5"/>
      <c r="E28" s="5"/>
      <c r="F28" s="5"/>
      <c r="G28" s="5"/>
      <c r="H28" s="5"/>
    </row>
    <row r="29" spans="1:8" ht="15" customHeight="1" x14ac:dyDescent="0.3">
      <c r="A29" s="2" t="s">
        <v>4</v>
      </c>
    </row>
    <row r="30" spans="1:8" ht="14.25" customHeight="1" x14ac:dyDescent="0.3">
      <c r="A30" s="2" t="s">
        <v>2</v>
      </c>
    </row>
    <row r="31" spans="1:8" ht="25.05" customHeight="1" x14ac:dyDescent="0.4">
      <c r="A31" s="9" t="s">
        <v>27</v>
      </c>
      <c r="B31" s="6"/>
      <c r="C31" s="6"/>
      <c r="D31" s="6"/>
      <c r="E31" s="10" t="s">
        <v>3</v>
      </c>
      <c r="F31" s="6"/>
      <c r="G31" s="6"/>
      <c r="H31" s="6"/>
    </row>
    <row r="32" spans="1:8" ht="14.25" customHeight="1" x14ac:dyDescent="0.25"/>
    <row r="33" spans="1:35" ht="14.25" customHeight="1" x14ac:dyDescent="0.3">
      <c r="A33" s="14" t="s">
        <v>31</v>
      </c>
      <c r="B33" s="1">
        <v>531.9</v>
      </c>
      <c r="C33" s="2" t="s">
        <v>32</v>
      </c>
      <c r="D33" s="1">
        <v>2</v>
      </c>
      <c r="J33" s="14" t="s">
        <v>31</v>
      </c>
      <c r="K33" s="1">
        <v>531.9</v>
      </c>
      <c r="L33" s="2" t="s">
        <v>32</v>
      </c>
      <c r="M33" s="1">
        <v>2</v>
      </c>
      <c r="S33" s="14" t="s">
        <v>31</v>
      </c>
      <c r="T33" s="1">
        <v>531.9</v>
      </c>
      <c r="U33" s="2" t="s">
        <v>32</v>
      </c>
      <c r="V33" s="1">
        <v>2</v>
      </c>
      <c r="AB33" s="14" t="s">
        <v>31</v>
      </c>
      <c r="AC33" s="1">
        <v>531.9</v>
      </c>
      <c r="AD33" s="2" t="s">
        <v>32</v>
      </c>
      <c r="AE33" s="1">
        <v>2</v>
      </c>
    </row>
    <row r="34" spans="1:35" ht="14.25" customHeight="1" x14ac:dyDescent="0.25">
      <c r="A34" s="22" t="s">
        <v>26</v>
      </c>
      <c r="B34" s="23"/>
      <c r="C34" s="22" t="s">
        <v>34</v>
      </c>
      <c r="D34" s="23"/>
      <c r="E34" s="22" t="s">
        <v>36</v>
      </c>
      <c r="F34" s="23"/>
      <c r="G34" s="22" t="s">
        <v>35</v>
      </c>
      <c r="H34" s="23"/>
      <c r="J34" s="22" t="s">
        <v>26</v>
      </c>
      <c r="K34" s="23"/>
      <c r="L34" s="22" t="s">
        <v>34</v>
      </c>
      <c r="M34" s="23"/>
      <c r="N34" s="22" t="s">
        <v>36</v>
      </c>
      <c r="O34" s="23"/>
      <c r="P34" s="22" t="s">
        <v>35</v>
      </c>
      <c r="Q34" s="23"/>
      <c r="S34" s="22" t="s">
        <v>26</v>
      </c>
      <c r="T34" s="23"/>
      <c r="U34" s="22" t="s">
        <v>34</v>
      </c>
      <c r="V34" s="23"/>
      <c r="W34" s="22" t="s">
        <v>36</v>
      </c>
      <c r="X34" s="23"/>
      <c r="Y34" s="22" t="s">
        <v>35</v>
      </c>
      <c r="Z34" s="23"/>
      <c r="AB34" s="22" t="s">
        <v>26</v>
      </c>
      <c r="AC34" s="23"/>
      <c r="AD34" s="22" t="s">
        <v>34</v>
      </c>
      <c r="AE34" s="23"/>
      <c r="AF34" s="22" t="s">
        <v>36</v>
      </c>
      <c r="AG34" s="23"/>
      <c r="AH34" s="22" t="s">
        <v>35</v>
      </c>
      <c r="AI34" s="23"/>
    </row>
    <row r="35" spans="1:35" ht="14.25" customHeight="1" x14ac:dyDescent="0.25">
      <c r="A35" s="12">
        <v>1</v>
      </c>
      <c r="B35" s="13"/>
      <c r="C35" s="22">
        <v>10</v>
      </c>
      <c r="D35" s="23"/>
      <c r="E35" s="12">
        <f>SIN(C35*0.001/$D$33)</f>
        <v>4.9999791666927081E-3</v>
      </c>
      <c r="F35" s="13"/>
      <c r="G35" s="24">
        <f>($B$33/E35)*10^(-6)*A35</f>
        <v>0.10638044325129281</v>
      </c>
      <c r="H35" s="25"/>
      <c r="J35" s="12">
        <v>1</v>
      </c>
      <c r="K35" s="13"/>
      <c r="L35" s="22">
        <v>5</v>
      </c>
      <c r="M35" s="23"/>
      <c r="N35" s="12">
        <f>SIN(L35*0.001/$D$33)</f>
        <v>2.499997395834147E-3</v>
      </c>
      <c r="O35" s="13"/>
      <c r="P35" s="24">
        <f>($B$33/N35)*10^(-6)*J35</f>
        <v>0.21276022162516159</v>
      </c>
      <c r="Q35" s="25"/>
      <c r="S35" s="12">
        <v>1</v>
      </c>
      <c r="T35" s="13"/>
      <c r="U35" s="22">
        <v>2.6</v>
      </c>
      <c r="V35" s="23"/>
      <c r="W35" s="12">
        <f>SIN(U35*0.001/$D$33)</f>
        <v>1.2999996338333645E-3</v>
      </c>
      <c r="X35" s="13"/>
      <c r="Y35" s="24">
        <f>($B$33/W35)*10^(-6)*S35</f>
        <v>0.40915396139886873</v>
      </c>
      <c r="Z35" s="25"/>
      <c r="AB35" s="12">
        <v>1</v>
      </c>
      <c r="AC35" s="13"/>
      <c r="AD35" s="22">
        <v>1.5</v>
      </c>
      <c r="AE35" s="23"/>
      <c r="AF35" s="12">
        <f>SIN(AD35*0.001/$D$33)</f>
        <v>7.49999929687502E-4</v>
      </c>
      <c r="AG35" s="13"/>
      <c r="AH35" s="24">
        <f>($B$33/AF35)*10^(-6)*AB35</f>
        <v>0.70920006648750422</v>
      </c>
      <c r="AI35" s="25"/>
    </row>
    <row r="36" spans="1:35" ht="14.25" customHeight="1" x14ac:dyDescent="0.25">
      <c r="A36" s="12">
        <v>2</v>
      </c>
      <c r="B36" s="13"/>
      <c r="C36" s="22">
        <v>20</v>
      </c>
      <c r="D36" s="23"/>
      <c r="E36" s="12">
        <f>SIN(C36*0.001/$D$33)</f>
        <v>9.9998333341666645E-3</v>
      </c>
      <c r="F36" s="13"/>
      <c r="G36" s="24">
        <f t="shared" ref="G36:G43" si="0">($B$33/E36)*10^(-6)*A36</f>
        <v>0.1063817730206852</v>
      </c>
      <c r="H36" s="25"/>
      <c r="J36" s="12">
        <v>2</v>
      </c>
      <c r="K36" s="13"/>
      <c r="L36" s="22">
        <v>12</v>
      </c>
      <c r="M36" s="23"/>
      <c r="N36" s="12">
        <f>SIN(L36*0.001/$D$33)</f>
        <v>5.9999640000647997E-3</v>
      </c>
      <c r="O36" s="13"/>
      <c r="P36" s="24">
        <f t="shared" ref="P36:P43" si="1">($B$33/N36)*10^(-6)*J36</f>
        <v>0.17730106380446795</v>
      </c>
      <c r="Q36" s="25"/>
      <c r="S36" s="12">
        <v>2</v>
      </c>
      <c r="T36" s="13"/>
      <c r="U36" s="22">
        <v>5.0999999999999996</v>
      </c>
      <c r="V36" s="23"/>
      <c r="W36" s="12">
        <f>SIN(U36*0.001/$D$33)</f>
        <v>2.5499972364383984E-3</v>
      </c>
      <c r="X36" s="13"/>
      <c r="Y36" s="24">
        <f t="shared" ref="Y36:Y43" si="2">($B$33/W36)*10^(-6)*S36</f>
        <v>0.41717692270357826</v>
      </c>
      <c r="Z36" s="25"/>
      <c r="AB36" s="12">
        <v>2</v>
      </c>
      <c r="AC36" s="13"/>
      <c r="AD36" s="22">
        <v>2.5</v>
      </c>
      <c r="AE36" s="28"/>
      <c r="AF36" s="12">
        <f>SIN(AD36*0.001/$D$33)</f>
        <v>1.249999674479192E-3</v>
      </c>
      <c r="AG36" s="13"/>
      <c r="AH36" s="24">
        <f t="shared" ref="AH36:AH43" si="3">($B$33/AF36)*10^(-6)*AB36</f>
        <v>0.85104022162504034</v>
      </c>
      <c r="AI36" s="25"/>
    </row>
    <row r="37" spans="1:35" ht="14.25" customHeight="1" x14ac:dyDescent="0.25">
      <c r="A37" s="12">
        <v>3</v>
      </c>
      <c r="B37" s="13"/>
      <c r="C37" s="22">
        <v>29.5</v>
      </c>
      <c r="D37" s="23"/>
      <c r="E37" s="12">
        <f t="shared" ref="E37:E43" si="4">SIN(C37*0.001/$D$33)</f>
        <v>1.4749465164672206E-2</v>
      </c>
      <c r="F37" s="13"/>
      <c r="G37" s="24">
        <f t="shared" si="0"/>
        <v>0.10818697370952859</v>
      </c>
      <c r="H37" s="25"/>
      <c r="J37" s="12">
        <v>3</v>
      </c>
      <c r="K37" s="13"/>
      <c r="L37" s="22">
        <v>17</v>
      </c>
      <c r="M37" s="23"/>
      <c r="N37" s="12">
        <f t="shared" ref="N37:N43" si="5">SIN(L37*0.001/$D$33)</f>
        <v>8.4998976462030869E-3</v>
      </c>
      <c r="O37" s="13"/>
      <c r="P37" s="24">
        <f t="shared" si="1"/>
        <v>0.18773167235876076</v>
      </c>
      <c r="Q37" s="25"/>
      <c r="S37" s="12">
        <v>3</v>
      </c>
      <c r="T37" s="13"/>
      <c r="U37" s="22">
        <v>8</v>
      </c>
      <c r="V37" s="23"/>
      <c r="W37" s="12">
        <f t="shared" ref="W37:W43" si="6">SIN(U37*0.001/$D$33)</f>
        <v>3.9999893333418669E-3</v>
      </c>
      <c r="X37" s="13"/>
      <c r="Y37" s="24">
        <f t="shared" si="2"/>
        <v>0.3989260638019857</v>
      </c>
      <c r="Z37" s="25"/>
      <c r="AB37" s="12">
        <v>3</v>
      </c>
      <c r="AC37" s="13"/>
      <c r="AD37" s="22">
        <v>4</v>
      </c>
      <c r="AE37" s="23"/>
      <c r="AF37" s="12">
        <f>SIN(AD37*0.001/$D$33)</f>
        <v>1.9999986666669333E-3</v>
      </c>
      <c r="AG37" s="13"/>
      <c r="AH37" s="24">
        <f t="shared" si="3"/>
        <v>0.79785053190024824</v>
      </c>
      <c r="AI37" s="25"/>
    </row>
    <row r="38" spans="1:35" ht="14.25" customHeight="1" x14ac:dyDescent="0.25">
      <c r="A38" s="12">
        <v>4</v>
      </c>
      <c r="B38" s="13"/>
      <c r="C38" s="22">
        <v>38</v>
      </c>
      <c r="D38" s="23"/>
      <c r="E38" s="12">
        <f t="shared" si="4"/>
        <v>1.8998856853967315E-2</v>
      </c>
      <c r="F38" s="13"/>
      <c r="G38" s="24">
        <f t="shared" si="0"/>
        <v>0.11198568505218867</v>
      </c>
      <c r="H38" s="25"/>
      <c r="J38" s="12">
        <v>4</v>
      </c>
      <c r="K38" s="13"/>
      <c r="L38" s="22">
        <v>21.5</v>
      </c>
      <c r="M38" s="23"/>
      <c r="N38" s="12">
        <f t="shared" si="5"/>
        <v>1.0749792951717189E-2</v>
      </c>
      <c r="O38" s="13"/>
      <c r="P38" s="24">
        <f t="shared" si="1"/>
        <v>0.19792009107116187</v>
      </c>
      <c r="Q38" s="25"/>
      <c r="S38" s="12">
        <v>4</v>
      </c>
      <c r="T38" s="13"/>
      <c r="U38" s="22">
        <v>10.5</v>
      </c>
      <c r="V38" s="23"/>
      <c r="W38" s="12">
        <f t="shared" si="6"/>
        <v>5.2499758828457371E-3</v>
      </c>
      <c r="X38" s="13"/>
      <c r="Y38" s="24">
        <f t="shared" si="2"/>
        <v>0.40525900451312918</v>
      </c>
      <c r="Z38" s="25"/>
      <c r="AB38" s="12">
        <v>4</v>
      </c>
      <c r="AC38" s="13"/>
      <c r="AD38" s="22">
        <v>5.2</v>
      </c>
      <c r="AE38" s="23"/>
      <c r="AF38" s="12">
        <f t="shared" ref="AF38:AF43" si="7">SIN(AD38*0.001/$D$33)</f>
        <v>2.5999970706676572E-3</v>
      </c>
      <c r="AG38" s="13"/>
      <c r="AH38" s="24">
        <f t="shared" si="3"/>
        <v>0.81830861426841917</v>
      </c>
      <c r="AI38" s="25"/>
    </row>
    <row r="39" spans="1:35" ht="14.25" customHeight="1" x14ac:dyDescent="0.25">
      <c r="A39" s="12">
        <v>5</v>
      </c>
      <c r="B39" s="13"/>
      <c r="C39" s="22">
        <v>50</v>
      </c>
      <c r="D39" s="23"/>
      <c r="E39" s="12">
        <f t="shared" si="4"/>
        <v>2.4997395914712332E-2</v>
      </c>
      <c r="F39" s="13"/>
      <c r="G39" s="24">
        <f t="shared" si="0"/>
        <v>0.10639108205806104</v>
      </c>
      <c r="H39" s="25"/>
      <c r="J39" s="12">
        <v>5</v>
      </c>
      <c r="K39" s="13"/>
      <c r="L39" s="22">
        <v>26.5</v>
      </c>
      <c r="M39" s="23"/>
      <c r="N39" s="12">
        <f t="shared" si="5"/>
        <v>1.3249612302882435E-2</v>
      </c>
      <c r="O39" s="13"/>
      <c r="P39" s="24">
        <f t="shared" si="1"/>
        <v>0.20072285431487147</v>
      </c>
      <c r="Q39" s="25"/>
      <c r="S39" s="12">
        <v>5</v>
      </c>
      <c r="T39" s="13"/>
      <c r="U39" s="22">
        <v>13</v>
      </c>
      <c r="V39" s="23"/>
      <c r="W39" s="12">
        <f t="shared" si="6"/>
        <v>6.4999542292633579E-3</v>
      </c>
      <c r="X39" s="13"/>
      <c r="Y39" s="24">
        <f t="shared" si="2"/>
        <v>0.4091567272930477</v>
      </c>
      <c r="Z39" s="25"/>
      <c r="AB39" s="12">
        <v>5</v>
      </c>
      <c r="AC39" s="13"/>
      <c r="AD39" s="22">
        <v>6.5</v>
      </c>
      <c r="AE39" s="23"/>
      <c r="AF39" s="12">
        <f t="shared" si="7"/>
        <v>3.2499942786488553E-3</v>
      </c>
      <c r="AG39" s="13"/>
      <c r="AH39" s="24">
        <f t="shared" si="3"/>
        <v>0.81830913287196738</v>
      </c>
      <c r="AI39" s="25"/>
    </row>
    <row r="40" spans="1:35" ht="14.25" customHeight="1" x14ac:dyDescent="0.25">
      <c r="A40" s="12">
        <v>6</v>
      </c>
      <c r="B40" s="13"/>
      <c r="C40" s="22">
        <v>61</v>
      </c>
      <c r="D40" s="23"/>
      <c r="E40" s="12">
        <f t="shared" si="4"/>
        <v>3.0495271449108748E-2</v>
      </c>
      <c r="F40" s="13"/>
      <c r="G40" s="24">
        <f t="shared" si="0"/>
        <v>0.10465229028460646</v>
      </c>
      <c r="H40" s="25"/>
      <c r="J40" s="12">
        <v>6</v>
      </c>
      <c r="K40" s="13"/>
      <c r="L40" s="22">
        <v>32</v>
      </c>
      <c r="M40" s="23"/>
      <c r="N40" s="12">
        <f t="shared" si="5"/>
        <v>1.5999317342071415E-2</v>
      </c>
      <c r="O40" s="13"/>
      <c r="P40" s="24">
        <f t="shared" si="1"/>
        <v>0.1994710106541841</v>
      </c>
      <c r="Q40" s="25"/>
      <c r="S40" s="12">
        <v>6</v>
      </c>
      <c r="T40" s="13"/>
      <c r="U40" s="22">
        <v>16</v>
      </c>
      <c r="V40" s="23"/>
      <c r="W40" s="12">
        <f t="shared" si="6"/>
        <v>7.9999146669397329E-3</v>
      </c>
      <c r="X40" s="13"/>
      <c r="Y40" s="24">
        <f t="shared" si="2"/>
        <v>0.39892925523177236</v>
      </c>
      <c r="Z40" s="25"/>
      <c r="AB40" s="12">
        <v>6</v>
      </c>
      <c r="AC40" s="13"/>
      <c r="AD40" s="22">
        <v>8</v>
      </c>
      <c r="AE40" s="23"/>
      <c r="AF40" s="12">
        <f t="shared" si="7"/>
        <v>3.9999893333418669E-3</v>
      </c>
      <c r="AG40" s="13"/>
      <c r="AH40" s="24">
        <f t="shared" si="3"/>
        <v>0.79785212760397139</v>
      </c>
      <c r="AI40" s="25"/>
    </row>
    <row r="41" spans="1:35" ht="14.25" customHeight="1" x14ac:dyDescent="0.25">
      <c r="A41" s="12">
        <v>7</v>
      </c>
      <c r="B41" s="13"/>
      <c r="C41" s="22">
        <v>70</v>
      </c>
      <c r="D41" s="23"/>
      <c r="E41" s="12">
        <f t="shared" si="4"/>
        <v>3.4992854604336196E-2</v>
      </c>
      <c r="F41" s="13"/>
      <c r="G41" s="24">
        <f t="shared" si="0"/>
        <v>0.10640172235444378</v>
      </c>
      <c r="H41" s="25"/>
      <c r="J41" s="12">
        <v>7</v>
      </c>
      <c r="K41" s="13"/>
      <c r="L41" s="22">
        <v>36</v>
      </c>
      <c r="M41" s="23"/>
      <c r="N41" s="12">
        <f t="shared" si="5"/>
        <v>1.799902801574628E-2</v>
      </c>
      <c r="O41" s="13"/>
      <c r="P41" s="24">
        <f t="shared" si="1"/>
        <v>0.20686117032223661</v>
      </c>
      <c r="Q41" s="25"/>
      <c r="S41" s="12">
        <v>7</v>
      </c>
      <c r="T41" s="13"/>
      <c r="U41" s="22">
        <v>18.5</v>
      </c>
      <c r="V41" s="23"/>
      <c r="W41" s="12">
        <f t="shared" si="6"/>
        <v>9.2498680917101547E-3</v>
      </c>
      <c r="X41" s="13"/>
      <c r="Y41" s="24">
        <f t="shared" si="2"/>
        <v>0.40252465906371865</v>
      </c>
      <c r="Z41" s="25"/>
      <c r="AB41" s="12">
        <v>7</v>
      </c>
      <c r="AC41" s="13"/>
      <c r="AD41" s="22">
        <v>9</v>
      </c>
      <c r="AE41" s="23"/>
      <c r="AF41" s="12">
        <f t="shared" si="7"/>
        <v>4.4999848125153782E-3</v>
      </c>
      <c r="AG41" s="13"/>
      <c r="AH41" s="24">
        <f t="shared" si="3"/>
        <v>0.82740279248159698</v>
      </c>
      <c r="AI41" s="25"/>
    </row>
    <row r="42" spans="1:35" ht="14.25" customHeight="1" x14ac:dyDescent="0.25">
      <c r="A42" s="12">
        <v>8</v>
      </c>
      <c r="B42" s="13"/>
      <c r="C42" s="22">
        <v>80</v>
      </c>
      <c r="D42" s="23"/>
      <c r="E42" s="12">
        <f t="shared" si="4"/>
        <v>3.9989334186634161E-2</v>
      </c>
      <c r="F42" s="13"/>
      <c r="G42" s="24">
        <f t="shared" si="0"/>
        <v>0.10640837329625349</v>
      </c>
      <c r="H42" s="25"/>
      <c r="J42" s="12">
        <v>8</v>
      </c>
      <c r="K42" s="13"/>
      <c r="L42" s="22">
        <v>40</v>
      </c>
      <c r="M42" s="23"/>
      <c r="N42" s="12">
        <f t="shared" si="5"/>
        <v>1.999866669333308E-2</v>
      </c>
      <c r="O42" s="13"/>
      <c r="P42" s="24">
        <f t="shared" si="1"/>
        <v>0.21277418466194789</v>
      </c>
      <c r="Q42" s="25"/>
      <c r="S42" s="12">
        <v>8</v>
      </c>
      <c r="T42" s="13"/>
      <c r="U42" s="22">
        <v>21</v>
      </c>
      <c r="V42" s="23"/>
      <c r="W42" s="12">
        <f t="shared" si="6"/>
        <v>1.0499807063563566E-2</v>
      </c>
      <c r="X42" s="13"/>
      <c r="Y42" s="24">
        <f t="shared" si="2"/>
        <v>0.40526458955292582</v>
      </c>
      <c r="Z42" s="25"/>
      <c r="AB42" s="12">
        <v>8</v>
      </c>
      <c r="AC42" s="13"/>
      <c r="AD42" s="22">
        <v>11</v>
      </c>
      <c r="AE42" s="23"/>
      <c r="AF42" s="12">
        <f t="shared" si="7"/>
        <v>5.4999722708752733E-3</v>
      </c>
      <c r="AG42" s="13"/>
      <c r="AH42" s="24">
        <f t="shared" si="3"/>
        <v>0.77367662788649316</v>
      </c>
      <c r="AI42" s="25"/>
    </row>
    <row r="43" spans="1:35" ht="14.25" customHeight="1" x14ac:dyDescent="0.25">
      <c r="A43" s="12">
        <v>9</v>
      </c>
      <c r="B43" s="13"/>
      <c r="C43" s="22">
        <v>90</v>
      </c>
      <c r="D43" s="23"/>
      <c r="E43" s="12">
        <f t="shared" si="4"/>
        <v>4.4984814037660234E-2</v>
      </c>
      <c r="F43" s="13"/>
      <c r="G43" s="24">
        <f t="shared" si="0"/>
        <v>0.1064159117339543</v>
      </c>
      <c r="H43" s="25"/>
      <c r="J43" s="12">
        <v>9</v>
      </c>
      <c r="K43" s="13"/>
      <c r="L43" s="22">
        <v>46</v>
      </c>
      <c r="M43" s="23"/>
      <c r="N43" s="12">
        <f t="shared" si="5"/>
        <v>2.2997972220302181E-2</v>
      </c>
      <c r="O43" s="13"/>
      <c r="P43" s="24">
        <f t="shared" si="1"/>
        <v>0.20815313429129362</v>
      </c>
      <c r="Q43" s="25"/>
      <c r="S43" s="12">
        <v>9</v>
      </c>
      <c r="T43" s="13"/>
      <c r="U43" s="22">
        <v>23</v>
      </c>
      <c r="V43" s="23"/>
      <c r="W43" s="12">
        <f t="shared" si="6"/>
        <v>1.1499746522509459E-2</v>
      </c>
      <c r="X43" s="13"/>
      <c r="Y43" s="24">
        <f t="shared" si="2"/>
        <v>0.41627874063396003</v>
      </c>
      <c r="Z43" s="25"/>
      <c r="AB43" s="12">
        <v>9</v>
      </c>
      <c r="AC43" s="13"/>
      <c r="AD43" s="22">
        <v>11.5</v>
      </c>
      <c r="AE43" s="23"/>
      <c r="AF43" s="12">
        <f t="shared" si="7"/>
        <v>5.7499683151565452E-3</v>
      </c>
      <c r="AG43" s="13"/>
      <c r="AH43" s="24">
        <f t="shared" si="3"/>
        <v>0.83254371808997851</v>
      </c>
      <c r="AI43" s="25"/>
    </row>
    <row r="44" spans="1:35" ht="14.25" customHeight="1" x14ac:dyDescent="0.25">
      <c r="A44" s="3" t="s">
        <v>33</v>
      </c>
      <c r="B44" s="3">
        <v>0.1</v>
      </c>
      <c r="C44" s="3"/>
      <c r="D44" s="3"/>
      <c r="E44" s="3"/>
      <c r="F44" s="3"/>
      <c r="G44" s="3" t="s">
        <v>37</v>
      </c>
      <c r="H44" s="1">
        <f>AVERAGE(G35:H43)</f>
        <v>0.10702269497344602</v>
      </c>
      <c r="J44" s="3" t="s">
        <v>33</v>
      </c>
      <c r="K44" s="3">
        <v>0.2</v>
      </c>
      <c r="L44" s="3"/>
      <c r="M44" s="3"/>
      <c r="N44" s="3"/>
      <c r="O44" s="3"/>
      <c r="P44" s="3" t="s">
        <v>37</v>
      </c>
      <c r="Q44" s="1">
        <f>AVERAGE(P35:Q43)</f>
        <v>0.20041060034489841</v>
      </c>
      <c r="S44" s="3" t="s">
        <v>33</v>
      </c>
      <c r="T44" s="3">
        <v>0.4</v>
      </c>
      <c r="U44" s="3"/>
      <c r="V44" s="3"/>
      <c r="W44" s="3"/>
      <c r="X44" s="3"/>
      <c r="Y44" s="3" t="s">
        <v>37</v>
      </c>
      <c r="Z44" s="1">
        <f>AVERAGE(Y35:Z43)</f>
        <v>0.40696332491033188</v>
      </c>
      <c r="AB44" s="3" t="s">
        <v>33</v>
      </c>
      <c r="AC44" s="3">
        <v>0.8</v>
      </c>
      <c r="AD44" s="3"/>
      <c r="AE44" s="3"/>
      <c r="AF44" s="3"/>
      <c r="AG44" s="3"/>
      <c r="AH44" s="3" t="s">
        <v>37</v>
      </c>
      <c r="AI44" s="1">
        <f>AVERAGE(AH35:AI43)</f>
        <v>0.80290931480169103</v>
      </c>
    </row>
    <row r="45" spans="1:35" ht="14.25" customHeight="1" x14ac:dyDescent="0.25">
      <c r="A45" s="3"/>
      <c r="B45" s="3"/>
      <c r="C45" s="3"/>
      <c r="D45" s="3"/>
      <c r="E45" s="3"/>
      <c r="F45" s="3"/>
    </row>
    <row r="46" spans="1:35" ht="14.25" customHeight="1" x14ac:dyDescent="0.3">
      <c r="A46" s="2" t="s">
        <v>1</v>
      </c>
    </row>
    <row r="47" spans="1:35" ht="14.25" customHeight="1" x14ac:dyDescent="0.25">
      <c r="A47" s="3" t="s">
        <v>0</v>
      </c>
    </row>
    <row r="48" spans="1:35" ht="26.4" customHeight="1" x14ac:dyDescent="0.4">
      <c r="D48" s="9" t="s">
        <v>28</v>
      </c>
      <c r="E48" s="11"/>
      <c r="F48" s="9" t="s">
        <v>29</v>
      </c>
    </row>
    <row r="49" spans="1:35" ht="25.8" customHeight="1" x14ac:dyDescent="0.4">
      <c r="D49" s="11"/>
      <c r="E49" s="11"/>
      <c r="F49" s="9" t="s">
        <v>30</v>
      </c>
    </row>
    <row r="50" spans="1:35" ht="14.25" customHeight="1" x14ac:dyDescent="0.25"/>
    <row r="51" spans="1:35" ht="14.25" customHeight="1" x14ac:dyDescent="0.25"/>
    <row r="52" spans="1:35" ht="14.25" customHeight="1" x14ac:dyDescent="0.3">
      <c r="A52" s="14" t="s">
        <v>31</v>
      </c>
      <c r="B52" s="1">
        <v>531.9</v>
      </c>
      <c r="C52" s="2" t="s">
        <v>32</v>
      </c>
      <c r="D52" s="1">
        <v>2</v>
      </c>
      <c r="J52" s="14" t="s">
        <v>31</v>
      </c>
      <c r="K52" s="1">
        <v>531.9</v>
      </c>
      <c r="L52" s="2" t="s">
        <v>32</v>
      </c>
      <c r="M52" s="1">
        <v>2</v>
      </c>
      <c r="S52" s="14" t="s">
        <v>31</v>
      </c>
      <c r="T52" s="1">
        <v>531.9</v>
      </c>
      <c r="U52" s="2" t="s">
        <v>32</v>
      </c>
      <c r="V52" s="1">
        <v>2</v>
      </c>
      <c r="AB52" s="14" t="s">
        <v>31</v>
      </c>
      <c r="AC52" s="1">
        <v>531.9</v>
      </c>
      <c r="AD52" s="2" t="s">
        <v>32</v>
      </c>
      <c r="AE52" s="1">
        <v>2</v>
      </c>
    </row>
    <row r="53" spans="1:35" ht="14.25" customHeight="1" x14ac:dyDescent="0.25">
      <c r="A53" s="20" t="s">
        <v>26</v>
      </c>
      <c r="B53" s="21"/>
      <c r="C53" s="15" t="s">
        <v>34</v>
      </c>
      <c r="D53" s="15" t="s">
        <v>39</v>
      </c>
      <c r="E53" s="15" t="s">
        <v>36</v>
      </c>
      <c r="F53" s="15" t="s">
        <v>40</v>
      </c>
      <c r="G53" s="17" t="s">
        <v>33</v>
      </c>
      <c r="H53" s="17" t="s">
        <v>38</v>
      </c>
      <c r="J53" s="20" t="s">
        <v>26</v>
      </c>
      <c r="K53" s="21"/>
      <c r="L53" s="15" t="s">
        <v>34</v>
      </c>
      <c r="M53" s="15" t="s">
        <v>39</v>
      </c>
      <c r="N53" s="15" t="s">
        <v>36</v>
      </c>
      <c r="O53" s="15" t="s">
        <v>40</v>
      </c>
      <c r="P53" s="17" t="s">
        <v>33</v>
      </c>
      <c r="Q53" s="17" t="s">
        <v>38</v>
      </c>
      <c r="S53" s="20" t="s">
        <v>26</v>
      </c>
      <c r="T53" s="21"/>
      <c r="U53" s="15" t="s">
        <v>34</v>
      </c>
      <c r="V53" s="15" t="s">
        <v>39</v>
      </c>
      <c r="W53" s="15" t="s">
        <v>36</v>
      </c>
      <c r="X53" s="15" t="s">
        <v>40</v>
      </c>
      <c r="Y53" s="17" t="s">
        <v>33</v>
      </c>
      <c r="Z53" s="17" t="s">
        <v>38</v>
      </c>
      <c r="AB53" s="20" t="s">
        <v>26</v>
      </c>
      <c r="AC53" s="21"/>
      <c r="AD53" s="15" t="s">
        <v>34</v>
      </c>
      <c r="AE53" s="15" t="s">
        <v>39</v>
      </c>
      <c r="AF53" s="15" t="s">
        <v>36</v>
      </c>
      <c r="AG53" s="15" t="s">
        <v>40</v>
      </c>
      <c r="AH53" s="17" t="s">
        <v>33</v>
      </c>
      <c r="AI53" s="17" t="s">
        <v>38</v>
      </c>
    </row>
    <row r="54" spans="1:35" ht="14.25" customHeight="1" x14ac:dyDescent="0.25">
      <c r="A54" s="12">
        <v>1</v>
      </c>
      <c r="B54" s="13"/>
      <c r="C54" s="12">
        <v>7</v>
      </c>
      <c r="D54" s="13">
        <v>6.5</v>
      </c>
      <c r="E54" s="12">
        <f>SIN(C54*0.001/$D$52)</f>
        <v>3.4999928541710437E-3</v>
      </c>
      <c r="F54" s="12">
        <f>SIN(D54*0.001/$D$52)</f>
        <v>3.2499942786488553E-3</v>
      </c>
      <c r="G54" s="18">
        <f>($B$52*A54/E54)*10^(-6)</f>
        <v>0.15197173884687198</v>
      </c>
      <c r="H54" s="18">
        <f>((A54+0.5)*$B$52/F54)*10^(-6)</f>
        <v>0.2454927398615902</v>
      </c>
      <c r="J54" s="12">
        <v>1</v>
      </c>
      <c r="K54" s="13"/>
      <c r="L54" s="12">
        <v>7.5</v>
      </c>
      <c r="M54" s="13">
        <v>3</v>
      </c>
      <c r="N54" s="12">
        <f>SIN(L54*0.001/$D$52)</f>
        <v>3.7499912109436795E-3</v>
      </c>
      <c r="O54" s="12">
        <f>SIN(M54*0.001/$D$52)</f>
        <v>1.4999994375000632E-3</v>
      </c>
      <c r="P54" s="18">
        <f>($B$52*J54/N54)*10^(-6)</f>
        <v>0.14184033243804542</v>
      </c>
      <c r="Q54" s="18">
        <f>((J54+0.5)*$B$52/O54)*10^(-6)</f>
        <v>0.53190019946255229</v>
      </c>
      <c r="S54" s="12">
        <v>1</v>
      </c>
      <c r="T54" s="13"/>
      <c r="U54" s="12">
        <v>7.5</v>
      </c>
      <c r="V54" s="13">
        <v>2</v>
      </c>
      <c r="W54" s="12">
        <f>SIN(U54*0.001/$D$52)</f>
        <v>3.7499912109436795E-3</v>
      </c>
      <c r="X54" s="12">
        <f>SIN(V54*0.001/$D$52)</f>
        <v>9.9999983333334168E-4</v>
      </c>
      <c r="Y54" s="18">
        <f>($B$52*S54/W54)*10^(-6)</f>
        <v>0.14184033243804542</v>
      </c>
      <c r="Z54" s="18">
        <f>((S54+0.5)*$B$52/X54)*10^(-6)</f>
        <v>0.79785013297501539</v>
      </c>
      <c r="AB54" s="12">
        <v>1</v>
      </c>
      <c r="AC54" s="13"/>
      <c r="AD54" s="12">
        <v>7.5</v>
      </c>
      <c r="AE54" s="13">
        <v>1</v>
      </c>
      <c r="AF54" s="12">
        <f>SIN(AD54*0.001/$D$52)</f>
        <v>3.7499912109436795E-3</v>
      </c>
      <c r="AG54" s="12">
        <f>SIN(AE54*0.001/$D$52)</f>
        <v>4.999999791666669E-4</v>
      </c>
      <c r="AH54" s="18">
        <f>($B$52*AB54/AF54)*10^(-6)</f>
        <v>0.14184033243804542</v>
      </c>
      <c r="AI54" s="18">
        <f>((AB54+0.5)*$B$52/AG54)*10^(-6)</f>
        <v>1.5957000664875018</v>
      </c>
    </row>
    <row r="55" spans="1:35" ht="14.25" customHeight="1" x14ac:dyDescent="0.25">
      <c r="A55" s="12">
        <v>2</v>
      </c>
      <c r="B55" s="13"/>
      <c r="C55" s="12">
        <v>14.5</v>
      </c>
      <c r="D55" s="13">
        <v>11</v>
      </c>
      <c r="E55" s="12">
        <f t="shared" ref="E55:E57" si="8">SIN(C55*0.001/$D$52)</f>
        <v>7.2499364871460867E-3</v>
      </c>
      <c r="F55" s="12">
        <f t="shared" ref="F55:F57" si="9">SIN(D55*0.001/$D$52)</f>
        <v>5.4999722708752733E-3</v>
      </c>
      <c r="G55" s="18">
        <f t="shared" ref="G55:G57" si="10">($B$52*A55/E55)*10^(-6)</f>
        <v>0.14673231991564123</v>
      </c>
      <c r="H55" s="18">
        <f t="shared" ref="H55:H57" si="11">((A55+0.5)*$B$52/F55)*10^(-6)</f>
        <v>0.24177394621452913</v>
      </c>
      <c r="J55" s="12">
        <v>2</v>
      </c>
      <c r="K55" s="13"/>
      <c r="L55" s="12">
        <v>13</v>
      </c>
      <c r="M55" s="13">
        <v>5.5</v>
      </c>
      <c r="N55" s="12">
        <f t="shared" ref="N55:N57" si="12">SIN(L55*0.001/$D$52)</f>
        <v>6.4999542292633579E-3</v>
      </c>
      <c r="O55" s="12">
        <f t="shared" ref="O55:O57" si="13">SIN(M55*0.001/$D$52)</f>
        <v>2.749996533855477E-3</v>
      </c>
      <c r="P55" s="18">
        <f t="shared" ref="P55:P57" si="14">($B$52*J55/N55)*10^(-6)</f>
        <v>0.16366269091721908</v>
      </c>
      <c r="Q55" s="18">
        <f t="shared" ref="Q55:Q57" si="15">((J55+0.5)*$B$52/O55)*10^(-6)</f>
        <v>0.48354606401474232</v>
      </c>
      <c r="S55" s="12">
        <v>2</v>
      </c>
      <c r="T55" s="13"/>
      <c r="U55" s="12">
        <v>13</v>
      </c>
      <c r="V55" s="13">
        <v>3.5</v>
      </c>
      <c r="W55" s="12">
        <f t="shared" ref="W55:W57" si="16">SIN(U55*0.001/$D$52)</f>
        <v>6.4999542292633579E-3</v>
      </c>
      <c r="X55" s="12">
        <f t="shared" ref="X55:X57" si="17">SIN(V55*0.001/$D$52)</f>
        <v>1.7499991067709702E-3</v>
      </c>
      <c r="Y55" s="18">
        <f t="shared" ref="Y55:Y57" si="18">($B$52*S55/W55)*10^(-6)</f>
        <v>0.16366269091721908</v>
      </c>
      <c r="Z55" s="18">
        <f t="shared" ref="Z55:Z57" si="19">((S55+0.5)*$B$52/X55)*10^(-6)</f>
        <v>0.75985753070103135</v>
      </c>
      <c r="AB55" s="12">
        <v>2</v>
      </c>
      <c r="AC55" s="13"/>
      <c r="AD55" s="12">
        <v>13</v>
      </c>
      <c r="AE55" s="13">
        <v>3</v>
      </c>
      <c r="AF55" s="12">
        <f t="shared" ref="AF55:AF57" si="20">SIN(AD55*0.001/$D$52)</f>
        <v>6.4999542292633579E-3</v>
      </c>
      <c r="AG55" s="12">
        <f t="shared" ref="AG55:AG57" si="21">SIN(AE55*0.001/$D$52)</f>
        <v>1.4999994375000632E-3</v>
      </c>
      <c r="AH55" s="18">
        <f t="shared" ref="AH55:AH57" si="22">($B$52*AB55/AF55)*10^(-6)</f>
        <v>0.16366269091721908</v>
      </c>
      <c r="AI55" s="18">
        <f t="shared" ref="AI55:AI57" si="23">((AB55+0.5)*$B$52/AG55)*10^(-6)</f>
        <v>0.8865003324375873</v>
      </c>
    </row>
    <row r="56" spans="1:35" ht="14.25" customHeight="1" x14ac:dyDescent="0.25">
      <c r="A56" s="12">
        <v>3</v>
      </c>
      <c r="B56" s="13"/>
      <c r="C56" s="12">
        <v>19.75</v>
      </c>
      <c r="D56" s="13">
        <v>14</v>
      </c>
      <c r="E56" s="12">
        <f t="shared" si="8"/>
        <v>9.874839506316388E-3</v>
      </c>
      <c r="F56" s="12">
        <f t="shared" si="9"/>
        <v>6.9999428334733913E-3</v>
      </c>
      <c r="G56" s="18">
        <f t="shared" si="10"/>
        <v>0.16159249970385026</v>
      </c>
      <c r="H56" s="18">
        <f t="shared" si="11"/>
        <v>0.26595217193741622</v>
      </c>
      <c r="J56" s="12">
        <v>3</v>
      </c>
      <c r="K56" s="13"/>
      <c r="L56" s="12">
        <v>21</v>
      </c>
      <c r="M56" s="13">
        <v>7.5</v>
      </c>
      <c r="N56" s="12">
        <f t="shared" si="12"/>
        <v>1.0499807063563566E-2</v>
      </c>
      <c r="O56" s="12">
        <f t="shared" si="13"/>
        <v>3.7499912109436795E-3</v>
      </c>
      <c r="P56" s="18">
        <f t="shared" si="14"/>
        <v>0.15197422108234718</v>
      </c>
      <c r="Q56" s="18">
        <f t="shared" si="15"/>
        <v>0.49644116353315892</v>
      </c>
      <c r="S56" s="12">
        <v>3</v>
      </c>
      <c r="T56" s="13"/>
      <c r="U56" s="12">
        <v>21</v>
      </c>
      <c r="V56" s="13">
        <v>5</v>
      </c>
      <c r="W56" s="12">
        <f t="shared" si="16"/>
        <v>1.0499807063563566E-2</v>
      </c>
      <c r="X56" s="12">
        <f t="shared" si="17"/>
        <v>2.499997395834147E-3</v>
      </c>
      <c r="Y56" s="18">
        <f t="shared" si="18"/>
        <v>0.15197422108234718</v>
      </c>
      <c r="Z56" s="18">
        <f t="shared" si="19"/>
        <v>0.74466077568806555</v>
      </c>
      <c r="AB56" s="12">
        <v>3</v>
      </c>
      <c r="AC56" s="13"/>
      <c r="AD56" s="12">
        <v>21</v>
      </c>
      <c r="AE56" s="13">
        <v>4.5</v>
      </c>
      <c r="AF56" s="12">
        <f t="shared" si="20"/>
        <v>1.0499807063563566E-2</v>
      </c>
      <c r="AG56" s="12">
        <f t="shared" si="21"/>
        <v>2.2499981015629807E-3</v>
      </c>
      <c r="AH56" s="18">
        <f t="shared" si="22"/>
        <v>0.15197422108234718</v>
      </c>
      <c r="AI56" s="18">
        <f t="shared" si="23"/>
        <v>0.82740069811916217</v>
      </c>
    </row>
    <row r="57" spans="1:35" ht="14.25" customHeight="1" x14ac:dyDescent="0.25">
      <c r="A57" s="12">
        <v>4</v>
      </c>
      <c r="B57" s="13"/>
      <c r="C57" s="12">
        <v>27.5</v>
      </c>
      <c r="D57" s="13">
        <v>18</v>
      </c>
      <c r="E57" s="12">
        <f t="shared" si="8"/>
        <v>1.3749566735866553E-2</v>
      </c>
      <c r="F57" s="12">
        <f t="shared" si="9"/>
        <v>8.999878500492076E-3</v>
      </c>
      <c r="G57" s="18">
        <f t="shared" si="10"/>
        <v>0.15473942131209345</v>
      </c>
      <c r="H57" s="18">
        <f t="shared" si="11"/>
        <v>0.26595359035892874</v>
      </c>
      <c r="J57" s="12">
        <v>4</v>
      </c>
      <c r="K57" s="13"/>
      <c r="L57" s="12">
        <v>27</v>
      </c>
      <c r="M57" s="13">
        <v>9.5</v>
      </c>
      <c r="N57" s="12">
        <f t="shared" si="12"/>
        <v>1.3499589941236678E-2</v>
      </c>
      <c r="O57" s="12">
        <f t="shared" si="13"/>
        <v>4.7499821380409838E-3</v>
      </c>
      <c r="P57" s="18">
        <f t="shared" si="14"/>
        <v>0.15760478720178767</v>
      </c>
      <c r="Q57" s="18">
        <f t="shared" si="15"/>
        <v>0.50390715805663255</v>
      </c>
      <c r="S57" s="12">
        <v>4</v>
      </c>
      <c r="T57" s="13"/>
      <c r="U57" s="12">
        <v>27</v>
      </c>
      <c r="V57" s="13">
        <v>6.5</v>
      </c>
      <c r="W57" s="12">
        <f t="shared" si="16"/>
        <v>1.3499589941236678E-2</v>
      </c>
      <c r="X57" s="12">
        <f t="shared" si="17"/>
        <v>3.2499942786488553E-3</v>
      </c>
      <c r="Y57" s="18">
        <f t="shared" si="18"/>
        <v>0.15760478720178767</v>
      </c>
      <c r="Z57" s="18">
        <f t="shared" si="19"/>
        <v>0.73647821958477055</v>
      </c>
      <c r="AB57" s="12">
        <v>4</v>
      </c>
      <c r="AC57" s="13"/>
      <c r="AD57" s="12">
        <v>27</v>
      </c>
      <c r="AE57" s="13">
        <v>5</v>
      </c>
      <c r="AF57" s="12">
        <f t="shared" si="20"/>
        <v>1.3499589941236678E-2</v>
      </c>
      <c r="AG57" s="12">
        <f t="shared" si="21"/>
        <v>2.499997395834147E-3</v>
      </c>
      <c r="AH57" s="18">
        <f t="shared" si="22"/>
        <v>0.15760478720178767</v>
      </c>
      <c r="AI57" s="18">
        <f t="shared" si="23"/>
        <v>0.95742099731322716</v>
      </c>
    </row>
    <row r="58" spans="1:35" ht="14.25" customHeight="1" x14ac:dyDescent="0.25">
      <c r="A58" s="3" t="s">
        <v>33</v>
      </c>
      <c r="B58" s="3">
        <v>0.15</v>
      </c>
      <c r="C58" s="16" t="s">
        <v>38</v>
      </c>
      <c r="D58" s="3">
        <v>0.25</v>
      </c>
      <c r="E58" s="3"/>
      <c r="F58" s="3"/>
      <c r="G58" s="1">
        <f>AVERAGE(G53:G57)</f>
        <v>0.15375899494461423</v>
      </c>
      <c r="H58" s="1">
        <f>AVERAGE(H53:H57)</f>
        <v>0.25479311209311606</v>
      </c>
      <c r="J58" s="3" t="s">
        <v>33</v>
      </c>
      <c r="K58" s="3">
        <v>0.15</v>
      </c>
      <c r="L58" s="16" t="s">
        <v>38</v>
      </c>
      <c r="M58" s="3">
        <v>0.5</v>
      </c>
      <c r="N58" s="3"/>
      <c r="O58" s="3"/>
      <c r="P58" s="1">
        <f>AVERAGE(P53:P57)</f>
        <v>0.15377050790984981</v>
      </c>
      <c r="Q58" s="1">
        <f>AVERAGE(Q53:Q57)</f>
        <v>0.50394864626677149</v>
      </c>
      <c r="S58" s="3" t="s">
        <v>33</v>
      </c>
      <c r="T58" s="3">
        <v>0.15</v>
      </c>
      <c r="U58" s="16" t="s">
        <v>38</v>
      </c>
      <c r="V58" s="3">
        <v>0.75</v>
      </c>
      <c r="W58" s="3"/>
      <c r="X58" s="3"/>
      <c r="Y58" s="1">
        <f>AVERAGE(Y53:Y57)</f>
        <v>0.15377050790984981</v>
      </c>
      <c r="Z58" s="1">
        <f>AVERAGE(Z53:Z57)</f>
        <v>0.75971166473722063</v>
      </c>
      <c r="AB58" s="3" t="s">
        <v>33</v>
      </c>
      <c r="AC58" s="3">
        <v>0.15</v>
      </c>
      <c r="AD58" s="16" t="s">
        <v>38</v>
      </c>
      <c r="AE58" s="3">
        <v>1</v>
      </c>
      <c r="AF58" s="3"/>
      <c r="AG58" s="3"/>
      <c r="AH58" s="1">
        <f>AVERAGE(AH53:AH57)</f>
        <v>0.15377050790984981</v>
      </c>
      <c r="AI58" s="1">
        <f>AVERAGE(AI53:AI57)</f>
        <v>1.0667555235893698</v>
      </c>
    </row>
    <row r="59" spans="1:35" ht="14.25" customHeight="1" x14ac:dyDescent="0.25">
      <c r="A59" s="19"/>
      <c r="G59" s="1">
        <f>_xlfn.STDEV.S(G54:G57)</f>
        <v>6.1885237603360498E-3</v>
      </c>
      <c r="H59" s="1">
        <f>_xlfn.STDEV.S(H54:H57)</f>
        <v>1.2975316252400795E-2</v>
      </c>
      <c r="P59" s="1">
        <f>_xlfn.STDEV.S(P54:P57)</f>
        <v>9.2756440116858619E-3</v>
      </c>
      <c r="Q59" s="1">
        <f>_xlfn.STDEV.S(Q54:Q57)</f>
        <v>2.0444385593396633E-2</v>
      </c>
      <c r="Y59" s="1">
        <f>_xlfn.STDEV.S(Y54:Y57)</f>
        <v>9.2756440116858619E-3</v>
      </c>
      <c r="Z59" s="1">
        <f>_xlfn.STDEV.S(Z54:Z57)</f>
        <v>2.7208370472010759E-2</v>
      </c>
      <c r="AH59" s="1">
        <f>_xlfn.STDEV.S(AH54:AH57)</f>
        <v>9.2756440116858619E-3</v>
      </c>
      <c r="AI59" s="1">
        <f>_xlfn.STDEV.S(AI54:AI57)</f>
        <v>0.35661325200221261</v>
      </c>
    </row>
    <row r="60" spans="1:35" ht="14.25" customHeight="1" x14ac:dyDescent="0.25"/>
    <row r="61" spans="1:35" ht="14.25" customHeight="1" x14ac:dyDescent="0.3">
      <c r="A61" s="14" t="s">
        <v>31</v>
      </c>
      <c r="B61" s="1">
        <v>531.9</v>
      </c>
      <c r="C61" s="2" t="s">
        <v>32</v>
      </c>
      <c r="D61" s="1">
        <v>2</v>
      </c>
      <c r="J61" s="14" t="s">
        <v>31</v>
      </c>
      <c r="K61" s="1">
        <v>531.9</v>
      </c>
      <c r="L61" s="2" t="s">
        <v>32</v>
      </c>
      <c r="M61" s="1">
        <v>2</v>
      </c>
      <c r="S61" s="14" t="s">
        <v>31</v>
      </c>
      <c r="T61" s="1">
        <v>531.9</v>
      </c>
      <c r="U61" s="2" t="s">
        <v>32</v>
      </c>
      <c r="V61" s="1">
        <v>2</v>
      </c>
    </row>
    <row r="62" spans="1:35" ht="14.25" customHeight="1" x14ac:dyDescent="0.25">
      <c r="A62" s="20" t="s">
        <v>26</v>
      </c>
      <c r="B62" s="21"/>
      <c r="C62" s="15" t="s">
        <v>34</v>
      </c>
      <c r="D62" s="15" t="s">
        <v>39</v>
      </c>
      <c r="E62" s="15" t="s">
        <v>36</v>
      </c>
      <c r="F62" s="15" t="s">
        <v>40</v>
      </c>
      <c r="G62" s="17" t="s">
        <v>33</v>
      </c>
      <c r="H62" s="17" t="s">
        <v>38</v>
      </c>
      <c r="J62" s="20" t="s">
        <v>26</v>
      </c>
      <c r="K62" s="21"/>
      <c r="L62" s="15" t="s">
        <v>34</v>
      </c>
      <c r="M62" s="15" t="s">
        <v>39</v>
      </c>
      <c r="N62" s="15" t="s">
        <v>36</v>
      </c>
      <c r="O62" s="15" t="s">
        <v>40</v>
      </c>
      <c r="P62" s="17" t="s">
        <v>33</v>
      </c>
      <c r="Q62" s="17" t="s">
        <v>38</v>
      </c>
      <c r="S62" s="20" t="s">
        <v>26</v>
      </c>
      <c r="T62" s="21"/>
      <c r="U62" s="15" t="s">
        <v>34</v>
      </c>
      <c r="V62" s="15" t="s">
        <v>39</v>
      </c>
      <c r="W62" s="15" t="s">
        <v>36</v>
      </c>
      <c r="X62" s="15" t="s">
        <v>40</v>
      </c>
      <c r="Y62" s="17" t="s">
        <v>33</v>
      </c>
      <c r="Z62" s="17" t="s">
        <v>38</v>
      </c>
    </row>
    <row r="63" spans="1:35" ht="13.2" x14ac:dyDescent="0.25">
      <c r="A63" s="12">
        <v>1</v>
      </c>
      <c r="B63" s="13"/>
      <c r="C63" s="12">
        <v>13</v>
      </c>
      <c r="D63" s="13">
        <v>3</v>
      </c>
      <c r="E63" s="12">
        <f>SIN(C63*0.001/$D$52)</f>
        <v>6.4999542292633579E-3</v>
      </c>
      <c r="F63" s="12">
        <f>SIN(D63*0.001/$D$52)</f>
        <v>1.4999994375000632E-3</v>
      </c>
      <c r="G63" s="18">
        <f>($B$52*A63/E63)*10^(-6)</f>
        <v>8.1831345458609539E-2</v>
      </c>
      <c r="H63" s="18">
        <f>((A63+0.5)*$B$52/F63)*10^(-6)</f>
        <v>0.53190019946255229</v>
      </c>
      <c r="J63" s="12">
        <v>1</v>
      </c>
      <c r="K63" s="13"/>
      <c r="L63" s="12">
        <v>7.5</v>
      </c>
      <c r="M63" s="13">
        <v>3.5</v>
      </c>
      <c r="N63" s="12">
        <f>SIN(L63*0.001/$D$52)</f>
        <v>3.7499912109436795E-3</v>
      </c>
      <c r="O63" s="12">
        <f>SIN(M63*0.001/$D$52)</f>
        <v>1.7499991067709702E-3</v>
      </c>
      <c r="P63" s="18">
        <f>($B$52*J63/N63)*10^(-6)</f>
        <v>0.14184033243804542</v>
      </c>
      <c r="Q63" s="18">
        <f>((J63+0.5)*$B$52/O63)*10^(-6)</f>
        <v>0.45591451842061875</v>
      </c>
      <c r="S63" s="12">
        <v>1</v>
      </c>
      <c r="T63" s="13"/>
      <c r="U63" s="12">
        <v>5</v>
      </c>
      <c r="V63" s="13">
        <v>3.25</v>
      </c>
      <c r="W63" s="12">
        <f>SIN(U63*0.001/$D$52)</f>
        <v>2.499997395834147E-3</v>
      </c>
      <c r="X63" s="12">
        <f>SIN(V63*0.001/$D$52)</f>
        <v>1.6249992848308237E-3</v>
      </c>
      <c r="Y63" s="18">
        <f>($B$52*S63/W63)*10^(-6)</f>
        <v>0.21276022162516159</v>
      </c>
      <c r="Z63" s="18">
        <f>((S63+0.5)*$B$52/X63)*10^(-6)</f>
        <v>0.49098483146905686</v>
      </c>
    </row>
    <row r="64" spans="1:35" ht="13.2" x14ac:dyDescent="0.25">
      <c r="A64" s="12">
        <v>2</v>
      </c>
      <c r="B64" s="13"/>
      <c r="C64" s="12">
        <v>23</v>
      </c>
      <c r="D64" s="13">
        <v>10</v>
      </c>
      <c r="E64" s="12">
        <f t="shared" ref="E64:E66" si="24">SIN(C64*0.001/$D$52)</f>
        <v>1.1499746522509459E-2</v>
      </c>
      <c r="F64" s="12">
        <f t="shared" ref="F64:F66" si="25">SIN(D64*0.001/$D$52)</f>
        <v>4.9999791666927081E-3</v>
      </c>
      <c r="G64" s="18">
        <f t="shared" ref="G64:G66" si="26">($B$52*A64/E64)*10^(-6)</f>
        <v>9.2506386807546678E-2</v>
      </c>
      <c r="H64" s="18">
        <f t="shared" ref="H64:H66" si="27">((A64+0.5)*$B$52/F64)*10^(-6)</f>
        <v>0.26595110812823203</v>
      </c>
      <c r="J64" s="12">
        <v>2</v>
      </c>
      <c r="K64" s="13"/>
      <c r="L64" s="12">
        <v>13</v>
      </c>
      <c r="M64" s="13">
        <v>9</v>
      </c>
      <c r="N64" s="12">
        <f t="shared" ref="N64:N66" si="28">SIN(L64*0.001/$D$52)</f>
        <v>6.4999542292633579E-3</v>
      </c>
      <c r="O64" s="12">
        <f t="shared" ref="O64:O66" si="29">SIN(M64*0.001/$D$52)</f>
        <v>4.4999848125153782E-3</v>
      </c>
      <c r="P64" s="18">
        <f t="shared" ref="P64:P66" si="30">($B$52*J64/N64)*10^(-6)</f>
        <v>0.16366269091721908</v>
      </c>
      <c r="Q64" s="18">
        <f t="shared" ref="Q64:Q66" si="31">((J64+0.5)*$B$52/O64)*10^(-6)</f>
        <v>0.29550099731485607</v>
      </c>
      <c r="S64" s="12">
        <v>2</v>
      </c>
      <c r="T64" s="13"/>
      <c r="U64" s="12">
        <v>11</v>
      </c>
      <c r="V64" s="13">
        <v>9.5</v>
      </c>
      <c r="W64" s="12">
        <f t="shared" ref="W64:W66" si="32">SIN(U64*0.001/$D$52)</f>
        <v>5.4999722708752733E-3</v>
      </c>
      <c r="X64" s="12">
        <f t="shared" ref="X64:X66" si="33">SIN(V64*0.001/$D$52)</f>
        <v>4.7499821380409838E-3</v>
      </c>
      <c r="Y64" s="18">
        <f t="shared" ref="Y64:Y66" si="34">($B$52*S64/W64)*10^(-6)</f>
        <v>0.19341915697162329</v>
      </c>
      <c r="Z64" s="18">
        <f t="shared" ref="Z64:Z66" si="35">((S64+0.5)*$B$52/X64)*10^(-6)</f>
        <v>0.27994842114257368</v>
      </c>
    </row>
    <row r="65" spans="1:26" ht="14.25" customHeight="1" x14ac:dyDescent="0.25">
      <c r="A65" s="12">
        <v>3</v>
      </c>
      <c r="B65" s="13"/>
      <c r="C65" s="12">
        <v>19.75</v>
      </c>
      <c r="D65" s="13">
        <v>15</v>
      </c>
      <c r="E65" s="12">
        <f t="shared" si="24"/>
        <v>9.874839506316388E-3</v>
      </c>
      <c r="F65" s="12">
        <f t="shared" si="25"/>
        <v>7.4999296876977536E-3</v>
      </c>
      <c r="G65" s="18">
        <f t="shared" si="26"/>
        <v>0.16159249970385026</v>
      </c>
      <c r="H65" s="18">
        <f t="shared" si="27"/>
        <v>0.24822232707777142</v>
      </c>
      <c r="J65" s="12">
        <v>3</v>
      </c>
      <c r="K65" s="13"/>
      <c r="L65" s="12">
        <v>21</v>
      </c>
      <c r="M65" s="13">
        <v>13</v>
      </c>
      <c r="N65" s="12">
        <f t="shared" si="28"/>
        <v>1.0499807063563566E-2</v>
      </c>
      <c r="O65" s="12">
        <f t="shared" si="29"/>
        <v>6.4999542292633579E-3</v>
      </c>
      <c r="P65" s="18">
        <f t="shared" si="30"/>
        <v>0.15197422108234718</v>
      </c>
      <c r="Q65" s="18">
        <f t="shared" si="31"/>
        <v>0.28640970910513336</v>
      </c>
      <c r="S65" s="12">
        <v>3</v>
      </c>
      <c r="T65" s="13"/>
      <c r="U65" s="12">
        <v>15</v>
      </c>
      <c r="V65" s="13">
        <v>15</v>
      </c>
      <c r="W65" s="12">
        <f t="shared" si="32"/>
        <v>7.4999296876977536E-3</v>
      </c>
      <c r="X65" s="12">
        <f t="shared" si="33"/>
        <v>7.4999296876977536E-3</v>
      </c>
      <c r="Y65" s="18">
        <f t="shared" si="34"/>
        <v>0.21276199463808979</v>
      </c>
      <c r="Z65" s="18">
        <f t="shared" si="35"/>
        <v>0.24822232707777142</v>
      </c>
    </row>
    <row r="66" spans="1:26" ht="14.25" customHeight="1" x14ac:dyDescent="0.25">
      <c r="A66" s="12">
        <v>4</v>
      </c>
      <c r="B66" s="13"/>
      <c r="C66" s="12">
        <v>50</v>
      </c>
      <c r="D66" s="13">
        <v>17</v>
      </c>
      <c r="E66" s="12">
        <f t="shared" si="24"/>
        <v>2.4997395914712332E-2</v>
      </c>
      <c r="F66" s="12">
        <f t="shared" si="25"/>
        <v>8.4998976462030869E-3</v>
      </c>
      <c r="G66" s="18">
        <f t="shared" si="26"/>
        <v>8.5112865646448835E-2</v>
      </c>
      <c r="H66" s="18">
        <f t="shared" si="27"/>
        <v>0.28159750853814114</v>
      </c>
      <c r="J66" s="12">
        <v>4</v>
      </c>
      <c r="K66" s="13"/>
      <c r="L66" s="12">
        <v>27</v>
      </c>
      <c r="M66" s="13">
        <v>16</v>
      </c>
      <c r="N66" s="12">
        <f t="shared" si="28"/>
        <v>1.3499589941236678E-2</v>
      </c>
      <c r="O66" s="12">
        <f t="shared" si="29"/>
        <v>7.9999146669397329E-3</v>
      </c>
      <c r="P66" s="18">
        <f t="shared" si="30"/>
        <v>0.15760478720178767</v>
      </c>
      <c r="Q66" s="18">
        <f t="shared" si="31"/>
        <v>0.29919694142382924</v>
      </c>
      <c r="S66" s="12">
        <v>4</v>
      </c>
      <c r="T66" s="13"/>
      <c r="U66" s="12">
        <v>22</v>
      </c>
      <c r="V66" s="13">
        <v>18</v>
      </c>
      <c r="W66" s="12">
        <f t="shared" si="32"/>
        <v>1.0999778168008754E-2</v>
      </c>
      <c r="X66" s="12">
        <f t="shared" si="33"/>
        <v>8.999878500492076E-3</v>
      </c>
      <c r="Y66" s="18">
        <f t="shared" si="34"/>
        <v>0.19342208247324597</v>
      </c>
      <c r="Z66" s="18">
        <f t="shared" si="35"/>
        <v>0.26595359035892874</v>
      </c>
    </row>
    <row r="67" spans="1:26" ht="14.25" customHeight="1" x14ac:dyDescent="0.25">
      <c r="A67" s="3" t="s">
        <v>33</v>
      </c>
      <c r="B67" s="3">
        <v>0.1</v>
      </c>
      <c r="C67" s="16" t="s">
        <v>38</v>
      </c>
      <c r="D67" s="3">
        <v>0.3</v>
      </c>
      <c r="E67" s="3"/>
      <c r="F67" s="3"/>
      <c r="G67" s="1">
        <f>AVERAGE(G62:G66)</f>
        <v>0.10526077440411383</v>
      </c>
      <c r="H67" s="1">
        <f>AVERAGE(H62:H66)</f>
        <v>0.33191778580167419</v>
      </c>
      <c r="J67" s="3" t="s">
        <v>33</v>
      </c>
      <c r="K67" s="3">
        <v>0.15</v>
      </c>
      <c r="L67" s="16" t="s">
        <v>38</v>
      </c>
      <c r="M67" s="3">
        <v>0.3</v>
      </c>
      <c r="N67" s="3"/>
      <c r="O67" s="3"/>
      <c r="P67" s="1">
        <f>AVERAGE(P62:P66)</f>
        <v>0.15377050790984981</v>
      </c>
      <c r="Q67" s="1">
        <f>AVERAGE(Q62:Q66)</f>
        <v>0.33425554156610937</v>
      </c>
      <c r="S67" s="3" t="s">
        <v>33</v>
      </c>
      <c r="T67" s="3">
        <v>0.2</v>
      </c>
      <c r="U67" s="16" t="s">
        <v>38</v>
      </c>
      <c r="V67" s="3">
        <v>0.3</v>
      </c>
      <c r="W67" s="3"/>
      <c r="X67" s="3"/>
      <c r="Y67" s="1">
        <f>AVERAGE(Y62:Y66)</f>
        <v>0.20309086392703016</v>
      </c>
      <c r="Z67" s="1">
        <f>AVERAGE(Z62:Z66)</f>
        <v>0.3212772925120827</v>
      </c>
    </row>
    <row r="68" spans="1:26" ht="14.25" customHeight="1" x14ac:dyDescent="0.25">
      <c r="A68" s="19"/>
      <c r="G68" s="1">
        <f>_xlfn.STDEV.S(G63:G66)</f>
        <v>3.7818928445193772E-2</v>
      </c>
      <c r="H68" s="1">
        <f>_xlfn.STDEV.S(H63:H66)</f>
        <v>0.13401694973868772</v>
      </c>
      <c r="P68" s="1">
        <f>_xlfn.STDEV.S(P63:P66)</f>
        <v>9.2756440116858619E-3</v>
      </c>
      <c r="Q68" s="1">
        <f>_xlfn.STDEV.S(Q63:Q66)</f>
        <v>8.1283763194602066E-2</v>
      </c>
      <c r="Y68" s="1">
        <f>_xlfn.STDEV.S(Y63:Y66)</f>
        <v>1.1166236276638023E-2</v>
      </c>
      <c r="Z68" s="1">
        <f>_xlfn.STDEV.S(Z63:Z66)</f>
        <v>0.1138807334920319</v>
      </c>
    </row>
    <row r="69" spans="1:26" ht="14.25" customHeight="1" x14ac:dyDescent="0.25"/>
    <row r="70" spans="1:26" ht="14.25" customHeight="1" x14ac:dyDescent="0.25"/>
    <row r="71" spans="1:26" ht="14.25" customHeight="1" x14ac:dyDescent="0.25"/>
    <row r="72" spans="1:26" ht="14.25" customHeight="1" x14ac:dyDescent="0.25"/>
    <row r="73" spans="1:26" ht="14.25" customHeight="1" x14ac:dyDescent="0.25"/>
    <row r="74" spans="1:26" ht="14.25" customHeight="1" x14ac:dyDescent="0.25"/>
    <row r="75" spans="1:26" ht="14.25" customHeight="1" x14ac:dyDescent="0.25"/>
    <row r="76" spans="1:26" ht="14.25" customHeight="1" x14ac:dyDescent="0.25"/>
    <row r="77" spans="1:26" ht="14.25" customHeight="1" x14ac:dyDescent="0.25"/>
    <row r="78" spans="1:26" ht="14.25" customHeight="1" x14ac:dyDescent="0.25"/>
    <row r="79" spans="1:26" ht="14.25" customHeight="1" x14ac:dyDescent="0.25"/>
    <row r="80" spans="1:26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  <row r="1001" ht="14.25" customHeight="1" x14ac:dyDescent="0.25"/>
    <row r="1002" ht="14.25" customHeight="1" x14ac:dyDescent="0.25"/>
    <row r="1003" ht="14.25" customHeight="1" x14ac:dyDescent="0.25"/>
    <row r="1004" ht="14.25" customHeight="1" x14ac:dyDescent="0.25"/>
    <row r="1005" ht="14.25" customHeight="1" x14ac:dyDescent="0.25"/>
    <row r="1006" ht="14.25" customHeight="1" x14ac:dyDescent="0.25"/>
    <row r="1007" ht="14.25" customHeight="1" x14ac:dyDescent="0.25"/>
    <row r="1008" ht="14.25" customHeight="1" x14ac:dyDescent="0.25"/>
    <row r="1009" ht="14.25" customHeight="1" x14ac:dyDescent="0.25"/>
  </sheetData>
  <mergeCells count="99">
    <mergeCell ref="S53:T53"/>
    <mergeCell ref="A53:B53"/>
    <mergeCell ref="J53:K53"/>
    <mergeCell ref="AB53:AC53"/>
    <mergeCell ref="AD42:AE42"/>
    <mergeCell ref="C43:D43"/>
    <mergeCell ref="AH42:AI42"/>
    <mergeCell ref="AD43:AE43"/>
    <mergeCell ref="AH43:AI43"/>
    <mergeCell ref="AH39:AI39"/>
    <mergeCell ref="AD40:AE40"/>
    <mergeCell ref="AH40:AI40"/>
    <mergeCell ref="AD41:AE41"/>
    <mergeCell ref="AH41:AI41"/>
    <mergeCell ref="AD39:AE39"/>
    <mergeCell ref="AB34:AC34"/>
    <mergeCell ref="AD34:AE34"/>
    <mergeCell ref="AF34:AG34"/>
    <mergeCell ref="AH34:AI34"/>
    <mergeCell ref="AD35:AE35"/>
    <mergeCell ref="AH35:AI35"/>
    <mergeCell ref="AD36:AE36"/>
    <mergeCell ref="AH36:AI36"/>
    <mergeCell ref="AD37:AE37"/>
    <mergeCell ref="AH37:AI37"/>
    <mergeCell ref="AD38:AE38"/>
    <mergeCell ref="AH38:AI38"/>
    <mergeCell ref="P40:Q40"/>
    <mergeCell ref="P41:Q41"/>
    <mergeCell ref="P42:Q42"/>
    <mergeCell ref="P43:Q43"/>
    <mergeCell ref="G34:H34"/>
    <mergeCell ref="J34:K34"/>
    <mergeCell ref="N34:O34"/>
    <mergeCell ref="P34:Q34"/>
    <mergeCell ref="P35:Q35"/>
    <mergeCell ref="P36:Q36"/>
    <mergeCell ref="P37:Q37"/>
    <mergeCell ref="P38:Q38"/>
    <mergeCell ref="P39:Q39"/>
    <mergeCell ref="G36:H36"/>
    <mergeCell ref="G37:H37"/>
    <mergeCell ref="G38:H38"/>
    <mergeCell ref="U43:V43"/>
    <mergeCell ref="Y43:Z43"/>
    <mergeCell ref="U40:V40"/>
    <mergeCell ref="Y40:Z40"/>
    <mergeCell ref="U41:V41"/>
    <mergeCell ref="Y41:Z41"/>
    <mergeCell ref="U42:V42"/>
    <mergeCell ref="Y42:Z42"/>
    <mergeCell ref="U38:V38"/>
    <mergeCell ref="Y38:Z38"/>
    <mergeCell ref="U36:V36"/>
    <mergeCell ref="Y36:Z36"/>
    <mergeCell ref="U39:V39"/>
    <mergeCell ref="Y39:Z39"/>
    <mergeCell ref="L35:M35"/>
    <mergeCell ref="L36:M36"/>
    <mergeCell ref="U35:V35"/>
    <mergeCell ref="Y35:Z35"/>
    <mergeCell ref="U37:V37"/>
    <mergeCell ref="Y37:Z37"/>
    <mergeCell ref="L40:M40"/>
    <mergeCell ref="L41:M41"/>
    <mergeCell ref="L42:M42"/>
    <mergeCell ref="L37:M37"/>
    <mergeCell ref="L38:M38"/>
    <mergeCell ref="L39:M39"/>
    <mergeCell ref="U34:V34"/>
    <mergeCell ref="W34:X34"/>
    <mergeCell ref="Y34:Z34"/>
    <mergeCell ref="A34:B34"/>
    <mergeCell ref="C34:D34"/>
    <mergeCell ref="S34:T34"/>
    <mergeCell ref="L34:M34"/>
    <mergeCell ref="C35:D35"/>
    <mergeCell ref="A19:H20"/>
    <mergeCell ref="A21:H22"/>
    <mergeCell ref="A23:H25"/>
    <mergeCell ref="A26:H27"/>
    <mergeCell ref="E34:F34"/>
    <mergeCell ref="G35:H35"/>
    <mergeCell ref="A62:B62"/>
    <mergeCell ref="J62:K62"/>
    <mergeCell ref="S62:T62"/>
    <mergeCell ref="C39:D39"/>
    <mergeCell ref="C36:D36"/>
    <mergeCell ref="C42:D42"/>
    <mergeCell ref="C40:D40"/>
    <mergeCell ref="C41:D41"/>
    <mergeCell ref="C37:D37"/>
    <mergeCell ref="C38:D38"/>
    <mergeCell ref="G39:H39"/>
    <mergeCell ref="G40:H40"/>
    <mergeCell ref="G41:H41"/>
    <mergeCell ref="G42:H42"/>
    <mergeCell ref="G43:H43"/>
    <mergeCell ref="L43:M43"/>
  </mergeCells>
  <pageMargins left="0.7" right="0.7" top="0.75" bottom="0.75" header="0" footer="0"/>
  <pageSetup orientation="landscape" r:id="rId1"/>
  <headerFooter>
    <oddHeader>&amp;C&amp;A</oddHeader>
    <oddFooter>&amp;CPage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Diffrazione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Marianne Breinig</dc:creator>
  <cp:lastModifiedBy>Giovanni Nicola D'Aloisio</cp:lastModifiedBy>
  <cp:lastPrinted>2021-11-08T12:46:49Z</cp:lastPrinted>
  <dcterms:created xsi:type="dcterms:W3CDTF">2005-06-17T18:16:31Z</dcterms:created>
  <dcterms:modified xsi:type="dcterms:W3CDTF">2022-12-13T17:36:28Z</dcterms:modified>
</cp:coreProperties>
</file>