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9780" yWindow="360" windowWidth="25605" windowHeight="14445" tabRatio="500"/>
  </bookViews>
  <sheets>
    <sheet name="Moorings" sheetId="1" r:id="rId1"/>
    <sheet name="Asset_Cal_Info" sheetId="2" r:id="rId2"/>
    <sheet name="IntegrationEvents" sheetId="3" r:id="rId3"/>
    <sheet name="Verification" sheetId="4" r:id="rId4"/>
    <sheet name="ACS-158-CC_tcarray" sheetId="5" r:id="rId5"/>
    <sheet name="ACS-158-CC_taarray" sheetId="6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1" l="1"/>
  <c r="N9" i="1"/>
  <c r="N19" i="1" l="1"/>
  <c r="M19" i="1"/>
  <c r="N4" i="2" l="1"/>
  <c r="N5" i="2"/>
  <c r="N6" i="2"/>
  <c r="N7" i="2"/>
  <c r="N8" i="2"/>
  <c r="N9" i="2"/>
  <c r="N3" i="2"/>
  <c r="C19" i="2"/>
  <c r="B24" i="2"/>
  <c r="F21" i="2"/>
  <c r="E19" i="2"/>
  <c r="C18" i="2"/>
  <c r="E20" i="2"/>
  <c r="B23" i="2"/>
  <c r="B18" i="2"/>
  <c r="B20" i="2"/>
  <c r="E23" i="2"/>
  <c r="B22" i="2"/>
  <c r="B21" i="2"/>
  <c r="C20" i="2"/>
  <c r="C24" i="2"/>
  <c r="F22" i="2"/>
  <c r="F19" i="2"/>
  <c r="C22" i="2"/>
  <c r="E24" i="2"/>
  <c r="E22" i="2"/>
  <c r="F20" i="2"/>
  <c r="E21" i="2"/>
  <c r="F23" i="2"/>
  <c r="F18" i="2"/>
  <c r="C21" i="2"/>
  <c r="F24" i="2"/>
  <c r="E18" i="2"/>
  <c r="C23" i="2"/>
  <c r="B19" i="2"/>
  <c r="D23" i="4" l="1"/>
  <c r="C23" i="4"/>
  <c r="B23" i="4"/>
  <c r="D21" i="3"/>
  <c r="C21" i="3" s="1"/>
  <c r="E21" i="3"/>
  <c r="A21" i="3"/>
  <c r="D20" i="3"/>
  <c r="F20" i="3" s="1"/>
  <c r="E20" i="3"/>
  <c r="A20" i="3"/>
  <c r="D19" i="3"/>
  <c r="C19" i="3" s="1"/>
  <c r="E19" i="3"/>
  <c r="A19" i="3"/>
  <c r="D18" i="3"/>
  <c r="F18" i="3" s="1"/>
  <c r="E18" i="3"/>
  <c r="A18" i="3"/>
  <c r="D17" i="3"/>
  <c r="C17" i="3" s="1"/>
  <c r="E17" i="3"/>
  <c r="A17" i="3"/>
  <c r="D16" i="3"/>
  <c r="F16" i="3" s="1"/>
  <c r="E16" i="3"/>
  <c r="A16" i="3"/>
  <c r="D15" i="3"/>
  <c r="C15" i="3" s="1"/>
  <c r="E15" i="3"/>
  <c r="A15" i="3"/>
  <c r="D14" i="3"/>
  <c r="F14" i="3" s="1"/>
  <c r="E14" i="3"/>
  <c r="A14" i="3"/>
  <c r="D13" i="3"/>
  <c r="C13" i="3" s="1"/>
  <c r="E13" i="3"/>
  <c r="A13" i="3"/>
  <c r="D12" i="3"/>
  <c r="F12" i="3" s="1"/>
  <c r="E12" i="3"/>
  <c r="A12" i="3"/>
  <c r="D11" i="3"/>
  <c r="C11" i="3" s="1"/>
  <c r="E11" i="3"/>
  <c r="A11" i="3"/>
  <c r="D10" i="3"/>
  <c r="F10" i="3" s="1"/>
  <c r="E10" i="3"/>
  <c r="C10" i="3"/>
  <c r="B10" i="3"/>
  <c r="A10" i="3"/>
  <c r="D9" i="3"/>
  <c r="C9" i="3" s="1"/>
  <c r="F9" i="3"/>
  <c r="E9" i="3"/>
  <c r="A9" i="3"/>
  <c r="D8" i="3"/>
  <c r="F8" i="3" s="1"/>
  <c r="E8" i="3"/>
  <c r="A8" i="3"/>
  <c r="D7" i="3"/>
  <c r="C7" i="3" s="1"/>
  <c r="E7" i="3"/>
  <c r="A7" i="3"/>
  <c r="D6" i="3"/>
  <c r="F6" i="3" s="1"/>
  <c r="E6" i="3"/>
  <c r="A6" i="3"/>
  <c r="D5" i="3"/>
  <c r="C5" i="3" s="1"/>
  <c r="F5" i="3"/>
  <c r="E5" i="3"/>
  <c r="A5" i="3"/>
  <c r="D4" i="3"/>
  <c r="F4" i="3" s="1"/>
  <c r="E4" i="3"/>
  <c r="A4" i="3"/>
  <c r="D3" i="3"/>
  <c r="C3" i="3" s="1"/>
  <c r="E3" i="3"/>
  <c r="A3" i="3"/>
  <c r="D2" i="3"/>
  <c r="F2" i="3" s="1"/>
  <c r="E2" i="3"/>
  <c r="A2" i="3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F54" i="2"/>
  <c r="E3" i="2"/>
  <c r="E9" i="2"/>
  <c r="E14" i="2"/>
  <c r="E28" i="2"/>
  <c r="E39" i="2"/>
  <c r="F56" i="2"/>
  <c r="E8" i="2"/>
  <c r="E15" i="2"/>
  <c r="E31" i="2"/>
  <c r="E41" i="2"/>
  <c r="E57" i="2"/>
  <c r="B4" i="2"/>
  <c r="E40" i="2"/>
  <c r="B3" i="2"/>
  <c r="C31" i="2"/>
  <c r="E44" i="2"/>
  <c r="B5" i="2"/>
  <c r="E45" i="2"/>
  <c r="F30" i="2"/>
  <c r="B55" i="2"/>
  <c r="C59" i="2"/>
  <c r="F48" i="2"/>
  <c r="E48" i="2"/>
  <c r="F3" i="2"/>
  <c r="B12" i="2"/>
  <c r="F42" i="2"/>
  <c r="C48" i="2"/>
  <c r="B51" i="2"/>
  <c r="F49" i="2"/>
  <c r="C55" i="2"/>
  <c r="B58" i="2"/>
  <c r="F44" i="2"/>
  <c r="C50" i="2"/>
  <c r="B53" i="2"/>
  <c r="F55" i="2"/>
  <c r="E6" i="2"/>
  <c r="E12" i="2"/>
  <c r="E26" i="2"/>
  <c r="C56" i="2"/>
  <c r="F57" i="2"/>
  <c r="B50" i="2"/>
  <c r="C58" i="2"/>
  <c r="E7" i="2"/>
  <c r="C13" i="2"/>
  <c r="F46" i="2"/>
  <c r="B39" i="2"/>
  <c r="C43" i="2"/>
  <c r="F32" i="2"/>
  <c r="B25" i="2"/>
  <c r="C49" i="2"/>
  <c r="F38" i="2"/>
  <c r="F45" i="2"/>
  <c r="B54" i="2"/>
  <c r="C46" i="2"/>
  <c r="F51" i="2"/>
  <c r="A1" i="4"/>
  <c r="F41" i="2"/>
  <c r="C42" i="2"/>
  <c r="B40" i="2"/>
  <c r="B15" i="2"/>
  <c r="B41" i="2"/>
  <c r="E49" i="2"/>
  <c r="F26" i="2"/>
  <c r="B35" i="2"/>
  <c r="B42" i="2"/>
  <c r="C34" i="2"/>
  <c r="F39" i="2"/>
  <c r="C45" i="2"/>
  <c r="E10" i="2"/>
  <c r="B34" i="2"/>
  <c r="F31" i="2"/>
  <c r="F6" i="2"/>
  <c r="C3" i="2"/>
  <c r="C9" i="2"/>
  <c r="C28" i="2"/>
  <c r="F29" i="2"/>
  <c r="C35" i="2"/>
  <c r="F16" i="2"/>
  <c r="F35" i="2"/>
  <c r="C41" i="2"/>
  <c r="E55" i="2"/>
  <c r="B10" i="2"/>
  <c r="F7" i="2"/>
  <c r="C12" i="2"/>
  <c r="E5" i="2"/>
  <c r="E59" i="2"/>
  <c r="C61" i="2"/>
  <c r="C8" i="2"/>
  <c r="B11" i="2"/>
  <c r="C15" i="2"/>
  <c r="F4" i="2"/>
  <c r="B13" i="2"/>
  <c r="C29" i="2"/>
  <c r="F50" i="2"/>
  <c r="B59" i="2"/>
  <c r="F52" i="2"/>
  <c r="E32" i="2"/>
  <c r="C52" i="2"/>
  <c r="F37" i="2"/>
  <c r="C14" i="2"/>
  <c r="B36" i="2"/>
  <c r="C60" i="2"/>
  <c r="E50" i="2"/>
  <c r="C4" i="2"/>
  <c r="B7" i="2"/>
  <c r="F5" i="2"/>
  <c r="C11" i="2"/>
  <c r="B14" i="2"/>
  <c r="E54" i="2"/>
  <c r="C6" i="2"/>
  <c r="B9" i="2"/>
  <c r="F11" i="2"/>
  <c r="C25" i="2"/>
  <c r="B28" i="2"/>
  <c r="F10" i="2"/>
  <c r="B43" i="2"/>
  <c r="C47" i="2"/>
  <c r="F36" i="2"/>
  <c r="B45" i="2"/>
  <c r="C53" i="2"/>
  <c r="B60" i="2"/>
  <c r="E42" i="2"/>
  <c r="F13" i="2"/>
  <c r="B30" i="2"/>
  <c r="C38" i="2"/>
  <c r="F43" i="2"/>
  <c r="B52" i="2"/>
  <c r="F58" i="2"/>
  <c r="E13" i="2"/>
  <c r="E29" i="2"/>
  <c r="E38" i="2"/>
  <c r="E37" i="2"/>
  <c r="E52" i="2"/>
  <c r="E34" i="2"/>
  <c r="E25" i="2"/>
  <c r="E36" i="2"/>
  <c r="E46" i="2"/>
  <c r="E51" i="2"/>
  <c r="C5" i="2"/>
  <c r="B8" i="2"/>
  <c r="F34" i="2"/>
  <c r="B27" i="2"/>
  <c r="C7" i="2"/>
  <c r="F12" i="2"/>
  <c r="B29" i="2"/>
  <c r="C37" i="2"/>
  <c r="B6" i="2"/>
  <c r="C36" i="2"/>
  <c r="E47" i="2"/>
  <c r="B2" i="2"/>
  <c r="B57" i="2"/>
  <c r="E16" i="2"/>
  <c r="E43" i="2"/>
  <c r="C44" i="2"/>
  <c r="B47" i="2"/>
  <c r="C51" i="2"/>
  <c r="F40" i="2"/>
  <c r="B49" i="2"/>
  <c r="C57" i="2"/>
  <c r="E4" i="2"/>
  <c r="C40" i="2"/>
  <c r="E27" i="2"/>
  <c r="F47" i="2"/>
  <c r="E30" i="2"/>
  <c r="C27" i="2"/>
  <c r="F8" i="2"/>
  <c r="C33" i="2"/>
  <c r="C32" i="2"/>
  <c r="F33" i="2"/>
  <c r="C39" i="2"/>
  <c r="F28" i="2"/>
  <c r="B37" i="2"/>
  <c r="B48" i="2"/>
  <c r="C16" i="2"/>
  <c r="F25" i="2"/>
  <c r="C26" i="2"/>
  <c r="B56" i="2"/>
  <c r="E53" i="2"/>
  <c r="E35" i="2"/>
  <c r="F59" i="2"/>
  <c r="F14" i="2"/>
  <c r="B31" i="2"/>
  <c r="B38" i="2"/>
  <c r="C30" i="2"/>
  <c r="B33" i="2"/>
  <c r="B44" i="2"/>
  <c r="B61" i="2"/>
  <c r="E58" i="2"/>
  <c r="C2" i="2"/>
  <c r="E56" i="2"/>
  <c r="F53" i="2"/>
  <c r="C54" i="2"/>
  <c r="E33" i="2"/>
  <c r="F2" i="2"/>
  <c r="F9" i="2"/>
  <c r="B26" i="2"/>
  <c r="C10" i="2"/>
  <c r="F15" i="2"/>
  <c r="B32" i="2"/>
  <c r="E11" i="2"/>
  <c r="E2" i="2"/>
  <c r="B16" i="2"/>
  <c r="B46" i="2"/>
  <c r="F27" i="2"/>
  <c r="B6" i="3" l="1"/>
  <c r="C6" i="3"/>
  <c r="F21" i="3"/>
  <c r="B2" i="3"/>
  <c r="B18" i="3"/>
  <c r="C2" i="3"/>
  <c r="B14" i="3"/>
  <c r="F17" i="3"/>
  <c r="C18" i="3"/>
  <c r="F13" i="3"/>
  <c r="C14" i="3"/>
  <c r="B11" i="3"/>
  <c r="B15" i="3"/>
  <c r="B4" i="3"/>
  <c r="B8" i="3"/>
  <c r="B12" i="3"/>
  <c r="B16" i="3"/>
  <c r="B20" i="3"/>
  <c r="B3" i="3"/>
  <c r="B7" i="3"/>
  <c r="B19" i="3"/>
  <c r="F3" i="3"/>
  <c r="C4" i="3"/>
  <c r="B5" i="3"/>
  <c r="F7" i="3"/>
  <c r="C8" i="3"/>
  <c r="B9" i="3"/>
  <c r="F11" i="3"/>
  <c r="C12" i="3"/>
  <c r="B13" i="3"/>
  <c r="F15" i="3"/>
  <c r="C16" i="3"/>
  <c r="B17" i="3"/>
  <c r="F19" i="3"/>
  <c r="C20" i="3"/>
  <c r="B21" i="3"/>
</calcChain>
</file>

<file path=xl/comments1.xml><?xml version="1.0" encoding="utf-8"?>
<comments xmlns="http://schemas.openxmlformats.org/spreadsheetml/2006/main">
  <authors>
    <author/>
  </authors>
  <commentList>
    <comment ref="A10" authorId="0" shapeId="0">
      <text>
        <r>
          <rPr>
            <sz val="10"/>
            <color rgb="FF000000"/>
            <rFont val="Arial"/>
            <family val="2"/>
          </rPr>
          <t>missing from bulk load
	-Dan Mergens</t>
        </r>
      </text>
    </comment>
  </commentList>
</comments>
</file>

<file path=xl/sharedStrings.xml><?xml version="1.0" encoding="utf-8"?>
<sst xmlns="http://schemas.openxmlformats.org/spreadsheetml/2006/main" count="289" uniqueCount="118">
  <si>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</si>
  <si>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</si>
  <si>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</si>
  <si>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</si>
  <si>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</si>
  <si>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</si>
  <si>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</si>
  <si>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</si>
  <si>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</si>
  <si>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</si>
  <si>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</si>
  <si>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</si>
  <si>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ATAPL-71403-00002</t>
  </si>
  <si>
    <t>RS01SBPD-DP01A</t>
  </si>
  <si>
    <t>13152-03</t>
  </si>
  <si>
    <t>44° 31.6482'N</t>
  </si>
  <si>
    <t>125° 22.8402'W</t>
  </si>
  <si>
    <t>TN-313</t>
  </si>
  <si>
    <t>ATAPL-58320-00002</t>
  </si>
  <si>
    <t>RS01SBPD-DP01A-06-DOSTAD104</t>
  </si>
  <si>
    <t>44° 31.6482' N</t>
  </si>
  <si>
    <t>125° 22.8402' W</t>
  </si>
  <si>
    <t>ATAPL-70110-00001</t>
  </si>
  <si>
    <t>RS01SBPD-DP01A-04-FLNTUA102</t>
  </si>
  <si>
    <t>FLNTURTD-3099</t>
  </si>
  <si>
    <t>ATAPL-70111-00001</t>
  </si>
  <si>
    <t>RS01SBPD-DP01A-03-FLCDRA102</t>
  </si>
  <si>
    <t>FLCDRTD-3098</t>
  </si>
  <si>
    <t>ATAPL-58346-00001</t>
  </si>
  <si>
    <t>RS01SBPD-DP01A-02-VEL3DA103</t>
  </si>
  <si>
    <t>ATAPL-67977-00001</t>
  </si>
  <si>
    <t>RS01SBPD-DP01A-01-CTDPFL104</t>
  </si>
  <si>
    <t>5273520-0120</t>
  </si>
  <si>
    <t>ATAPL-71553-00002</t>
  </si>
  <si>
    <t>RS01SBPD-PD01A</t>
  </si>
  <si>
    <t>SN0003</t>
  </si>
  <si>
    <t>44° 31.639' N</t>
  </si>
  <si>
    <t>125° 22.806' W</t>
  </si>
  <si>
    <t>"Docking station failed shortly after installation and was recovered for anaysis before the end of the cruise.
Found failed dummy plug, which caused large ground fault and overcurrent."</t>
  </si>
  <si>
    <t>44° 31.6545' N</t>
  </si>
  <si>
    <t>125° 22.8448' W</t>
  </si>
  <si>
    <t>TN-326</t>
  </si>
  <si>
    <t>"9/9/2015 - no new data due to vehicle troubleshooting
10/2/2015 - profiler restarted and profiling, still working through some software de-bugging"</t>
  </si>
  <si>
    <t>ATAPL-58320-00010</t>
  </si>
  <si>
    <t>9/9/2015 - no new data due to vehicle troubleshooting
10/2/2015 - profiler restarted and profiling</t>
  </si>
  <si>
    <t>ATAPL-69943-00004</t>
  </si>
  <si>
    <t>RS01SBPD-DP01A-05-OPTAAC102</t>
  </si>
  <si>
    <t>ATAPL-70110-00004</t>
  </si>
  <si>
    <t>RS01SBPD-DP01A-04-FLNTUA104</t>
  </si>
  <si>
    <t>ATAPL-70111-00004</t>
  </si>
  <si>
    <t>RS01SBPD-DP01A-03-FLCDRA104</t>
  </si>
  <si>
    <t>ATAPL-58346-00006</t>
  </si>
  <si>
    <t>ATAPL-67977-00004</t>
  </si>
  <si>
    <t>52-0144</t>
  </si>
  <si>
    <t>125° 22.8400'W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</si>
  <si>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</si>
  <si>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</si>
  <si>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</si>
  <si>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</si>
  <si>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</si>
  <si>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</si>
  <si>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CC_lon</t>
  </si>
  <si>
    <t>CC_cwlngth</t>
  </si>
  <si>
    <t>[399.80000000, 403.40000000, 406.90000000, 410.00000000, 413.50000000, 417.30000000, 421.40000000, 425.60000000, 430.10000000, 433.60000000, 437.70000000, 441.70000000, 446.50000000, 450.90000000, 455.50000000, 459.70000000, 464.30000000, 468.70000000, 473.40000000, 478.70000000, 483.20000000, 487.90000000, 492.10000000, 496.70000000, 501.20000000, 505.70000000, 510.90000000, 515.60000000, 521.00000000, 525.40000000, 530.10000000, 534.40000000, 539.00000000, 543.50000000, 548.50000000, 552.90000000, 557.70000000, 562.30000000, 566.90000000, 571.20000000, 575.60000000, 579.70000000, 583.70000000, 587.90000000, 592.50000000, 597.20000000, 602.10000000, 606.80000000, 611.70000000, 616.50000000, 621.20000000, 625.70000000, 630.40000000, 634.70000000, 639.30000000, 644.10000000, 648.60000000, 653.50000000, 658.10000000, 663.10000000, 667.70000000, 672.40000000, 676.70000000, 681.10000000, 685.60000000, 689.80000000, 693.90000000, 698.30000000, 702.30000000, 706.60000000, 710.80000000, 715.00000000, 719.00000000, 723.30000000, 727.50000000, 731.60000000, 736.10000000]</t>
  </si>
  <si>
    <t>first deployment was on second cruise</t>
  </si>
  <si>
    <t>CC_ccwo</t>
  </si>
  <si>
    <t>[ -2.85003600,  -2.63539400,  -2.46072000,  -2.28257500,  -2.10855700,  -1.94374100,  -1.79306300,  -1.65204900,  -1.51632200,  -1.39046400,  -1.26982700,  -1.15437100,  -1.04450000,  -0.94273200,  -0.84905400,  -0.75432700,  -0.67251900,  -0.59759400,  -0.52020100,  -0.44840600,  -0.38042500,  -0.31446300,  -0.25279100,  -0.19304100,  -0.13323900,  -0.08551200,  -0.04267500,   0.00886200,   0.05108400,   0.09403000,   0.13326000,   0.16883500,   0.20623400,   0.24024200,   0.27401600,   0.30725100,   0.33882700,   0.36918400,   0.39600800,   0.41983700,   0.44032600,   0.45660800,   0.46455700,   0.46913700,   0.46642300,   0.45917800,   0.45547500,   0.45861400,   0.47054800,   0.49056400,   0.50847900,   0.52463600,   0.53994700,   0.55401700,   0.56558200,   0.57579200,   0.57902200,   0.57855900,   0.57493800,   0.57283800,   0.58636600,   0.55579000,   0.56851000,   0.56682200,   0.55424100,   0.52619400,   0.48689600,   0.43304100,   0.36408100,   0.27235500,   0.15456500,   0.00596200,  -0.17879000,  -0.40017000,  -0.65944800,  -0.94551600,  -1.17458800]</t>
  </si>
  <si>
    <t>CC_tcal</t>
  </si>
  <si>
    <t>CC_tbins</t>
  </si>
  <si>
    <t>[  1.81245200,   2.41196700,   3.46623900,   4.48744700,   5.48421100,   6.48355900,   7.48849100,   8.49232600,   9.48162200,  10.50250000,  11.49707300,  12.49891900,  13.49942900,  14.48878800,  15.49764700,  16.51625000,  17.47909100,  18.47421100,  19.47314300,  20.50142900,  21.49914300,  22.49606100,  23.49666700,  24.50625000,  25.50694400,  26.53311100,  27.47686600,  28.48258600,  29.48500000,  30.48717400,  31.49466700,  32.50708300,  33.49422200,  34.49978300,  35.52520000,  36.43987500]</t>
  </si>
  <si>
    <t>CC_awlngth</t>
  </si>
  <si>
    <t>[400.50000000, 404.10000000, 407.50000000, 410.90000000, 414.40000000, 418.00000000, 422.20000000, 426.50000000, 430.60000000, 434.30000000, 438.60000000, 442.80000000, 447.20000000, 451.80000000, 456.40000000, 460.40000000, 464.70000000, 469.20000000, 474.00000000, 479.00000000, 483.40000000, 487.90000000, 492.10000000, 496.70000000, 501.00000000, 505.70000000, 510.70000000, 515.40000000, 520.40000000, 525.30000000, 529.60000000, 533.90000000, 538.50000000, 543.00000000, 547.60000000, 552.20000000, 556.90000000, 561.50000000, 566.20000000, 570.50000000, 574.40000000, 578.50000000, 580.20000000, 584.20000000, 588.80000000, 593.20000000, 597.90000000, 602.60000000, 607.30000000, 612.00000000, 616.90000000, 621.20000000, 625.90000000, 630.40000000, 634.90000000, 639.30000000, 644.00000000, 648.40000000, 653.00000000, 658.00000000, 662.40000000, 667.00000000, 671.80000000, 676.30000000, 680.60000000, 684.80000000, 689.00000000, 693.10000000, 697.30000000, 701.70000000, 705.50000000, 709.70000000, 713.60000000, 718.00000000, 721.90000000, 726.00000000, 730.50000000]</t>
  </si>
  <si>
    <t>CC_acwo</t>
  </si>
  <si>
    <t>[ -2.72389400,  -2.29000100,  -2.01568300,  -1.83122100,  -1.69596700,  -1.58477900,  -1.49223300,  -1.41162900,  -1.33563300,  -1.26075100,  -1.18614500,  -1.10959000,  -1.03140000,  -0.95503200,  -0.88163200,  -0.81330900,  -0.74910300,  -0.68823100,  -0.62562100,  -0.56221600,  -0.50116000,  -0.44046600,  -0.38005400,  -0.32052000,  -0.25941800,  -0.19843400,  -0.15133300,  -0.09910300,  -0.04652700,   0.00182600,   0.04769700,   0.08915100,   0.13024500,   0.17174600,   0.21323600,   0.25676200,   0.30069200,   0.34369700,   0.38402200,   0.42082000,   0.45231200,   0.48136600,   0.48191500,   0.50454100,   0.52068200,   0.53005800,   0.53654900,   0.54967500,   0.57437900,   0.58158200,   0.61346500,   0.64739600,   0.67913500,   0.70952100,   0.73799300,   0.76465700,   0.78972700,   0.80989600,   0.82554800,   0.83897500,   0.85309500,   0.86963500,   0.88788400,   0.90367300,   0.91688200,   0.92304500,   0.91691400,   0.89724700,   0.86262200,   0.81235300,   0.74107600,   0.64427500,   0.51866500,   0.36003000,   0.16390500,  -0.06744900,  -0.32197700]</t>
  </si>
  <si>
    <t>CC_tcarray</t>
  </si>
  <si>
    <t>SheetRef:ACS-158-CC_tcarray</t>
  </si>
  <si>
    <t>CC_taarray</t>
  </si>
  <si>
    <t>SheetRef:ACS-158-CC_taarray</t>
  </si>
  <si>
    <t>CC_dark_counts_volume_scatter</t>
  </si>
  <si>
    <t>CC_scale_factor_volume_scatter</t>
  </si>
  <si>
    <t>CC_dark_counts_chlorophyll_a</t>
  </si>
  <si>
    <t>CC_scale_factor_chlorophyll_a</t>
  </si>
  <si>
    <t>CC_scattering_angle</t>
  </si>
  <si>
    <t>CC_measurement_wavelength</t>
  </si>
  <si>
    <t>CC_angular_resolution</t>
  </si>
  <si>
    <t>CC_depolarization_ratio</t>
  </si>
  <si>
    <t>CC_dark_counts_cdom</t>
  </si>
  <si>
    <t>CC_scale_factor_cdom</t>
  </si>
  <si>
    <t>CC_hdg_cal</t>
  </si>
  <si>
    <t>[335.0, 20.0, 65.0, 110.0, 155.0, 200.0, 245.0, 290.0]</t>
  </si>
  <si>
    <t>CC_hx_cal</t>
  </si>
  <si>
    <t>[0.28, 0.32, 0.15, -0.13, -0.33, -0.38, -0.21, 0.05]</t>
  </si>
  <si>
    <t>CC_hy_cal</t>
  </si>
  <si>
    <t>[-0.18, 0.08, 0.32, 0.37, 0.21, -0.03, -0.27, -0.32]</t>
  </si>
  <si>
    <t>RS01SBPD-DP01A-05-OPTAAC102:  OPTAA-C not deployed due to late delivery.</t>
  </si>
  <si>
    <t>OOIBARCODE</t>
  </si>
  <si>
    <t>Int_Asset</t>
  </si>
  <si>
    <t>DESCRIPTION</t>
  </si>
  <si>
    <t>Type</t>
  </si>
  <si>
    <t>serial_number</t>
  </si>
  <si>
    <t>Date</t>
  </si>
  <si>
    <t>comments</t>
  </si>
  <si>
    <t>Science Map (name)</t>
  </si>
  <si>
    <t>Deployment</t>
  </si>
  <si>
    <t>Calibration</t>
  </si>
  <si>
    <t>Plot</t>
  </si>
  <si>
    <t>production load</t>
  </si>
  <si>
    <t>no</t>
  </si>
  <si>
    <t>2/2</t>
  </si>
  <si>
    <t>1/1</t>
  </si>
  <si>
    <t>cannot see anything until the SBPD data is ingested on a machine</t>
  </si>
  <si>
    <t>RS01SBPD-DP01A-00-ENG000000</t>
  </si>
  <si>
    <t>RS01SBPD-DP01A-03-FLNTUA104</t>
  </si>
  <si>
    <t>RS01SBPD-DP01A-ENG-00001</t>
  </si>
  <si>
    <t>RS01SBPD-DP01A-ENG-00002</t>
  </si>
  <si>
    <t>OL000577</t>
  </si>
  <si>
    <t>OL000578</t>
  </si>
  <si>
    <t>TN-314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</si>
</sst>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00000"/>
    <numFmt numFmtId="165" formatCode="#,##0.0000"/>
    <numFmt numFmtId="166" formatCode="#,##0.000"/>
    <numFmt numFmtId="167" formatCode="m&quot;/&quot;d&quot;/&quot;yyyy"/>
  </numFmts>
  <fonts count="11" x14ac:knownFonts="1">
    <font>
      <sz val="10"/>
      <color rgb="FF000000"/>
      <name val="Arial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999999"/>
      <name val="Calibri"/>
      <family val="2"/>
    </font>
    <font>
      <sz val="11"/>
      <color rgb="FF222222"/>
      <name val="Calibri"/>
      <family val="2"/>
    </font>
    <font>
      <sz val="10"/>
      <color rgb="FF999999"/>
      <name val="Arial"/>
      <family val="2"/>
    </font>
    <font>
      <b/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right" vertical="center"/>
    </xf>
    <xf numFmtId="0" fontId="1" fillId="0" borderId="0" xfId="0" applyFo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>
      <alignment horizontal="left"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right" vertical="center"/>
    </xf>
    <xf numFmtId="0" fontId="2" fillId="3" borderId="0" xfId="0" applyFont="1" applyFill="1"/>
    <xf numFmtId="3" fontId="1" fillId="3" borderId="0" xfId="0" applyNumberFormat="1" applyFont="1" applyFill="1" applyAlignment="1">
      <alignment horizontal="right"/>
    </xf>
    <xf numFmtId="0" fontId="2" fillId="3" borderId="0" xfId="0" applyFont="1" applyFill="1"/>
    <xf numFmtId="165" fontId="1" fillId="3" borderId="0" xfId="0" applyNumberFormat="1" applyFont="1" applyFill="1" applyAlignment="1">
      <alignment horizontal="right"/>
    </xf>
    <xf numFmtId="166" fontId="1" fillId="3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3" fontId="2" fillId="3" borderId="0" xfId="0" applyNumberFormat="1" applyFont="1" applyFill="1"/>
    <xf numFmtId="0" fontId="2" fillId="3" borderId="0" xfId="0" applyFont="1" applyFill="1" applyAlignment="1">
      <alignment vertical="top"/>
    </xf>
    <xf numFmtId="165" fontId="2" fillId="3" borderId="0" xfId="0" applyNumberFormat="1" applyFont="1" applyFill="1" applyAlignment="1">
      <alignment horizontal="right"/>
    </xf>
    <xf numFmtId="0" fontId="5" fillId="0" borderId="0" xfId="0" applyFont="1"/>
    <xf numFmtId="3" fontId="1" fillId="0" borderId="0" xfId="0" applyNumberFormat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2" fillId="3" borderId="0" xfId="0" applyFont="1" applyFill="1" applyBorder="1"/>
    <xf numFmtId="16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 vertical="center"/>
    </xf>
    <xf numFmtId="0" fontId="1" fillId="0" borderId="0" xfId="0" applyFont="1" applyBorder="1"/>
    <xf numFmtId="0" fontId="1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6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7" fontId="6" fillId="0" borderId="0" xfId="0" applyNumberFormat="1" applyFont="1"/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355600</xdr:colOff>
      <xdr:row>66</xdr:row>
      <xdr:rowOff>177800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904875</xdr:colOff>
      <xdr:row>49</xdr:row>
      <xdr:rowOff>66675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904875</xdr:colOff>
      <xdr:row>48</xdr:row>
      <xdr:rowOff>66675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0" y="0"/>
          <a:ext cx="9525000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904875</xdr:colOff>
      <xdr:row>48</xdr:row>
      <xdr:rowOff>66675</xdr:rowOff>
    </xdr:to>
    <xdr:sp macro="" textlink="">
      <xdr:nvSpPr>
        <xdr:cNvPr id="4" name="AutoShape 1"/>
        <xdr:cNvSpPr>
          <a:spLocks noChangeArrowheads="1"/>
        </xdr:cNvSpPr>
      </xdr:nvSpPr>
      <xdr:spPr bwMode="auto">
        <a:xfrm>
          <a:off x="0" y="0"/>
          <a:ext cx="1027747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904875</xdr:colOff>
      <xdr:row>48</xdr:row>
      <xdr:rowOff>66675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0" y="0"/>
          <a:ext cx="1027747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1"/>
  <sheetViews>
    <sheetView tabSelected="1" zoomScale="80" zoomScaleNormal="80" workbookViewId="0">
      <pane ySplit="1" topLeftCell="A2" activePane="bottomLeft" state="frozen"/>
      <selection pane="bottomLeft" activeCell="J33" sqref="J33"/>
    </sheetView>
  </sheetViews>
  <sheetFormatPr defaultColWidth="17.28515625" defaultRowHeight="15" customHeight="1" x14ac:dyDescent="0.2"/>
  <cols>
    <col min="1" max="1" width="21" customWidth="1"/>
    <col min="2" max="2" width="41.7109375" customWidth="1"/>
    <col min="3" max="3" width="14.28515625" customWidth="1"/>
    <col min="4" max="7" width="11.85546875" customWidth="1"/>
    <col min="8" max="8" width="16.140625" customWidth="1"/>
    <col min="9" max="9" width="18.140625" customWidth="1"/>
    <col min="10" max="26" width="14.42578125" customWidth="1"/>
  </cols>
  <sheetData>
    <row r="1" spans="1:26" ht="2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12</v>
      </c>
      <c r="B2" s="5" t="s">
        <v>13</v>
      </c>
      <c r="C2" s="6" t="s">
        <v>14</v>
      </c>
      <c r="D2" s="6">
        <v>1</v>
      </c>
      <c r="E2" s="7">
        <v>41874</v>
      </c>
      <c r="F2" s="8">
        <v>0.24652777777777779</v>
      </c>
      <c r="G2" s="9">
        <v>41904</v>
      </c>
      <c r="H2" s="6" t="s">
        <v>15</v>
      </c>
      <c r="I2" s="6" t="s">
        <v>16</v>
      </c>
      <c r="J2" s="6">
        <v>2901</v>
      </c>
      <c r="K2" s="10" t="s">
        <v>17</v>
      </c>
      <c r="L2" s="11"/>
      <c r="M2" s="12">
        <f t="shared" ref="M2:M8" si="0">((LEFT(H2,(FIND("°",H2,1)-1)))+(MID(H2,(FIND("°",H2,1)+1),(FIND("'",H2,1))-(FIND("°",H2,1)+1))/60))*(IF(RIGHT(H2,1)="N",1,-1))</f>
        <v>44.527470000000001</v>
      </c>
      <c r="N2" s="12">
        <f t="shared" ref="N2:N8" si="1">((LEFT(I2,(FIND("°",I2,1)-1)))+(MID(I2,(FIND("°",I2,1)+1),(FIND("'",I2,1))-(FIND("°",I2,1)+1))/60))*(IF(RIGHT(I2,1)="E",1,-1))</f>
        <v>-125.38066999999999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">
      <c r="A3" s="5" t="s">
        <v>18</v>
      </c>
      <c r="B3" s="13" t="s">
        <v>19</v>
      </c>
      <c r="C3" s="6">
        <v>344</v>
      </c>
      <c r="D3" s="6">
        <v>1</v>
      </c>
      <c r="E3" s="9">
        <v>41874</v>
      </c>
      <c r="F3" s="8">
        <v>0.24710648148148148</v>
      </c>
      <c r="G3" s="9">
        <v>41904</v>
      </c>
      <c r="H3" s="6" t="s">
        <v>20</v>
      </c>
      <c r="I3" s="6" t="s">
        <v>21</v>
      </c>
      <c r="J3" s="6">
        <v>2901</v>
      </c>
      <c r="K3" s="10" t="s">
        <v>17</v>
      </c>
      <c r="L3" s="11"/>
      <c r="M3" s="12">
        <f t="shared" si="0"/>
        <v>44.527470000000001</v>
      </c>
      <c r="N3" s="12">
        <f t="shared" si="1"/>
        <v>-125.38066999999999</v>
      </c>
      <c r="O3" s="11"/>
      <c r="P3" s="16"/>
      <c r="Q3" s="11"/>
      <c r="R3" s="11"/>
      <c r="S3" s="11"/>
      <c r="T3" s="16"/>
      <c r="U3" s="11"/>
      <c r="V3" s="11"/>
      <c r="W3" s="11"/>
      <c r="X3" s="11"/>
      <c r="Y3" s="11"/>
      <c r="Z3" s="11"/>
    </row>
    <row r="4" spans="1:26" ht="15.75" customHeight="1" x14ac:dyDescent="0.2">
      <c r="A4" s="5" t="s">
        <v>22</v>
      </c>
      <c r="B4" s="22" t="s">
        <v>112</v>
      </c>
      <c r="C4" s="14" t="s">
        <v>24</v>
      </c>
      <c r="D4" s="10">
        <v>1</v>
      </c>
      <c r="E4" s="9">
        <v>41874</v>
      </c>
      <c r="F4" s="8">
        <v>0.24710648148148148</v>
      </c>
      <c r="G4" s="9">
        <v>41904</v>
      </c>
      <c r="H4" s="6" t="s">
        <v>20</v>
      </c>
      <c r="I4" s="6" t="s">
        <v>21</v>
      </c>
      <c r="J4" s="6">
        <v>2901</v>
      </c>
      <c r="K4" s="15" t="s">
        <v>17</v>
      </c>
      <c r="L4" s="3"/>
      <c r="M4" s="12">
        <f t="shared" si="0"/>
        <v>44.527470000000001</v>
      </c>
      <c r="N4" s="12">
        <f t="shared" si="1"/>
        <v>-125.38066999999999</v>
      </c>
      <c r="O4" s="3"/>
      <c r="P4" s="16"/>
      <c r="Q4" s="3"/>
      <c r="R4" s="3"/>
      <c r="S4" s="3"/>
      <c r="T4" s="16"/>
      <c r="U4" s="3"/>
      <c r="V4" s="3"/>
      <c r="W4" s="3"/>
      <c r="X4" s="3"/>
      <c r="Y4" s="3"/>
      <c r="Z4" s="3"/>
    </row>
    <row r="5" spans="1:26" ht="15.75" customHeight="1" x14ac:dyDescent="0.2">
      <c r="A5" s="5" t="s">
        <v>25</v>
      </c>
      <c r="B5" s="16" t="s">
        <v>50</v>
      </c>
      <c r="C5" s="14" t="s">
        <v>27</v>
      </c>
      <c r="D5" s="10">
        <v>1</v>
      </c>
      <c r="E5" s="9">
        <v>41874</v>
      </c>
      <c r="F5" s="8">
        <v>0.24710648148148148</v>
      </c>
      <c r="G5" s="9">
        <v>41904</v>
      </c>
      <c r="H5" s="6" t="s">
        <v>20</v>
      </c>
      <c r="I5" s="6" t="s">
        <v>21</v>
      </c>
      <c r="J5" s="6">
        <v>2901</v>
      </c>
      <c r="K5" s="15" t="s">
        <v>17</v>
      </c>
      <c r="L5" s="3"/>
      <c r="M5" s="12">
        <f t="shared" si="0"/>
        <v>44.527470000000001</v>
      </c>
      <c r="N5" s="12">
        <f t="shared" si="1"/>
        <v>-125.38066999999999</v>
      </c>
      <c r="O5" s="3"/>
      <c r="P5" s="16"/>
      <c r="Q5" s="3"/>
      <c r="R5" s="3"/>
      <c r="S5" s="3"/>
      <c r="T5" s="16"/>
      <c r="U5" s="3"/>
      <c r="V5" s="3"/>
      <c r="W5" s="3"/>
      <c r="X5" s="3"/>
      <c r="Y5" s="3"/>
      <c r="Z5" s="3"/>
    </row>
    <row r="6" spans="1:26" ht="15.75" customHeight="1" x14ac:dyDescent="0.2">
      <c r="A6" s="5" t="s">
        <v>28</v>
      </c>
      <c r="B6" s="13" t="s">
        <v>29</v>
      </c>
      <c r="C6" s="6">
        <v>1001</v>
      </c>
      <c r="D6" s="6">
        <v>1</v>
      </c>
      <c r="E6" s="9">
        <v>41874</v>
      </c>
      <c r="F6" s="8">
        <v>0.24710648148148148</v>
      </c>
      <c r="G6" s="9">
        <v>41904</v>
      </c>
      <c r="H6" s="6" t="s">
        <v>20</v>
      </c>
      <c r="I6" s="6" t="s">
        <v>21</v>
      </c>
      <c r="J6" s="6">
        <v>2901</v>
      </c>
      <c r="K6" s="10" t="s">
        <v>17</v>
      </c>
      <c r="L6" s="11"/>
      <c r="M6" s="12">
        <f t="shared" si="0"/>
        <v>44.527470000000001</v>
      </c>
      <c r="N6" s="12">
        <f t="shared" si="1"/>
        <v>-125.38066999999999</v>
      </c>
      <c r="O6" s="11"/>
      <c r="P6" s="16"/>
      <c r="Q6" s="11"/>
      <c r="R6" s="11"/>
      <c r="S6" s="11"/>
      <c r="T6" s="16"/>
      <c r="U6" s="11"/>
      <c r="V6" s="11"/>
      <c r="W6" s="11"/>
      <c r="X6" s="11"/>
      <c r="Y6" s="11"/>
      <c r="Z6" s="11"/>
    </row>
    <row r="7" spans="1:26" ht="15.75" customHeight="1" x14ac:dyDescent="0.2">
      <c r="A7" s="5" t="s">
        <v>30</v>
      </c>
      <c r="B7" s="13" t="s">
        <v>31</v>
      </c>
      <c r="C7" s="10" t="s">
        <v>32</v>
      </c>
      <c r="D7" s="10">
        <v>1</v>
      </c>
      <c r="E7" s="9">
        <v>41874</v>
      </c>
      <c r="F7" s="8">
        <v>0.24710648148148148</v>
      </c>
      <c r="G7" s="9">
        <v>41904</v>
      </c>
      <c r="H7" s="6" t="s">
        <v>20</v>
      </c>
      <c r="I7" s="6" t="s">
        <v>21</v>
      </c>
      <c r="J7" s="6">
        <v>2901</v>
      </c>
      <c r="K7" s="10" t="s">
        <v>17</v>
      </c>
      <c r="L7" s="3"/>
      <c r="M7" s="12">
        <f t="shared" si="0"/>
        <v>44.527470000000001</v>
      </c>
      <c r="N7" s="12">
        <f t="shared" si="1"/>
        <v>-125.38066999999999</v>
      </c>
      <c r="O7" s="3"/>
      <c r="P7" s="16"/>
      <c r="Q7" s="3"/>
      <c r="R7" s="3"/>
      <c r="S7" s="3"/>
      <c r="T7" s="16"/>
      <c r="U7" s="3"/>
      <c r="V7" s="3"/>
      <c r="W7" s="3"/>
      <c r="X7" s="3"/>
      <c r="Y7" s="3"/>
      <c r="Z7" s="3"/>
    </row>
    <row r="8" spans="1:26" ht="14.25" customHeight="1" x14ac:dyDescent="0.2">
      <c r="A8" s="16" t="s">
        <v>33</v>
      </c>
      <c r="B8" s="17" t="s">
        <v>34</v>
      </c>
      <c r="C8" s="18" t="s">
        <v>35</v>
      </c>
      <c r="D8" s="19">
        <v>1</v>
      </c>
      <c r="E8" s="20">
        <v>41874</v>
      </c>
      <c r="F8" s="21">
        <v>0.24652777777777779</v>
      </c>
      <c r="G8" s="20">
        <v>41904</v>
      </c>
      <c r="H8" s="15" t="s">
        <v>36</v>
      </c>
      <c r="I8" s="15" t="s">
        <v>37</v>
      </c>
      <c r="J8" s="15">
        <v>2902</v>
      </c>
      <c r="K8" s="15" t="s">
        <v>17</v>
      </c>
      <c r="L8" s="16" t="s">
        <v>38</v>
      </c>
      <c r="M8" s="12">
        <f t="shared" si="0"/>
        <v>44.527316666666664</v>
      </c>
      <c r="N8" s="12">
        <f t="shared" si="1"/>
        <v>-125.3801</v>
      </c>
      <c r="O8" s="22"/>
      <c r="P8" s="16"/>
      <c r="Q8" s="3"/>
      <c r="R8" s="3"/>
      <c r="S8" s="3"/>
      <c r="T8" s="16"/>
      <c r="U8" s="3"/>
      <c r="V8" s="3"/>
      <c r="W8" s="3"/>
      <c r="X8" s="3"/>
      <c r="Y8" s="3"/>
      <c r="Z8" s="3"/>
    </row>
    <row r="9" spans="1:26" ht="14.25" customHeight="1" x14ac:dyDescent="0.2">
      <c r="A9" t="s">
        <v>115</v>
      </c>
      <c r="B9" t="s">
        <v>111</v>
      </c>
      <c r="C9" s="29" t="s">
        <v>113</v>
      </c>
      <c r="D9" s="29">
        <v>1</v>
      </c>
      <c r="E9" s="25">
        <v>41875</v>
      </c>
      <c r="F9" s="26">
        <v>0.28819444444444398</v>
      </c>
      <c r="G9" s="25">
        <v>41905</v>
      </c>
      <c r="H9" s="27" t="s">
        <v>36</v>
      </c>
      <c r="I9" s="27" t="s">
        <v>37</v>
      </c>
      <c r="J9" s="27">
        <v>2903</v>
      </c>
      <c r="K9" s="27" t="s">
        <v>117</v>
      </c>
      <c r="L9" s="16"/>
      <c r="M9" s="27">
        <f t="shared" ref="M9" si="2">((LEFT(H9,(FIND("°",H9,1)-1)))+(MID(H9,(FIND("°",H9,1)+1),(FIND("'",H9,1))-(FIND("°",H9,1)+1))/60))*(IF(RIGHT(H9,1)="N",1,-1))</f>
        <v>44.527316666666664</v>
      </c>
      <c r="N9" s="27">
        <f t="shared" ref="N9" si="3">((LEFT(I9,(FIND("°",I9,1)-1)))+(MID(I9,(FIND("°",I9,1)+1),(FIND("'",I9,1))-(FIND("°",I9,1)+1))/60))*(IF(RIGHT(I9,1)="E",1,-1))</f>
        <v>-125.3801</v>
      </c>
      <c r="O9" s="22"/>
      <c r="P9" s="16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75" customHeight="1" x14ac:dyDescent="0.2">
      <c r="A10" s="3"/>
      <c r="B10" s="23"/>
      <c r="C10" s="3"/>
      <c r="D10" s="24"/>
      <c r="E10" s="25"/>
      <c r="F10" s="26"/>
      <c r="G10" s="20"/>
      <c r="H10" s="15"/>
      <c r="I10" s="15"/>
      <c r="J10" s="15"/>
      <c r="K10" s="27"/>
      <c r="L10" s="3"/>
      <c r="M10" s="15"/>
      <c r="N10" s="15"/>
      <c r="O10" s="3"/>
      <c r="P10" s="16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4" t="s">
        <v>12</v>
      </c>
      <c r="B11" s="5" t="s">
        <v>13</v>
      </c>
      <c r="C11" s="6" t="s">
        <v>14</v>
      </c>
      <c r="D11" s="6">
        <v>2</v>
      </c>
      <c r="E11" s="7">
        <v>42207</v>
      </c>
      <c r="F11" s="28">
        <v>0.92847222222222225</v>
      </c>
      <c r="G11" s="9"/>
      <c r="H11" s="10" t="s">
        <v>39</v>
      </c>
      <c r="I11" s="10" t="s">
        <v>40</v>
      </c>
      <c r="J11" s="10">
        <v>2900</v>
      </c>
      <c r="K11" s="6" t="s">
        <v>41</v>
      </c>
      <c r="L11" s="5" t="s">
        <v>42</v>
      </c>
      <c r="M11" s="12">
        <f t="shared" ref="M11:M18" si="4">((LEFT(H11,(FIND("°",H11,1)-1)))+(MID(H11,(FIND("°",H11,1)+1),(FIND("'",H11,1))-(FIND("°",H11,1)+1))/60))*(IF(RIGHT(H11,1)="N",1,-1))</f>
        <v>44.527574999999999</v>
      </c>
      <c r="N11" s="12">
        <f t="shared" ref="N11:N18" si="5">((LEFT(I11,(FIND("°",I11,1)-1)))+(MID(I11,(FIND("°",I11,1)+1),(FIND("'",I11,1))-(FIND("°",I11,1)+1))/60))*(IF(RIGHT(I11,1)="E",1,-1))</f>
        <v>-125.38074666666667</v>
      </c>
      <c r="O11" s="11"/>
      <c r="P11" s="16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">
      <c r="A12" s="5" t="s">
        <v>43</v>
      </c>
      <c r="B12" s="13" t="s">
        <v>19</v>
      </c>
      <c r="C12" s="14">
        <v>459</v>
      </c>
      <c r="D12" s="6">
        <v>2</v>
      </c>
      <c r="E12" s="7">
        <v>42207</v>
      </c>
      <c r="F12" s="28">
        <v>0.92847222222222225</v>
      </c>
      <c r="G12" s="9"/>
      <c r="H12" s="10" t="s">
        <v>39</v>
      </c>
      <c r="I12" s="10" t="s">
        <v>40</v>
      </c>
      <c r="J12" s="10">
        <v>2900</v>
      </c>
      <c r="K12" s="6" t="s">
        <v>41</v>
      </c>
      <c r="L12" s="5" t="s">
        <v>44</v>
      </c>
      <c r="M12" s="29">
        <f t="shared" si="4"/>
        <v>44.527574999999999</v>
      </c>
      <c r="N12" s="29">
        <f t="shared" si="5"/>
        <v>-125.38074666666667</v>
      </c>
      <c r="O12" s="11"/>
      <c r="P12" s="16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">
      <c r="A13" s="5" t="s">
        <v>45</v>
      </c>
      <c r="B13" s="13" t="s">
        <v>46</v>
      </c>
      <c r="C13" s="14">
        <v>158</v>
      </c>
      <c r="D13" s="6">
        <v>1</v>
      </c>
      <c r="E13" s="7">
        <v>42207</v>
      </c>
      <c r="F13" s="28">
        <v>0.92847222222222225</v>
      </c>
      <c r="G13" s="9"/>
      <c r="H13" s="10" t="s">
        <v>39</v>
      </c>
      <c r="I13" s="10" t="s">
        <v>40</v>
      </c>
      <c r="J13" s="10">
        <v>2900</v>
      </c>
      <c r="K13" s="6" t="s">
        <v>41</v>
      </c>
      <c r="L13" s="5" t="s">
        <v>44</v>
      </c>
      <c r="M13" s="29">
        <f t="shared" si="4"/>
        <v>44.527574999999999</v>
      </c>
      <c r="N13" s="29">
        <f t="shared" si="5"/>
        <v>-125.38074666666667</v>
      </c>
      <c r="O13" s="11"/>
      <c r="P13" s="16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">
      <c r="A14" s="5" t="s">
        <v>47</v>
      </c>
      <c r="B14" s="22" t="s">
        <v>112</v>
      </c>
      <c r="C14" s="14">
        <v>3637</v>
      </c>
      <c r="D14" s="6">
        <v>2</v>
      </c>
      <c r="E14" s="7">
        <v>42207</v>
      </c>
      <c r="F14" s="28">
        <v>0.92847222222222225</v>
      </c>
      <c r="G14" s="9"/>
      <c r="H14" s="10" t="s">
        <v>39</v>
      </c>
      <c r="I14" s="10" t="s">
        <v>40</v>
      </c>
      <c r="J14" s="10">
        <v>2900</v>
      </c>
      <c r="K14" s="6" t="s">
        <v>41</v>
      </c>
      <c r="L14" s="5" t="s">
        <v>44</v>
      </c>
      <c r="M14" s="29">
        <f t="shared" si="4"/>
        <v>44.527574999999999</v>
      </c>
      <c r="N14" s="29">
        <f t="shared" si="5"/>
        <v>-125.38074666666667</v>
      </c>
      <c r="O14" s="11"/>
      <c r="P14" s="16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">
      <c r="A15" s="5" t="s">
        <v>49</v>
      </c>
      <c r="B15" s="16" t="s">
        <v>50</v>
      </c>
      <c r="C15" s="14">
        <v>3715</v>
      </c>
      <c r="D15" s="6">
        <v>2</v>
      </c>
      <c r="E15" s="7">
        <v>42207</v>
      </c>
      <c r="F15" s="28">
        <v>0.92847222222222225</v>
      </c>
      <c r="G15" s="9"/>
      <c r="H15" s="10" t="s">
        <v>39</v>
      </c>
      <c r="I15" s="10" t="s">
        <v>40</v>
      </c>
      <c r="J15" s="10">
        <v>2900</v>
      </c>
      <c r="K15" s="6" t="s">
        <v>41</v>
      </c>
      <c r="L15" s="5" t="s">
        <v>44</v>
      </c>
      <c r="M15" s="29">
        <f t="shared" si="4"/>
        <v>44.527574999999999</v>
      </c>
      <c r="N15" s="29">
        <f t="shared" si="5"/>
        <v>-125.38074666666667</v>
      </c>
      <c r="O15" s="11"/>
      <c r="P15" s="16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">
      <c r="A16" s="5" t="s">
        <v>51</v>
      </c>
      <c r="B16" s="13" t="s">
        <v>29</v>
      </c>
      <c r="C16" s="14">
        <v>1215</v>
      </c>
      <c r="D16" s="6">
        <v>2</v>
      </c>
      <c r="E16" s="7">
        <v>42207</v>
      </c>
      <c r="F16" s="28">
        <v>0.92847222222222225</v>
      </c>
      <c r="G16" s="9"/>
      <c r="H16" s="10" t="s">
        <v>39</v>
      </c>
      <c r="I16" s="10" t="s">
        <v>40</v>
      </c>
      <c r="J16" s="10">
        <v>2900</v>
      </c>
      <c r="K16" s="6" t="s">
        <v>41</v>
      </c>
      <c r="L16" s="5" t="s">
        <v>44</v>
      </c>
      <c r="M16" s="29">
        <f t="shared" si="4"/>
        <v>44.527574999999999</v>
      </c>
      <c r="N16" s="29">
        <f t="shared" si="5"/>
        <v>-125.38074666666667</v>
      </c>
      <c r="O16" s="11"/>
      <c r="P16" s="16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">
      <c r="A17" s="5" t="s">
        <v>52</v>
      </c>
      <c r="B17" s="13" t="s">
        <v>31</v>
      </c>
      <c r="C17" s="6" t="s">
        <v>53</v>
      </c>
      <c r="D17" s="6">
        <v>2</v>
      </c>
      <c r="E17" s="7">
        <v>42207</v>
      </c>
      <c r="F17" s="28">
        <v>0.92847222222222225</v>
      </c>
      <c r="G17" s="9"/>
      <c r="H17" s="10" t="s">
        <v>39</v>
      </c>
      <c r="I17" s="10" t="s">
        <v>40</v>
      </c>
      <c r="J17" s="10">
        <v>2900</v>
      </c>
      <c r="K17" s="6" t="s">
        <v>41</v>
      </c>
      <c r="L17" s="5" t="s">
        <v>44</v>
      </c>
      <c r="M17" s="29">
        <f t="shared" si="4"/>
        <v>44.527574999999999</v>
      </c>
      <c r="N17" s="29">
        <f t="shared" si="5"/>
        <v>-125.38074666666667</v>
      </c>
      <c r="O17" s="11"/>
      <c r="P17" s="16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">
      <c r="A18" s="16" t="s">
        <v>33</v>
      </c>
      <c r="B18" s="30" t="s">
        <v>34</v>
      </c>
      <c r="C18" s="31" t="s">
        <v>35</v>
      </c>
      <c r="D18" s="6">
        <v>2</v>
      </c>
      <c r="E18" s="7">
        <v>42207</v>
      </c>
      <c r="F18" s="28">
        <v>0.92847222222222225</v>
      </c>
      <c r="G18" s="9"/>
      <c r="H18" s="6" t="s">
        <v>15</v>
      </c>
      <c r="I18" s="6" t="s">
        <v>54</v>
      </c>
      <c r="J18" s="6">
        <v>2901</v>
      </c>
      <c r="K18" s="6" t="s">
        <v>41</v>
      </c>
      <c r="L18" s="11"/>
      <c r="M18" s="29">
        <f t="shared" si="4"/>
        <v>44.527470000000001</v>
      </c>
      <c r="N18" s="29">
        <f t="shared" si="5"/>
        <v>-125.38066666666667</v>
      </c>
      <c r="O18" s="11"/>
      <c r="P18" s="16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">
      <c r="A19" t="s">
        <v>116</v>
      </c>
      <c r="B19" t="s">
        <v>111</v>
      </c>
      <c r="C19" s="29" t="s">
        <v>114</v>
      </c>
      <c r="D19" s="29">
        <v>2</v>
      </c>
      <c r="E19" s="9">
        <v>42207</v>
      </c>
      <c r="F19" s="28">
        <v>0.92847222222222225</v>
      </c>
      <c r="G19" s="9"/>
      <c r="H19" s="29" t="s">
        <v>15</v>
      </c>
      <c r="I19" s="29" t="s">
        <v>54</v>
      </c>
      <c r="J19" s="29">
        <v>2901</v>
      </c>
      <c r="K19" s="29" t="s">
        <v>41</v>
      </c>
      <c r="L19" s="16"/>
      <c r="M19" s="29">
        <f t="shared" ref="M19" si="6">((LEFT(H19,(FIND("°",H19,1)-1)))+(MID(H19,(FIND("°",H19,1)+1),(FIND("'",H19,1))-(FIND("°",H19,1)+1))/60))*(IF(RIGHT(H19,1)="N",1,-1))</f>
        <v>44.527470000000001</v>
      </c>
      <c r="N19" s="29">
        <f t="shared" ref="N19" si="7">((LEFT(I19,(FIND("°",I19,1)-1)))+(MID(I19,(FIND("°",I19,1)+1),(FIND("'",I19,1))-(FIND("°",I19,1)+1))/60))*(IF(RIGHT(I19,1)="E",1,-1))</f>
        <v>-125.38066666666667</v>
      </c>
      <c r="O19" s="3"/>
      <c r="P19" s="16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23"/>
      <c r="C20" s="3"/>
      <c r="D20" s="3"/>
      <c r="E20" s="23"/>
      <c r="F20" s="3"/>
      <c r="G20" s="3"/>
      <c r="H20" s="2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23"/>
      <c r="C21" s="3"/>
      <c r="D21" s="3"/>
      <c r="E21" s="23"/>
      <c r="F21" s="3"/>
      <c r="G21" s="3"/>
      <c r="H21" s="2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pane ySplit="1" topLeftCell="A38" activePane="bottomLeft" state="frozen"/>
      <selection pane="bottomLeft" activeCell="E60" sqref="E60:E61"/>
    </sheetView>
  </sheetViews>
  <sheetFormatPr defaultColWidth="17.28515625" defaultRowHeight="15" customHeight="1" x14ac:dyDescent="0.2"/>
  <cols>
    <col min="1" max="1" width="30.42578125" customWidth="1"/>
    <col min="2" max="2" width="18.140625" customWidth="1"/>
    <col min="3" max="4" width="14.42578125" customWidth="1"/>
    <col min="5" max="5" width="19.140625" customWidth="1"/>
    <col min="6" max="6" width="16" customWidth="1"/>
    <col min="7" max="7" width="14.28515625" customWidth="1"/>
    <col min="8" max="8" width="15.7109375" customWidth="1"/>
    <col min="9" max="9" width="16.7109375" customWidth="1"/>
  </cols>
  <sheetData>
    <row r="1" spans="1:14" ht="26.25" customHeight="1" x14ac:dyDescent="0.2">
      <c r="A1" s="1" t="s">
        <v>1</v>
      </c>
      <c r="B1" s="1" t="s">
        <v>0</v>
      </c>
      <c r="C1" s="1" t="s">
        <v>55</v>
      </c>
      <c r="D1" s="1" t="s">
        <v>3</v>
      </c>
      <c r="E1" s="1" t="s">
        <v>56</v>
      </c>
      <c r="F1" s="1" t="s">
        <v>57</v>
      </c>
      <c r="G1" s="1" t="s">
        <v>58</v>
      </c>
      <c r="H1" s="1" t="s">
        <v>59</v>
      </c>
      <c r="I1" s="32" t="s">
        <v>11</v>
      </c>
    </row>
    <row r="2" spans="1:14" ht="15.75" customHeight="1" x14ac:dyDescent="0.25">
      <c r="A2" s="33"/>
      <c r="B2" s="33" t="str">
        <f ca="1">IFERROR(__xludf.DUMMYFUNCTION("if(isblank(A2),"""",filter(Moorings!A:A,Moorings!B:B=left(A2,14),Moorings!D:D=D2))"),"")</f>
        <v/>
      </c>
      <c r="C2" s="34" t="str">
        <f ca="1">IFERROR(__xludf.DUMMYFUNCTION("if(isblank(A2),"""",filter(Moorings!C:C,Moorings!B:B=left(A2,14),Moorings!D:D=D2))"),"")</f>
        <v/>
      </c>
      <c r="D2" s="33"/>
      <c r="E2" s="34" t="str">
        <f ca="1">IFERROR(__xludf.DUMMYFUNCTION("if(isblank(A2),"""",filter(Moorings!A:A,Moorings!B:B=A2,Moorings!D:D=D2))"),"")</f>
        <v/>
      </c>
      <c r="F2" s="34" t="str">
        <f ca="1">IFERROR(__xludf.DUMMYFUNCTION("if(isblank(A2),"""",filter(Moorings!C:C,Moorings!B:B=A2,Moorings!D:D=D2))"),"")</f>
        <v/>
      </c>
      <c r="G2" s="35"/>
      <c r="H2" s="36"/>
      <c r="I2" s="35"/>
    </row>
    <row r="3" spans="1:14" ht="14.25" customHeight="1" x14ac:dyDescent="0.25">
      <c r="A3" s="37" t="s">
        <v>19</v>
      </c>
      <c r="B3" s="38" t="str">
        <f ca="1">IFERROR(__xludf.DUMMYFUNCTION("if(isblank(A3),"""",filter(Moorings!A:A,Moorings!B:B=left(A3,14),Moorings!D:D=D3))"),"ATAPL-71403-00002")</f>
        <v>ATAPL-71403-00002</v>
      </c>
      <c r="C3" s="39" t="str">
        <f ca="1">IFERROR(__xludf.DUMMYFUNCTION("if(isblank(A3),"""",filter(Moorings!C:C,Moorings!B:B=left(A3,14),Moorings!D:D=D3))"),"13152-03")</f>
        <v>13152-03</v>
      </c>
      <c r="D3" s="40">
        <v>1</v>
      </c>
      <c r="E3" s="39" t="str">
        <f ca="1">IFERROR(__xludf.DUMMYFUNCTION("if(isblank(A3),"""",filter(Moorings!A:A,Moorings!B:B=A3,Moorings!D:D=D3))"),"ATAPL-58320-00002")</f>
        <v>ATAPL-58320-00002</v>
      </c>
      <c r="F3" s="39" t="str">
        <f ca="1">IFERROR(__xludf.DUMMYFUNCTION("if(isblank(A3),"""",filter(Moorings!C:C,Moorings!B:B=A3,Moorings!D:D=D3))"),"344")</f>
        <v>344</v>
      </c>
      <c r="G3" s="41" t="s">
        <v>60</v>
      </c>
      <c r="H3" s="42">
        <v>44.527316666666664</v>
      </c>
      <c r="I3" s="41"/>
      <c r="N3" t="e">
        <f t="shared" ref="N3:N9" si="0">MATCH(L3,A:A,0)</f>
        <v>#N/A</v>
      </c>
    </row>
    <row r="4" spans="1:14" ht="14.25" customHeight="1" x14ac:dyDescent="0.25">
      <c r="A4" s="37" t="s">
        <v>19</v>
      </c>
      <c r="B4" s="38" t="str">
        <f ca="1">IFERROR(__xludf.DUMMYFUNCTION("if(isblank(A4),"""",filter(Moorings!A:A,Moorings!B:B=left(A4,14),Moorings!D:D=D4))"),"ATAPL-71403-00002")</f>
        <v>ATAPL-71403-00002</v>
      </c>
      <c r="C4" s="39" t="str">
        <f ca="1">IFERROR(__xludf.DUMMYFUNCTION("if(isblank(A4),"""",filter(Moorings!C:C,Moorings!B:B=left(A4,14),Moorings!D:D=D4))"),"13152-03")</f>
        <v>13152-03</v>
      </c>
      <c r="D4" s="40">
        <v>1</v>
      </c>
      <c r="E4" s="39" t="str">
        <f ca="1">IFERROR(__xludf.DUMMYFUNCTION("if(isblank(A4),"""",filter(Moorings!A:A,Moorings!B:B=A4,Moorings!D:D=D4))"),"ATAPL-58320-00002")</f>
        <v>ATAPL-58320-00002</v>
      </c>
      <c r="F4" s="39" t="str">
        <f ca="1">IFERROR(__xludf.DUMMYFUNCTION("if(isblank(A4),"""",filter(Moorings!C:C,Moorings!B:B=A4,Moorings!D:D=D4))"),"344")</f>
        <v>344</v>
      </c>
      <c r="G4" s="41" t="s">
        <v>61</v>
      </c>
      <c r="H4" s="43">
        <v>-125.3801</v>
      </c>
      <c r="I4" s="41"/>
      <c r="N4" t="e">
        <f t="shared" si="0"/>
        <v>#N/A</v>
      </c>
    </row>
    <row r="5" spans="1:14" ht="14.25" customHeight="1" x14ac:dyDescent="0.25">
      <c r="A5" s="41"/>
      <c r="B5" s="33" t="str">
        <f ca="1">IFERROR(__xludf.DUMMYFUNCTION("if(isblank(A5),"""",filter(Moorings!A:A,Moorings!B:B=left(A5,14),Moorings!D:D=D5))"),"")</f>
        <v/>
      </c>
      <c r="C5" s="34" t="str">
        <f ca="1">IFERROR(__xludf.DUMMYFUNCTION("if(isblank(A5),"""",filter(Moorings!C:C,Moorings!B:B=left(A5,14),Moorings!D:D=D5))"),"")</f>
        <v/>
      </c>
      <c r="D5" s="44"/>
      <c r="E5" s="34" t="str">
        <f ca="1">IFERROR(__xludf.DUMMYFUNCTION("if(isblank(A5),"""",filter(Moorings!A:A,Moorings!B:B=A5,Moorings!D:D=D5))"),"")</f>
        <v/>
      </c>
      <c r="F5" s="34" t="str">
        <f ca="1">IFERROR(__xludf.DUMMYFUNCTION("if(isblank(A5),"""",filter(Moorings!C:C,Moorings!B:B=A5,Moorings!D:D=D5))"),"")</f>
        <v/>
      </c>
      <c r="G5" s="41"/>
      <c r="H5" s="42"/>
      <c r="I5" s="41"/>
      <c r="N5" t="e">
        <f t="shared" si="0"/>
        <v>#N/A</v>
      </c>
    </row>
    <row r="6" spans="1:14" ht="14.25" customHeight="1" x14ac:dyDescent="0.25">
      <c r="A6" s="41" t="s">
        <v>19</v>
      </c>
      <c r="B6" s="38" t="str">
        <f ca="1">IFERROR(__xludf.DUMMYFUNCTION("if(isblank(A6),"""",filter(Moorings!A:A,Moorings!B:B=left(A6,14),Moorings!D:D=D6))"),"ATAPL-71403-00002")</f>
        <v>ATAPL-71403-00002</v>
      </c>
      <c r="C6" s="39" t="str">
        <f ca="1">IFERROR(__xludf.DUMMYFUNCTION("if(isblank(A6),"""",filter(Moorings!C:C,Moorings!B:B=left(A6,14),Moorings!D:D=D6))"),"13152-03")</f>
        <v>13152-03</v>
      </c>
      <c r="D6" s="45">
        <v>2</v>
      </c>
      <c r="E6" s="39" t="str">
        <f ca="1">IFERROR(__xludf.DUMMYFUNCTION("if(isblank(A6),"""",filter(Moorings!A:A,Moorings!B:B=A6,Moorings!D:D=D6))"),"ATAPL-58320-00010")</f>
        <v>ATAPL-58320-00010</v>
      </c>
      <c r="F6" s="39" t="str">
        <f ca="1">IFERROR(__xludf.DUMMYFUNCTION("if(isblank(A6),"""",filter(Moorings!C:C,Moorings!B:B=A6,Moorings!D:D=D6))"),"459")</f>
        <v>459</v>
      </c>
      <c r="G6" s="41" t="s">
        <v>60</v>
      </c>
      <c r="H6" s="42">
        <v>44.527316666666664</v>
      </c>
      <c r="I6" s="41"/>
      <c r="N6" t="e">
        <f t="shared" si="0"/>
        <v>#N/A</v>
      </c>
    </row>
    <row r="7" spans="1:14" ht="14.25" customHeight="1" x14ac:dyDescent="0.25">
      <c r="A7" s="41" t="s">
        <v>19</v>
      </c>
      <c r="B7" s="38" t="str">
        <f ca="1">IFERROR(__xludf.DUMMYFUNCTION("if(isblank(A7),"""",filter(Moorings!A:A,Moorings!B:B=left(A7,14),Moorings!D:D=D7))"),"ATAPL-71403-00002")</f>
        <v>ATAPL-71403-00002</v>
      </c>
      <c r="C7" s="39" t="str">
        <f ca="1">IFERROR(__xludf.DUMMYFUNCTION("if(isblank(A7),"""",filter(Moorings!C:C,Moorings!B:B=left(A7,14),Moorings!D:D=D7))"),"13152-03")</f>
        <v>13152-03</v>
      </c>
      <c r="D7" s="45">
        <v>2</v>
      </c>
      <c r="E7" s="39" t="str">
        <f ca="1">IFERROR(__xludf.DUMMYFUNCTION("if(isblank(A7),"""",filter(Moorings!A:A,Moorings!B:B=A7,Moorings!D:D=D7))"),"ATAPL-58320-00010")</f>
        <v>ATAPL-58320-00010</v>
      </c>
      <c r="F7" s="39" t="str">
        <f ca="1">IFERROR(__xludf.DUMMYFUNCTION("if(isblank(A7),"""",filter(Moorings!C:C,Moorings!B:B=A7,Moorings!D:D=D7))"),"459")</f>
        <v>459</v>
      </c>
      <c r="G7" s="41" t="s">
        <v>61</v>
      </c>
      <c r="H7" s="43">
        <v>-125.3801</v>
      </c>
      <c r="I7" s="41"/>
      <c r="N7" t="e">
        <f t="shared" si="0"/>
        <v>#N/A</v>
      </c>
    </row>
    <row r="8" spans="1:14" ht="15.75" customHeight="1" x14ac:dyDescent="0.25">
      <c r="A8" s="46"/>
      <c r="B8" s="33" t="str">
        <f ca="1">IFERROR(__xludf.DUMMYFUNCTION("if(isblank(A8),"""",filter(Moorings!A:A,Moorings!B:B=left(A8,14),Moorings!D:D=D8))"),"")</f>
        <v/>
      </c>
      <c r="C8" s="34" t="str">
        <f ca="1">IFERROR(__xludf.DUMMYFUNCTION("if(isblank(A8),"""",filter(Moorings!C:C,Moorings!B:B=left(A8,14),Moorings!D:D=D8))"),"")</f>
        <v/>
      </c>
      <c r="D8" s="40"/>
      <c r="E8" s="34" t="str">
        <f ca="1">IFERROR(__xludf.DUMMYFUNCTION("if(isblank(A8),"""",filter(Moorings!A:A,Moorings!B:B=A8,Moorings!D:D=D8))"),"")</f>
        <v/>
      </c>
      <c r="F8" s="34" t="str">
        <f ca="1">IFERROR(__xludf.DUMMYFUNCTION("if(isblank(A8),"""",filter(Moorings!C:C,Moorings!B:B=A8,Moorings!D:D=D8))"),"")</f>
        <v/>
      </c>
      <c r="G8" s="37"/>
      <c r="H8" s="47"/>
      <c r="I8" s="37"/>
      <c r="N8" t="e">
        <f t="shared" si="0"/>
        <v>#N/A</v>
      </c>
    </row>
    <row r="9" spans="1:14" ht="14.25" customHeight="1" x14ac:dyDescent="0.25">
      <c r="A9" s="48" t="s">
        <v>46</v>
      </c>
      <c r="B9" s="38" t="str">
        <f ca="1">IFERROR(__xludf.DUMMYFUNCTION("if(isblank(A9),"""",filter(Moorings!A:A,Moorings!B:B=left(A9,14),Moorings!D:D=D9))"),"ATAPL-71403-00002")</f>
        <v>ATAPL-71403-00002</v>
      </c>
      <c r="C9" s="39" t="str">
        <f ca="1">IFERROR(__xludf.DUMMYFUNCTION("if(isblank(A9),"""",filter(Moorings!C:C,Moorings!B:B=left(A9,14),Moorings!D:D=D9))"),"13152-03")</f>
        <v>13152-03</v>
      </c>
      <c r="D9" s="49">
        <v>1</v>
      </c>
      <c r="E9" s="39" t="str">
        <f ca="1">IFERROR(__xludf.DUMMYFUNCTION("if(isblank(A9),"""",filter(Moorings!A:A,Moorings!B:B=A9,Moorings!D:D=D9))"),"ATAPL-69943-00004")</f>
        <v>ATAPL-69943-00004</v>
      </c>
      <c r="F9" s="39" t="str">
        <f ca="1">IFERROR(__xludf.DUMMYFUNCTION("if(isblank(A9),"""",filter(Moorings!C:C,Moorings!B:B=A9,Moorings!D:D=D9))"),"158")</f>
        <v>158</v>
      </c>
      <c r="G9" s="50" t="s">
        <v>62</v>
      </c>
      <c r="H9" s="51" t="s">
        <v>63</v>
      </c>
      <c r="I9" s="52" t="s">
        <v>64</v>
      </c>
      <c r="N9" t="e">
        <f t="shared" si="0"/>
        <v>#N/A</v>
      </c>
    </row>
    <row r="10" spans="1:14" ht="14.25" customHeight="1" x14ac:dyDescent="0.25">
      <c r="A10" s="48" t="s">
        <v>46</v>
      </c>
      <c r="B10" s="38" t="str">
        <f ca="1">IFERROR(__xludf.DUMMYFUNCTION("if(isblank(A10),"""",filter(Moorings!A:A,Moorings!B:B=left(A10,14),Moorings!D:D=D10))"),"ATAPL-71403-00002")</f>
        <v>ATAPL-71403-00002</v>
      </c>
      <c r="C10" s="39" t="str">
        <f ca="1">IFERROR(__xludf.DUMMYFUNCTION("if(isblank(A10),"""",filter(Moorings!C:C,Moorings!B:B=left(A10,14),Moorings!D:D=D10))"),"13152-03")</f>
        <v>13152-03</v>
      </c>
      <c r="D10" s="49">
        <v>1</v>
      </c>
      <c r="E10" s="39" t="str">
        <f ca="1">IFERROR(__xludf.DUMMYFUNCTION("if(isblank(A10),"""",filter(Moorings!A:A,Moorings!B:B=A10,Moorings!D:D=D10))"),"ATAPL-69943-00004")</f>
        <v>ATAPL-69943-00004</v>
      </c>
      <c r="F10" s="39" t="str">
        <f ca="1">IFERROR(__xludf.DUMMYFUNCTION("if(isblank(A10),"""",filter(Moorings!C:C,Moorings!B:B=A10,Moorings!D:D=D10))"),"158")</f>
        <v>158</v>
      </c>
      <c r="G10" s="50" t="s">
        <v>65</v>
      </c>
      <c r="H10" s="51" t="s">
        <v>66</v>
      </c>
      <c r="I10" s="37"/>
    </row>
    <row r="11" spans="1:14" ht="14.25" customHeight="1" x14ac:dyDescent="0.25">
      <c r="A11" s="48" t="s">
        <v>46</v>
      </c>
      <c r="B11" s="38" t="str">
        <f ca="1">IFERROR(__xludf.DUMMYFUNCTION("if(isblank(A11),"""",filter(Moorings!A:A,Moorings!B:B=left(A11,14),Moorings!D:D=D11))"),"ATAPL-71403-00002")</f>
        <v>ATAPL-71403-00002</v>
      </c>
      <c r="C11" s="39" t="str">
        <f ca="1">IFERROR(__xludf.DUMMYFUNCTION("if(isblank(A11),"""",filter(Moorings!C:C,Moorings!B:B=left(A11,14),Moorings!D:D=D11))"),"13152-03")</f>
        <v>13152-03</v>
      </c>
      <c r="D11" s="49">
        <v>1</v>
      </c>
      <c r="E11" s="39" t="str">
        <f ca="1">IFERROR(__xludf.DUMMYFUNCTION("if(isblank(A11),"""",filter(Moorings!A:A,Moorings!B:B=A11,Moorings!D:D=D11))"),"ATAPL-69943-00004")</f>
        <v>ATAPL-69943-00004</v>
      </c>
      <c r="F11" s="39" t="str">
        <f ca="1">IFERROR(__xludf.DUMMYFUNCTION("if(isblank(A11),"""",filter(Moorings!C:C,Moorings!B:B=A11,Moorings!D:D=D11))"),"158")</f>
        <v>158</v>
      </c>
      <c r="G11" s="50" t="s">
        <v>67</v>
      </c>
      <c r="H11" s="51">
        <v>23</v>
      </c>
      <c r="I11" s="37"/>
    </row>
    <row r="12" spans="1:14" ht="14.25" customHeight="1" x14ac:dyDescent="0.25">
      <c r="A12" s="48" t="s">
        <v>46</v>
      </c>
      <c r="B12" s="38" t="str">
        <f ca="1">IFERROR(__xludf.DUMMYFUNCTION("if(isblank(A12),"""",filter(Moorings!A:A,Moorings!B:B=left(A12,14),Moorings!D:D=D12))"),"ATAPL-71403-00002")</f>
        <v>ATAPL-71403-00002</v>
      </c>
      <c r="C12" s="39" t="str">
        <f ca="1">IFERROR(__xludf.DUMMYFUNCTION("if(isblank(A12),"""",filter(Moorings!C:C,Moorings!B:B=left(A12,14),Moorings!D:D=D12))"),"13152-03")</f>
        <v>13152-03</v>
      </c>
      <c r="D12" s="49">
        <v>1</v>
      </c>
      <c r="E12" s="39" t="str">
        <f ca="1">IFERROR(__xludf.DUMMYFUNCTION("if(isblank(A12),"""",filter(Moorings!A:A,Moorings!B:B=A12,Moorings!D:D=D12))"),"ATAPL-69943-00004")</f>
        <v>ATAPL-69943-00004</v>
      </c>
      <c r="F12" s="39" t="str">
        <f ca="1">IFERROR(__xludf.DUMMYFUNCTION("if(isblank(A12),"""",filter(Moorings!C:C,Moorings!B:B=A12,Moorings!D:D=D12))"),"158")</f>
        <v>158</v>
      </c>
      <c r="G12" s="50" t="s">
        <v>68</v>
      </c>
      <c r="H12" s="51" t="s">
        <v>69</v>
      </c>
      <c r="I12" s="37"/>
    </row>
    <row r="13" spans="1:14" ht="14.25" customHeight="1" x14ac:dyDescent="0.25">
      <c r="A13" s="48" t="s">
        <v>46</v>
      </c>
      <c r="B13" s="38" t="str">
        <f ca="1">IFERROR(__xludf.DUMMYFUNCTION("if(isblank(A13),"""",filter(Moorings!A:A,Moorings!B:B=left(A13,14),Moorings!D:D=D13))"),"ATAPL-71403-00002")</f>
        <v>ATAPL-71403-00002</v>
      </c>
      <c r="C13" s="39" t="str">
        <f ca="1">IFERROR(__xludf.DUMMYFUNCTION("if(isblank(A13),"""",filter(Moorings!C:C,Moorings!B:B=left(A13,14),Moorings!D:D=D13))"),"13152-03")</f>
        <v>13152-03</v>
      </c>
      <c r="D13" s="49">
        <v>1</v>
      </c>
      <c r="E13" s="39" t="str">
        <f ca="1">IFERROR(__xludf.DUMMYFUNCTION("if(isblank(A13),"""",filter(Moorings!A:A,Moorings!B:B=A13,Moorings!D:D=D13))"),"ATAPL-69943-00004")</f>
        <v>ATAPL-69943-00004</v>
      </c>
      <c r="F13" s="39" t="str">
        <f ca="1">IFERROR(__xludf.DUMMYFUNCTION("if(isblank(A13),"""",filter(Moorings!C:C,Moorings!B:B=A13,Moorings!D:D=D13))"),"158")</f>
        <v>158</v>
      </c>
      <c r="G13" s="50" t="s">
        <v>70</v>
      </c>
      <c r="H13" s="51" t="s">
        <v>71</v>
      </c>
      <c r="I13" s="37"/>
    </row>
    <row r="14" spans="1:14" ht="14.25" customHeight="1" x14ac:dyDescent="0.25">
      <c r="A14" s="48" t="s">
        <v>46</v>
      </c>
      <c r="B14" s="38" t="str">
        <f ca="1">IFERROR(__xludf.DUMMYFUNCTION("if(isblank(A14),"""",filter(Moorings!A:A,Moorings!B:B=left(A14,14),Moorings!D:D=D14))"),"ATAPL-71403-00002")</f>
        <v>ATAPL-71403-00002</v>
      </c>
      <c r="C14" s="39" t="str">
        <f ca="1">IFERROR(__xludf.DUMMYFUNCTION("if(isblank(A14),"""",filter(Moorings!C:C,Moorings!B:B=left(A14,14),Moorings!D:D=D14))"),"13152-03")</f>
        <v>13152-03</v>
      </c>
      <c r="D14" s="49">
        <v>1</v>
      </c>
      <c r="E14" s="39" t="str">
        <f ca="1">IFERROR(__xludf.DUMMYFUNCTION("if(isblank(A14),"""",filter(Moorings!A:A,Moorings!B:B=A14,Moorings!D:D=D14))"),"ATAPL-69943-00004")</f>
        <v>ATAPL-69943-00004</v>
      </c>
      <c r="F14" s="39" t="str">
        <f ca="1">IFERROR(__xludf.DUMMYFUNCTION("if(isblank(A14),"""",filter(Moorings!C:C,Moorings!B:B=A14,Moorings!D:D=D14))"),"158")</f>
        <v>158</v>
      </c>
      <c r="G14" s="50" t="s">
        <v>72</v>
      </c>
      <c r="H14" s="51" t="s">
        <v>73</v>
      </c>
      <c r="I14" s="37"/>
    </row>
    <row r="15" spans="1:14" ht="14.25" customHeight="1" x14ac:dyDescent="0.25">
      <c r="A15" s="48" t="s">
        <v>46</v>
      </c>
      <c r="B15" s="38" t="str">
        <f ca="1">IFERROR(__xludf.DUMMYFUNCTION("if(isblank(A15),"""",filter(Moorings!A:A,Moorings!B:B=left(A15,14),Moorings!D:D=D15))"),"ATAPL-71403-00002")</f>
        <v>ATAPL-71403-00002</v>
      </c>
      <c r="C15" s="39" t="str">
        <f ca="1">IFERROR(__xludf.DUMMYFUNCTION("if(isblank(A15),"""",filter(Moorings!C:C,Moorings!B:B=left(A15,14),Moorings!D:D=D15))"),"13152-03")</f>
        <v>13152-03</v>
      </c>
      <c r="D15" s="49">
        <v>1</v>
      </c>
      <c r="E15" s="39" t="str">
        <f ca="1">IFERROR(__xludf.DUMMYFUNCTION("if(isblank(A15),"""",filter(Moorings!A:A,Moorings!B:B=A15,Moorings!D:D=D15))"),"ATAPL-69943-00004")</f>
        <v>ATAPL-69943-00004</v>
      </c>
      <c r="F15" s="39" t="str">
        <f ca="1">IFERROR(__xludf.DUMMYFUNCTION("if(isblank(A15),"""",filter(Moorings!C:C,Moorings!B:B=A15,Moorings!D:D=D15))"),"158")</f>
        <v>158</v>
      </c>
      <c r="G15" s="50" t="s">
        <v>74</v>
      </c>
      <c r="H15" s="51" t="s">
        <v>75</v>
      </c>
      <c r="I15" s="37"/>
    </row>
    <row r="16" spans="1:14" ht="14.25" customHeight="1" x14ac:dyDescent="0.25">
      <c r="A16" s="48" t="s">
        <v>46</v>
      </c>
      <c r="B16" s="38" t="str">
        <f ca="1">IFERROR(__xludf.DUMMYFUNCTION("if(isblank(A16),"""",filter(Moorings!A:A,Moorings!B:B=left(A16,14),Moorings!D:D=D16))"),"ATAPL-71403-00002")</f>
        <v>ATAPL-71403-00002</v>
      </c>
      <c r="C16" s="39" t="str">
        <f ca="1">IFERROR(__xludf.DUMMYFUNCTION("if(isblank(A16),"""",filter(Moorings!C:C,Moorings!B:B=left(A16,14),Moorings!D:D=D16))"),"13152-03")</f>
        <v>13152-03</v>
      </c>
      <c r="D16" s="49">
        <v>1</v>
      </c>
      <c r="E16" s="39" t="str">
        <f ca="1">IFERROR(__xludf.DUMMYFUNCTION("if(isblank(A16),"""",filter(Moorings!A:A,Moorings!B:B=A16,Moorings!D:D=D16))"),"ATAPL-69943-00004")</f>
        <v>ATAPL-69943-00004</v>
      </c>
      <c r="F16" s="39" t="str">
        <f ca="1">IFERROR(__xludf.DUMMYFUNCTION("if(isblank(A16),"""",filter(Moorings!C:C,Moorings!B:B=A16,Moorings!D:D=D16))"),"158")</f>
        <v>158</v>
      </c>
      <c r="G16" s="50" t="s">
        <v>76</v>
      </c>
      <c r="H16" s="51" t="s">
        <v>77</v>
      </c>
      <c r="I16" s="37"/>
    </row>
    <row r="17" spans="1:9" ht="14.25" customHeight="1" x14ac:dyDescent="0.25">
      <c r="A17" s="50"/>
      <c r="B17" s="38"/>
      <c r="C17" s="39"/>
      <c r="D17" s="49"/>
      <c r="E17" s="39"/>
      <c r="F17" s="39"/>
      <c r="G17" s="50"/>
      <c r="H17" s="51"/>
      <c r="I17" s="37"/>
    </row>
    <row r="18" spans="1:9" ht="14.25" customHeight="1" x14ac:dyDescent="0.25">
      <c r="A18" t="s">
        <v>112</v>
      </c>
      <c r="B18" s="38" t="str">
        <f ca="1">IFERROR(__xludf.DUMMYFUNCTION("if(isblank(A18),"""",filter(Moorings!A:A,Moorings!B:B=left(A18,14),Moorings!D:D=D18))"),"ATAPL-71403-00002")</f>
        <v>ATAPL-71403-00002</v>
      </c>
      <c r="C18" s="39" t="str">
        <f ca="1">IFERROR(__xludf.DUMMYFUNCTION("if(isblank(A18),"""",filter(Moorings!C:C,Moorings!B:B=left(A18,14),Moorings!D:D=D18))"),"13152-03")</f>
        <v>13152-03</v>
      </c>
      <c r="D18" s="45">
        <v>1</v>
      </c>
      <c r="E18" s="39" t="str">
        <f ca="1">IFERROR(__xludf.DUMMYFUNCTION("if(isblank(A18),"""",filter(Moorings!A:A,Moorings!B:B=A18,Moorings!D:D=D18))"),"ATAPL-70110-00001")</f>
        <v>ATAPL-70110-00001</v>
      </c>
      <c r="F18" s="39" t="str">
        <f ca="1">IFERROR(__xludf.DUMMYFUNCTION("if(isblank(A18),"""",filter(Moorings!C:C,Moorings!B:B=A18,Moorings!D:D=D18))"),"FLNTURTD-3099")</f>
        <v>FLNTURTD-3099</v>
      </c>
      <c r="G18" s="55" t="s">
        <v>78</v>
      </c>
      <c r="H18" s="56">
        <v>50</v>
      </c>
      <c r="I18" s="41"/>
    </row>
    <row r="19" spans="1:9" ht="14.25" customHeight="1" x14ac:dyDescent="0.25">
      <c r="A19" t="s">
        <v>112</v>
      </c>
      <c r="B19" s="38" t="str">
        <f ca="1">IFERROR(__xludf.DUMMYFUNCTION("if(isblank(A19),"""",filter(Moorings!A:A,Moorings!B:B=left(A19,14),Moorings!D:D=D19))"),"ATAPL-71403-00002")</f>
        <v>ATAPL-71403-00002</v>
      </c>
      <c r="C19" s="39" t="str">
        <f ca="1">IFERROR(__xludf.DUMMYFUNCTION("if(isblank(A19),"""",filter(Moorings!C:C,Moorings!B:B=left(A19,14),Moorings!D:D=D19))"),"13152-03")</f>
        <v>13152-03</v>
      </c>
      <c r="D19" s="45">
        <v>1</v>
      </c>
      <c r="E19" s="39" t="str">
        <f ca="1">IFERROR(__xludf.DUMMYFUNCTION("if(isblank(A19),"""",filter(Moorings!A:A,Moorings!B:B=A19,Moorings!D:D=D19))"),"ATAPL-70110-00001")</f>
        <v>ATAPL-70110-00001</v>
      </c>
      <c r="F19" s="39" t="str">
        <f ca="1">IFERROR(__xludf.DUMMYFUNCTION("if(isblank(A19),"""",filter(Moorings!C:C,Moorings!B:B=A19,Moorings!D:D=D19))"),"FLNTURTD-3099")</f>
        <v>FLNTURTD-3099</v>
      </c>
      <c r="G19" s="57" t="s">
        <v>79</v>
      </c>
      <c r="H19" s="58">
        <v>1.21E-2</v>
      </c>
      <c r="I19" s="37"/>
    </row>
    <row r="20" spans="1:9" ht="14.25" customHeight="1" x14ac:dyDescent="0.25">
      <c r="A20" t="s">
        <v>112</v>
      </c>
      <c r="B20" s="38" t="str">
        <f ca="1">IFERROR(__xludf.DUMMYFUNCTION("if(isblank(A20),"""",filter(Moorings!A:A,Moorings!B:B=left(A20,14),Moorings!D:D=D20))"),"ATAPL-71403-00002")</f>
        <v>ATAPL-71403-00002</v>
      </c>
      <c r="C20" s="39" t="str">
        <f ca="1">IFERROR(__xludf.DUMMYFUNCTION("if(isblank(A20),"""",filter(Moorings!C:C,Moorings!B:B=left(A20,14),Moorings!D:D=D20))"),"13152-03")</f>
        <v>13152-03</v>
      </c>
      <c r="D20" s="45">
        <v>1</v>
      </c>
      <c r="E20" s="39" t="str">
        <f ca="1">IFERROR(__xludf.DUMMYFUNCTION("if(isblank(A20),"""",filter(Moorings!A:A,Moorings!B:B=A20,Moorings!D:D=D20))"),"ATAPL-70110-00001")</f>
        <v>ATAPL-70110-00001</v>
      </c>
      <c r="F20" s="39" t="str">
        <f ca="1">IFERROR(__xludf.DUMMYFUNCTION("if(isblank(A20),"""",filter(Moorings!C:C,Moorings!B:B=A20,Moorings!D:D=D20))"),"FLNTURTD-3099")</f>
        <v>FLNTURTD-3099</v>
      </c>
      <c r="G20" s="57" t="s">
        <v>80</v>
      </c>
      <c r="H20" s="56">
        <v>50</v>
      </c>
      <c r="I20" s="37"/>
    </row>
    <row r="21" spans="1:9" ht="14.25" customHeight="1" x14ac:dyDescent="0.25">
      <c r="A21" t="s">
        <v>112</v>
      </c>
      <c r="B21" s="38" t="str">
        <f ca="1">IFERROR(__xludf.DUMMYFUNCTION("if(isblank(A21),"""",filter(Moorings!A:A,Moorings!B:B=left(A21,14),Moorings!D:D=D21))"),"ATAPL-71403-00002")</f>
        <v>ATAPL-71403-00002</v>
      </c>
      <c r="C21" s="39" t="str">
        <f ca="1">IFERROR(__xludf.DUMMYFUNCTION("if(isblank(A21),"""",filter(Moorings!C:C,Moorings!B:B=left(A21,14),Moorings!D:D=D21))"),"13152-03")</f>
        <v>13152-03</v>
      </c>
      <c r="D21" s="45">
        <v>1</v>
      </c>
      <c r="E21" s="39" t="str">
        <f ca="1">IFERROR(__xludf.DUMMYFUNCTION("if(isblank(A21),"""",filter(Moorings!A:A,Moorings!B:B=A21,Moorings!D:D=D21))"),"ATAPL-70110-00001")</f>
        <v>ATAPL-70110-00001</v>
      </c>
      <c r="F21" s="39" t="str">
        <f ca="1">IFERROR(__xludf.DUMMYFUNCTION("if(isblank(A21),"""",filter(Moorings!C:C,Moorings!B:B=A21,Moorings!D:D=D21))"),"FLNTURTD-3099")</f>
        <v>FLNTURTD-3099</v>
      </c>
      <c r="G21" s="57" t="s">
        <v>81</v>
      </c>
      <c r="H21" s="58">
        <v>1.21E-2</v>
      </c>
      <c r="I21" s="37"/>
    </row>
    <row r="22" spans="1:9" ht="14.25" customHeight="1" x14ac:dyDescent="0.25">
      <c r="A22" t="s">
        <v>112</v>
      </c>
      <c r="B22" s="38" t="str">
        <f ca="1">IFERROR(__xludf.DUMMYFUNCTION("if(isblank(A22),"""",filter(Moorings!A:A,Moorings!B:B=left(A22,14),Moorings!D:D=D22))"),"ATAPL-71403-00002")</f>
        <v>ATAPL-71403-00002</v>
      </c>
      <c r="C22" s="39" t="str">
        <f ca="1">IFERROR(__xludf.DUMMYFUNCTION("if(isblank(A22),"""",filter(Moorings!C:C,Moorings!B:B=left(A22,14),Moorings!D:D=D22))"),"13152-03")</f>
        <v>13152-03</v>
      </c>
      <c r="D22" s="45">
        <v>1</v>
      </c>
      <c r="E22" s="39" t="str">
        <f ca="1">IFERROR(__xludf.DUMMYFUNCTION("if(isblank(A22),"""",filter(Moorings!A:A,Moorings!B:B=A22,Moorings!D:D=D22))"),"ATAPL-70110-00001")</f>
        <v>ATAPL-70110-00001</v>
      </c>
      <c r="F22" s="39" t="str">
        <f ca="1">IFERROR(__xludf.DUMMYFUNCTION("if(isblank(A22),"""",filter(Moorings!C:C,Moorings!B:B=A22,Moorings!D:D=D22))"),"FLNTURTD-3099")</f>
        <v>FLNTURTD-3099</v>
      </c>
      <c r="G22" s="57" t="s">
        <v>82</v>
      </c>
      <c r="H22" s="56">
        <v>140</v>
      </c>
      <c r="I22" s="37"/>
    </row>
    <row r="23" spans="1:9" ht="14.25" customHeight="1" x14ac:dyDescent="0.25">
      <c r="A23" t="s">
        <v>112</v>
      </c>
      <c r="B23" s="38" t="str">
        <f ca="1">IFERROR(__xludf.DUMMYFUNCTION("if(isblank(A23),"""",filter(Moorings!A:A,Moorings!B:B=left(A23,14),Moorings!D:D=D23))"),"ATAPL-71403-00002")</f>
        <v>ATAPL-71403-00002</v>
      </c>
      <c r="C23" s="39" t="str">
        <f ca="1">IFERROR(__xludf.DUMMYFUNCTION("if(isblank(A23),"""",filter(Moorings!C:C,Moorings!B:B=left(A23,14),Moorings!D:D=D23))"),"13152-03")</f>
        <v>13152-03</v>
      </c>
      <c r="D23" s="45">
        <v>1</v>
      </c>
      <c r="E23" s="39" t="str">
        <f ca="1">IFERROR(__xludf.DUMMYFUNCTION("if(isblank(A23),"""",filter(Moorings!A:A,Moorings!B:B=A23,Moorings!D:D=D23))"),"ATAPL-70110-00001")</f>
        <v>ATAPL-70110-00001</v>
      </c>
      <c r="F23" s="39" t="str">
        <f ca="1">IFERROR(__xludf.DUMMYFUNCTION("if(isblank(A23),"""",filter(Moorings!C:C,Moorings!B:B=A23,Moorings!D:D=D23))"),"FLNTURTD-3099")</f>
        <v>FLNTURTD-3099</v>
      </c>
      <c r="G23" s="57" t="s">
        <v>83</v>
      </c>
      <c r="H23" s="56">
        <v>700</v>
      </c>
      <c r="I23" s="37"/>
    </row>
    <row r="24" spans="1:9" ht="14.25" customHeight="1" x14ac:dyDescent="0.25">
      <c r="A24" t="s">
        <v>112</v>
      </c>
      <c r="B24" s="38" t="str">
        <f ca="1">IFERROR(__xludf.DUMMYFUNCTION("if(isblank(A24),"""",filter(Moorings!A:A,Moorings!B:B=left(A24,14),Moorings!D:D=D24))"),"ATAPL-71403-00002")</f>
        <v>ATAPL-71403-00002</v>
      </c>
      <c r="C24" s="39" t="str">
        <f ca="1">IFERROR(__xludf.DUMMYFUNCTION("if(isblank(A24),"""",filter(Moorings!C:C,Moorings!B:B=left(A24,14),Moorings!D:D=D24))"),"13152-03")</f>
        <v>13152-03</v>
      </c>
      <c r="D24" s="45">
        <v>1</v>
      </c>
      <c r="E24" s="39" t="str">
        <f ca="1">IFERROR(__xludf.DUMMYFUNCTION("if(isblank(A24),"""",filter(Moorings!A:A,Moorings!B:B=A24,Moorings!D:D=D24))"),"ATAPL-70110-00001")</f>
        <v>ATAPL-70110-00001</v>
      </c>
      <c r="F24" s="39" t="str">
        <f ca="1">IFERROR(__xludf.DUMMYFUNCTION("if(isblank(A24),"""",filter(Moorings!C:C,Moorings!B:B=A24,Moorings!D:D=D24))"),"FLNTURTD-3099")</f>
        <v>FLNTURTD-3099</v>
      </c>
      <c r="G24" s="57" t="s">
        <v>84</v>
      </c>
      <c r="H24" s="59">
        <v>1.0960000000000001</v>
      </c>
      <c r="I24" s="37"/>
    </row>
    <row r="25" spans="1:9" ht="14.25" customHeight="1" x14ac:dyDescent="0.25">
      <c r="A25" t="s">
        <v>112</v>
      </c>
      <c r="B25" s="38" t="str">
        <f ca="1">IFERROR(__xludf.DUMMYFUNCTION("if(isblank(A25),"""",filter(Moorings!A:A,Moorings!B:B=left(A25,14),Moorings!D:D=D25))"),"ATAPL-71403-00002")</f>
        <v>ATAPL-71403-00002</v>
      </c>
      <c r="C25" s="39" t="str">
        <f ca="1">IFERROR(__xludf.DUMMYFUNCTION("if(isblank(A25),"""",filter(Moorings!C:C,Moorings!B:B=left(A25,14),Moorings!D:D=D25))"),"13152-03")</f>
        <v>13152-03</v>
      </c>
      <c r="D25" s="45">
        <v>1</v>
      </c>
      <c r="E25" s="39" t="str">
        <f ca="1">IFERROR(__xludf.DUMMYFUNCTION("if(isblank(A25),"""",filter(Moorings!A:A,Moorings!B:B=A25,Moorings!D:D=D25))"),"ATAPL-70110-00001")</f>
        <v>ATAPL-70110-00001</v>
      </c>
      <c r="F25" s="39" t="str">
        <f ca="1">IFERROR(__xludf.DUMMYFUNCTION("if(isblank(A25),"""",filter(Moorings!C:C,Moorings!B:B=A25,Moorings!D:D=D25))"),"FLNTURTD-3099")</f>
        <v>FLNTURTD-3099</v>
      </c>
      <c r="G25" s="57" t="s">
        <v>85</v>
      </c>
      <c r="H25" s="59">
        <v>3.9E-2</v>
      </c>
      <c r="I25" s="37"/>
    </row>
    <row r="26" spans="1:9" ht="14.25" customHeight="1" x14ac:dyDescent="0.25">
      <c r="A26" s="37"/>
      <c r="B26" s="33" t="str">
        <f ca="1">IFERROR(__xludf.DUMMYFUNCTION("if(isblank(A26),"""",filter(Moorings!A:A,Moorings!B:B=left(A26,14),Moorings!D:D=D26))"),"")</f>
        <v/>
      </c>
      <c r="C26" s="34" t="str">
        <f ca="1">IFERROR(__xludf.DUMMYFUNCTION("if(isblank(A26),"""",filter(Moorings!C:C,Moorings!B:B=left(A26,14),Moorings!D:D=D26))"),"")</f>
        <v/>
      </c>
      <c r="D26" s="45"/>
      <c r="E26" s="34" t="str">
        <f ca="1">IFERROR(__xludf.DUMMYFUNCTION("if(isblank(A26),"""",filter(Moorings!A:A,Moorings!B:B=A26,Moorings!D:D=D26))"),"")</f>
        <v/>
      </c>
      <c r="F26" s="34" t="str">
        <f ca="1">IFERROR(__xludf.DUMMYFUNCTION("if(isblank(A26),"""",filter(Moorings!C:C,Moorings!B:B=A26,Moorings!D:D=D26))"),"")</f>
        <v/>
      </c>
      <c r="G26" s="37"/>
      <c r="H26" s="60"/>
      <c r="I26" s="37"/>
    </row>
    <row r="27" spans="1:9" ht="14.25" customHeight="1" x14ac:dyDescent="0.25">
      <c r="A27" t="s">
        <v>112</v>
      </c>
      <c r="B27" s="38" t="str">
        <f ca="1">IFERROR(__xludf.DUMMYFUNCTION("if(isblank(A27),"""",filter(Moorings!A:A,Moorings!B:B=left(A27,14),Moorings!D:D=D27))"),"ATAPL-71403-00002")</f>
        <v>ATAPL-71403-00002</v>
      </c>
      <c r="C27" s="39" t="str">
        <f ca="1">IFERROR(__xludf.DUMMYFUNCTION("if(isblank(A27),"""",filter(Moorings!C:C,Moorings!B:B=left(A27,14),Moorings!D:D=D27))"),"13152-03")</f>
        <v>13152-03</v>
      </c>
      <c r="D27" s="45">
        <v>2</v>
      </c>
      <c r="E27" s="39" t="str">
        <f ca="1">IFERROR(__xludf.DUMMYFUNCTION("if(isblank(A27),"""",filter(Moorings!A:A,Moorings!B:B=A27,Moorings!D:D=D27))"),"ATAPL-70110-00004")</f>
        <v>ATAPL-70110-00004</v>
      </c>
      <c r="F27" s="39" t="str">
        <f ca="1">IFERROR(__xludf.DUMMYFUNCTION("if(isblank(A27),"""",filter(Moorings!C:C,Moorings!B:B=A27,Moorings!D:D=D27))"),"3637")</f>
        <v>3637</v>
      </c>
      <c r="G27" s="37" t="s">
        <v>78</v>
      </c>
      <c r="H27" s="60">
        <v>50</v>
      </c>
      <c r="I27" s="37"/>
    </row>
    <row r="28" spans="1:9" ht="14.25" customHeight="1" x14ac:dyDescent="0.25">
      <c r="A28" t="s">
        <v>112</v>
      </c>
      <c r="B28" s="38" t="str">
        <f ca="1">IFERROR(__xludf.DUMMYFUNCTION("if(isblank(A28),"""",filter(Moorings!A:A,Moorings!B:B=left(A28,14),Moorings!D:D=D28))"),"ATAPL-71403-00002")</f>
        <v>ATAPL-71403-00002</v>
      </c>
      <c r="C28" s="39" t="str">
        <f ca="1">IFERROR(__xludf.DUMMYFUNCTION("if(isblank(A28),"""",filter(Moorings!C:C,Moorings!B:B=left(A28,14),Moorings!D:D=D28))"),"13152-03")</f>
        <v>13152-03</v>
      </c>
      <c r="D28" s="45">
        <v>2</v>
      </c>
      <c r="E28" s="39" t="str">
        <f ca="1">IFERROR(__xludf.DUMMYFUNCTION("if(isblank(A28),"""",filter(Moorings!A:A,Moorings!B:B=A28,Moorings!D:D=D28))"),"ATAPL-70110-00004")</f>
        <v>ATAPL-70110-00004</v>
      </c>
      <c r="F28" s="39" t="str">
        <f ca="1">IFERROR(__xludf.DUMMYFUNCTION("if(isblank(A28),"""",filter(Moorings!C:C,Moorings!B:B=A28,Moorings!D:D=D28))"),"3637")</f>
        <v>3637</v>
      </c>
      <c r="G28" s="37" t="s">
        <v>79</v>
      </c>
      <c r="H28" s="61">
        <v>1.21E-2</v>
      </c>
      <c r="I28" s="37"/>
    </row>
    <row r="29" spans="1:9" ht="14.25" customHeight="1" x14ac:dyDescent="0.25">
      <c r="A29" t="s">
        <v>112</v>
      </c>
      <c r="B29" s="38" t="str">
        <f ca="1">IFERROR(__xludf.DUMMYFUNCTION("if(isblank(A29),"""",filter(Moorings!A:A,Moorings!B:B=left(A29,14),Moorings!D:D=D29))"),"ATAPL-71403-00002")</f>
        <v>ATAPL-71403-00002</v>
      </c>
      <c r="C29" s="39" t="str">
        <f ca="1">IFERROR(__xludf.DUMMYFUNCTION("if(isblank(A29),"""",filter(Moorings!C:C,Moorings!B:B=left(A29,14),Moorings!D:D=D29))"),"13152-03")</f>
        <v>13152-03</v>
      </c>
      <c r="D29" s="45">
        <v>2</v>
      </c>
      <c r="E29" s="39" t="str">
        <f ca="1">IFERROR(__xludf.DUMMYFUNCTION("if(isblank(A29),"""",filter(Moorings!A:A,Moorings!B:B=A29,Moorings!D:D=D29))"),"ATAPL-70110-00004")</f>
        <v>ATAPL-70110-00004</v>
      </c>
      <c r="F29" s="39" t="str">
        <f ca="1">IFERROR(__xludf.DUMMYFUNCTION("if(isblank(A29),"""",filter(Moorings!C:C,Moorings!B:B=A29,Moorings!D:D=D29))"),"3637")</f>
        <v>3637</v>
      </c>
      <c r="G29" s="37" t="s">
        <v>80</v>
      </c>
      <c r="H29" s="60">
        <v>50</v>
      </c>
      <c r="I29" s="37"/>
    </row>
    <row r="30" spans="1:9" ht="14.25" customHeight="1" x14ac:dyDescent="0.25">
      <c r="A30" t="s">
        <v>112</v>
      </c>
      <c r="B30" s="38" t="str">
        <f ca="1">IFERROR(__xludf.DUMMYFUNCTION("if(isblank(A30),"""",filter(Moorings!A:A,Moorings!B:B=left(A30,14),Moorings!D:D=D30))"),"ATAPL-71403-00002")</f>
        <v>ATAPL-71403-00002</v>
      </c>
      <c r="C30" s="39" t="str">
        <f ca="1">IFERROR(__xludf.DUMMYFUNCTION("if(isblank(A30),"""",filter(Moorings!C:C,Moorings!B:B=left(A30,14),Moorings!D:D=D30))"),"13152-03")</f>
        <v>13152-03</v>
      </c>
      <c r="D30" s="45">
        <v>2</v>
      </c>
      <c r="E30" s="39" t="str">
        <f ca="1">IFERROR(__xludf.DUMMYFUNCTION("if(isblank(A30),"""",filter(Moorings!A:A,Moorings!B:B=A30,Moorings!D:D=D30))"),"ATAPL-70110-00004")</f>
        <v>ATAPL-70110-00004</v>
      </c>
      <c r="F30" s="39" t="str">
        <f ca="1">IFERROR(__xludf.DUMMYFUNCTION("if(isblank(A30),"""",filter(Moorings!C:C,Moorings!B:B=A30,Moorings!D:D=D30))"),"3637")</f>
        <v>3637</v>
      </c>
      <c r="G30" s="37" t="s">
        <v>81</v>
      </c>
      <c r="H30" s="61">
        <v>1.21E-2</v>
      </c>
      <c r="I30" s="37"/>
    </row>
    <row r="31" spans="1:9" ht="14.25" customHeight="1" x14ac:dyDescent="0.25">
      <c r="A31" t="s">
        <v>112</v>
      </c>
      <c r="B31" s="38" t="str">
        <f ca="1">IFERROR(__xludf.DUMMYFUNCTION("if(isblank(A31),"""",filter(Moorings!A:A,Moorings!B:B=left(A31,14),Moorings!D:D=D31))"),"ATAPL-71403-00002")</f>
        <v>ATAPL-71403-00002</v>
      </c>
      <c r="C31" s="39" t="str">
        <f ca="1">IFERROR(__xludf.DUMMYFUNCTION("if(isblank(A31),"""",filter(Moorings!C:C,Moorings!B:B=left(A31,14),Moorings!D:D=D31))"),"13152-03")</f>
        <v>13152-03</v>
      </c>
      <c r="D31" s="45">
        <v>2</v>
      </c>
      <c r="E31" s="39" t="str">
        <f ca="1">IFERROR(__xludf.DUMMYFUNCTION("if(isblank(A31),"""",filter(Moorings!A:A,Moorings!B:B=A31,Moorings!D:D=D31))"),"ATAPL-70110-00004")</f>
        <v>ATAPL-70110-00004</v>
      </c>
      <c r="F31" s="39" t="str">
        <f ca="1">IFERROR(__xludf.DUMMYFUNCTION("if(isblank(A31),"""",filter(Moorings!C:C,Moorings!B:B=A31,Moorings!D:D=D31))"),"3637")</f>
        <v>3637</v>
      </c>
      <c r="G31" s="37" t="s">
        <v>82</v>
      </c>
      <c r="H31" s="60">
        <v>140</v>
      </c>
      <c r="I31" s="37"/>
    </row>
    <row r="32" spans="1:9" ht="14.25" customHeight="1" x14ac:dyDescent="0.25">
      <c r="A32" t="s">
        <v>112</v>
      </c>
      <c r="B32" s="38" t="str">
        <f ca="1">IFERROR(__xludf.DUMMYFUNCTION("if(isblank(A32),"""",filter(Moorings!A:A,Moorings!B:B=left(A32,14),Moorings!D:D=D32))"),"ATAPL-71403-00002")</f>
        <v>ATAPL-71403-00002</v>
      </c>
      <c r="C32" s="39" t="str">
        <f ca="1">IFERROR(__xludf.DUMMYFUNCTION("if(isblank(A32),"""",filter(Moorings!C:C,Moorings!B:B=left(A32,14),Moorings!D:D=D32))"),"13152-03")</f>
        <v>13152-03</v>
      </c>
      <c r="D32" s="45">
        <v>2</v>
      </c>
      <c r="E32" s="39" t="str">
        <f ca="1">IFERROR(__xludf.DUMMYFUNCTION("if(isblank(A32),"""",filter(Moorings!A:A,Moorings!B:B=A32,Moorings!D:D=D32))"),"ATAPL-70110-00004")</f>
        <v>ATAPL-70110-00004</v>
      </c>
      <c r="F32" s="39" t="str">
        <f ca="1">IFERROR(__xludf.DUMMYFUNCTION("if(isblank(A32),"""",filter(Moorings!C:C,Moorings!B:B=A32,Moorings!D:D=D32))"),"3637")</f>
        <v>3637</v>
      </c>
      <c r="G32" s="37" t="s">
        <v>83</v>
      </c>
      <c r="H32" s="60">
        <v>700</v>
      </c>
      <c r="I32" s="37"/>
    </row>
    <row r="33" spans="1:9" ht="14.25" customHeight="1" x14ac:dyDescent="0.25">
      <c r="A33" t="s">
        <v>112</v>
      </c>
      <c r="B33" s="38" t="str">
        <f ca="1">IFERROR(__xludf.DUMMYFUNCTION("if(isblank(A33),"""",filter(Moorings!A:A,Moorings!B:B=left(A33,14),Moorings!D:D=D33))"),"ATAPL-71403-00002")</f>
        <v>ATAPL-71403-00002</v>
      </c>
      <c r="C33" s="39" t="str">
        <f ca="1">IFERROR(__xludf.DUMMYFUNCTION("if(isblank(A33),"""",filter(Moorings!C:C,Moorings!B:B=left(A33,14),Moorings!D:D=D33))"),"13152-03")</f>
        <v>13152-03</v>
      </c>
      <c r="D33" s="45">
        <v>2</v>
      </c>
      <c r="E33" s="39" t="str">
        <f ca="1">IFERROR(__xludf.DUMMYFUNCTION("if(isblank(A33),"""",filter(Moorings!A:A,Moorings!B:B=A33,Moorings!D:D=D33))"),"ATAPL-70110-00004")</f>
        <v>ATAPL-70110-00004</v>
      </c>
      <c r="F33" s="39" t="str">
        <f ca="1">IFERROR(__xludf.DUMMYFUNCTION("if(isblank(A33),"""",filter(Moorings!C:C,Moorings!B:B=A33,Moorings!D:D=D33))"),"3637")</f>
        <v>3637</v>
      </c>
      <c r="G33" s="37" t="s">
        <v>84</v>
      </c>
      <c r="H33" s="62">
        <v>1.0960000000000001</v>
      </c>
      <c r="I33" s="37"/>
    </row>
    <row r="34" spans="1:9" ht="14.25" customHeight="1" x14ac:dyDescent="0.25">
      <c r="A34" t="s">
        <v>112</v>
      </c>
      <c r="B34" s="38" t="str">
        <f ca="1">IFERROR(__xludf.DUMMYFUNCTION("if(isblank(A34),"""",filter(Moorings!A:A,Moorings!B:B=left(A34,14),Moorings!D:D=D34))"),"ATAPL-71403-00002")</f>
        <v>ATAPL-71403-00002</v>
      </c>
      <c r="C34" s="39" t="str">
        <f ca="1">IFERROR(__xludf.DUMMYFUNCTION("if(isblank(A34),"""",filter(Moorings!C:C,Moorings!B:B=left(A34,14),Moorings!D:D=D34))"),"13152-03")</f>
        <v>13152-03</v>
      </c>
      <c r="D34" s="45">
        <v>2</v>
      </c>
      <c r="E34" s="39" t="str">
        <f ca="1">IFERROR(__xludf.DUMMYFUNCTION("if(isblank(A34),"""",filter(Moorings!A:A,Moorings!B:B=A34,Moorings!D:D=D34))"),"ATAPL-70110-00004")</f>
        <v>ATAPL-70110-00004</v>
      </c>
      <c r="F34" s="39" t="str">
        <f ca="1">IFERROR(__xludf.DUMMYFUNCTION("if(isblank(A34),"""",filter(Moorings!C:C,Moorings!B:B=A34,Moorings!D:D=D34))"),"3637")</f>
        <v>3637</v>
      </c>
      <c r="G34" s="37" t="s">
        <v>85</v>
      </c>
      <c r="H34" s="62">
        <v>3.9E-2</v>
      </c>
      <c r="I34" s="37"/>
    </row>
    <row r="35" spans="1:9" ht="15.75" customHeight="1" x14ac:dyDescent="0.25">
      <c r="A35" s="53"/>
      <c r="B35" s="33" t="str">
        <f ca="1">IFERROR(__xludf.DUMMYFUNCTION("if(isblank(A35),"""",filter(Moorings!A:A,Moorings!B:B=left(A35,14),Moorings!D:D=D35))"),"")</f>
        <v/>
      </c>
      <c r="C35" s="34" t="str">
        <f ca="1">IFERROR(__xludf.DUMMYFUNCTION("if(isblank(A35),"""",filter(Moorings!C:C,Moorings!B:B=left(A35,14),Moorings!D:D=D35))"),"")</f>
        <v/>
      </c>
      <c r="D35" s="44"/>
      <c r="E35" s="34" t="str">
        <f ca="1">IFERROR(__xludf.DUMMYFUNCTION("if(isblank(A35),"""",filter(Moorings!A:A,Moorings!B:B=A35,Moorings!D:D=D35))"),"")</f>
        <v/>
      </c>
      <c r="F35" s="34" t="str">
        <f ca="1">IFERROR(__xludf.DUMMYFUNCTION("if(isblank(A35),"""",filter(Moorings!C:C,Moorings!B:B=A35,Moorings!D:D=D35))"),"")</f>
        <v/>
      </c>
      <c r="G35" s="53"/>
      <c r="H35" s="47"/>
      <c r="I35" s="37"/>
    </row>
    <row r="36" spans="1:9" ht="14.25" customHeight="1" x14ac:dyDescent="0.25">
      <c r="A36" s="66" t="s">
        <v>50</v>
      </c>
      <c r="B36" s="38" t="str">
        <f ca="1">IFERROR(__xludf.DUMMYFUNCTION("if(isblank(A36),"""",filter(Moorings!A:A,Moorings!B:B=left(A36,14),Moorings!D:D=D36))"),"ATAPL-71403-00002")</f>
        <v>ATAPL-71403-00002</v>
      </c>
      <c r="C36" s="39" t="str">
        <f ca="1">IFERROR(__xludf.DUMMYFUNCTION("if(isblank(A36),"""",filter(Moorings!C:C,Moorings!B:B=left(A36,14),Moorings!D:D=D36))"),"13152-03")</f>
        <v>13152-03</v>
      </c>
      <c r="D36" s="44">
        <v>1</v>
      </c>
      <c r="E36" s="39" t="str">
        <f ca="1">IFERROR(__xludf.DUMMYFUNCTION("if(isblank(A36),"""",filter(Moorings!A:A,Moorings!B:B=A36,Moorings!D:D=D36))"),"ATAPL-70111-00001")</f>
        <v>ATAPL-70111-00001</v>
      </c>
      <c r="F36" s="39" t="str">
        <f ca="1">IFERROR(__xludf.DUMMYFUNCTION("if(isblank(A36),"""",filter(Moorings!C:C,Moorings!B:B=A36,Moorings!D:D=D36))"),"FLCDRTD-3098")</f>
        <v>FLCDRTD-3098</v>
      </c>
      <c r="G36" s="57" t="s">
        <v>86</v>
      </c>
      <c r="H36" s="63">
        <v>61</v>
      </c>
      <c r="I36" s="41"/>
    </row>
    <row r="37" spans="1:9" ht="14.25" customHeight="1" x14ac:dyDescent="0.25">
      <c r="A37" s="66" t="s">
        <v>50</v>
      </c>
      <c r="B37" s="38" t="str">
        <f ca="1">IFERROR(__xludf.DUMMYFUNCTION("if(isblank(A37),"""",filter(Moorings!A:A,Moorings!B:B=left(A37,14),Moorings!D:D=D37))"),"ATAPL-71403-00002")</f>
        <v>ATAPL-71403-00002</v>
      </c>
      <c r="C37" s="39" t="str">
        <f ca="1">IFERROR(__xludf.DUMMYFUNCTION("if(isblank(A37),"""",filter(Moorings!C:C,Moorings!B:B=left(A37,14),Moorings!D:D=D37))"),"13152-03")</f>
        <v>13152-03</v>
      </c>
      <c r="D37" s="44">
        <v>1</v>
      </c>
      <c r="E37" s="39" t="str">
        <f ca="1">IFERROR(__xludf.DUMMYFUNCTION("if(isblank(A37),"""",filter(Moorings!A:A,Moorings!B:B=A37,Moorings!D:D=D37))"),"ATAPL-70111-00001")</f>
        <v>ATAPL-70111-00001</v>
      </c>
      <c r="F37" s="39" t="str">
        <f ca="1">IFERROR(__xludf.DUMMYFUNCTION("if(isblank(A37),"""",filter(Moorings!C:C,Moorings!B:B=A37,Moorings!D:D=D37))"),"FLCDRTD-3098")</f>
        <v>FLCDRTD-3098</v>
      </c>
      <c r="G37" s="64" t="s">
        <v>87</v>
      </c>
      <c r="H37" s="65">
        <v>3.0700000000000002E-2</v>
      </c>
      <c r="I37" s="37"/>
    </row>
    <row r="38" spans="1:9" ht="14.25" customHeight="1" x14ac:dyDescent="0.25">
      <c r="A38" s="66"/>
      <c r="B38" s="33" t="str">
        <f ca="1">IFERROR(__xludf.DUMMYFUNCTION("if(isblank(A38),"""",filter(Moorings!A:A,Moorings!B:B=left(A38,14),Moorings!D:D=D38))"),"")</f>
        <v/>
      </c>
      <c r="C38" s="34" t="str">
        <f ca="1">IFERROR(__xludf.DUMMYFUNCTION("if(isblank(A38),"""",filter(Moorings!C:C,Moorings!B:B=left(A38,14),Moorings!D:D=D38))"),"")</f>
        <v/>
      </c>
      <c r="D38" s="40"/>
      <c r="E38" s="34" t="str">
        <f ca="1">IFERROR(__xludf.DUMMYFUNCTION("if(isblank(A38),"""",filter(Moorings!A:A,Moorings!B:B=A38,Moorings!D:D=D38))"),"")</f>
        <v/>
      </c>
      <c r="F38" s="34" t="str">
        <f ca="1">IFERROR(__xludf.DUMMYFUNCTION("if(isblank(A38),"""",filter(Moorings!C:C,Moorings!B:B=A38,Moorings!D:D=D38))"),"")</f>
        <v/>
      </c>
      <c r="G38" s="37"/>
      <c r="H38" s="67"/>
      <c r="I38" s="37"/>
    </row>
    <row r="39" spans="1:9" ht="14.25" customHeight="1" x14ac:dyDescent="0.25">
      <c r="A39" s="66" t="s">
        <v>50</v>
      </c>
      <c r="B39" s="38" t="str">
        <f ca="1">IFERROR(__xludf.DUMMYFUNCTION("if(isblank(A39),"""",filter(Moorings!A:A,Moorings!B:B=left(A39,14),Moorings!D:D=D39))"),"ATAPL-71403-00002")</f>
        <v>ATAPL-71403-00002</v>
      </c>
      <c r="C39" s="39" t="str">
        <f ca="1">IFERROR(__xludf.DUMMYFUNCTION("if(isblank(A39),"""",filter(Moorings!C:C,Moorings!B:B=left(A39,14),Moorings!D:D=D39))"),"13152-03")</f>
        <v>13152-03</v>
      </c>
      <c r="D39" s="45">
        <v>2</v>
      </c>
      <c r="E39" s="39" t="str">
        <f ca="1">IFERROR(__xludf.DUMMYFUNCTION("if(isblank(A39),"""",filter(Moorings!A:A,Moorings!B:B=A39,Moorings!D:D=D39))"),"ATAPL-70111-00004")</f>
        <v>ATAPL-70111-00004</v>
      </c>
      <c r="F39" s="39" t="str">
        <f ca="1">IFERROR(__xludf.DUMMYFUNCTION("if(isblank(A39),"""",filter(Moorings!C:C,Moorings!B:B=A39,Moorings!D:D=D39))"),"3715")</f>
        <v>3715</v>
      </c>
      <c r="G39" s="37" t="s">
        <v>86</v>
      </c>
      <c r="H39" s="67">
        <v>61</v>
      </c>
      <c r="I39" s="37"/>
    </row>
    <row r="40" spans="1:9" ht="14.25" customHeight="1" x14ac:dyDescent="0.25">
      <c r="A40" s="66" t="s">
        <v>50</v>
      </c>
      <c r="B40" s="38" t="str">
        <f ca="1">IFERROR(__xludf.DUMMYFUNCTION("if(isblank(A40),"""",filter(Moorings!A:A,Moorings!B:B=left(A40,14),Moorings!D:D=D40))"),"ATAPL-71403-00002")</f>
        <v>ATAPL-71403-00002</v>
      </c>
      <c r="C40" s="39" t="str">
        <f ca="1">IFERROR(__xludf.DUMMYFUNCTION("if(isblank(A40),"""",filter(Moorings!C:C,Moorings!B:B=left(A40,14),Moorings!D:D=D40))"),"13152-03")</f>
        <v>13152-03</v>
      </c>
      <c r="D40" s="45">
        <v>2</v>
      </c>
      <c r="E40" s="39" t="str">
        <f ca="1">IFERROR(__xludf.DUMMYFUNCTION("if(isblank(A40),"""",filter(Moorings!A:A,Moorings!B:B=A40,Moorings!D:D=D40))"),"ATAPL-70111-00004")</f>
        <v>ATAPL-70111-00004</v>
      </c>
      <c r="F40" s="39" t="str">
        <f ca="1">IFERROR(__xludf.DUMMYFUNCTION("if(isblank(A40),"""",filter(Moorings!C:C,Moorings!B:B=A40,Moorings!D:D=D40))"),"3715")</f>
        <v>3715</v>
      </c>
      <c r="G40" s="68" t="s">
        <v>87</v>
      </c>
      <c r="H40" s="61">
        <v>3.0700000000000002E-2</v>
      </c>
      <c r="I40" s="37"/>
    </row>
    <row r="41" spans="1:9" ht="15.75" customHeight="1" x14ac:dyDescent="0.25">
      <c r="A41" s="69"/>
      <c r="B41" s="33" t="str">
        <f ca="1">IFERROR(__xludf.DUMMYFUNCTION("if(isblank(A41),"""",filter(Moorings!A:A,Moorings!B:B=left(A41,14),Moorings!D:D=D41))"),"")</f>
        <v/>
      </c>
      <c r="C41" s="34" t="str">
        <f ca="1">IFERROR(__xludf.DUMMYFUNCTION("if(isblank(A41),"""",filter(Moorings!C:C,Moorings!B:B=left(A41,14),Moorings!D:D=D41))"),"")</f>
        <v/>
      </c>
      <c r="D41" s="70"/>
      <c r="E41" s="34" t="str">
        <f ca="1">IFERROR(__xludf.DUMMYFUNCTION("if(isblank(A41),"""",filter(Moorings!A:A,Moorings!B:B=A41,Moorings!D:D=D41))"),"")</f>
        <v/>
      </c>
      <c r="F41" s="34" t="str">
        <f ca="1">IFERROR(__xludf.DUMMYFUNCTION("if(isblank(A41),"""",filter(Moorings!C:C,Moorings!B:B=A41,Moorings!D:D=D41))"),"")</f>
        <v/>
      </c>
      <c r="G41" s="68"/>
      <c r="H41" s="47"/>
      <c r="I41" s="37"/>
    </row>
    <row r="42" spans="1:9" ht="14.25" customHeight="1" x14ac:dyDescent="0.25">
      <c r="A42" s="41" t="s">
        <v>29</v>
      </c>
      <c r="B42" s="38" t="str">
        <f ca="1">IFERROR(__xludf.DUMMYFUNCTION("if(isblank(A42),"""",filter(Moorings!A:A,Moorings!B:B=left(A42,14),Moorings!D:D=D42))"),"ATAPL-71403-00002")</f>
        <v>ATAPL-71403-00002</v>
      </c>
      <c r="C42" s="39" t="str">
        <f ca="1">IFERROR(__xludf.DUMMYFUNCTION("if(isblank(A42),"""",filter(Moorings!C:C,Moorings!B:B=left(A42,14),Moorings!D:D=D42))"),"13152-03")</f>
        <v>13152-03</v>
      </c>
      <c r="D42" s="44">
        <v>1</v>
      </c>
      <c r="E42" s="39" t="str">
        <f ca="1">IFERROR(__xludf.DUMMYFUNCTION("if(isblank(A42),"""",filter(Moorings!A:A,Moorings!B:B=A42,Moorings!D:D=D42))"),"ATAPL-58346-00001")</f>
        <v>ATAPL-58346-00001</v>
      </c>
      <c r="F42" s="39" t="str">
        <f ca="1">IFERROR(__xludf.DUMMYFUNCTION("if(isblank(A42),"""",filter(Moorings!C:C,Moorings!B:B=A42,Moorings!D:D=D42))"),"1001")</f>
        <v>1001</v>
      </c>
      <c r="G42" s="71" t="s">
        <v>88</v>
      </c>
      <c r="H42" s="72" t="s">
        <v>89</v>
      </c>
      <c r="I42" s="41"/>
    </row>
    <row r="43" spans="1:9" ht="14.25" customHeight="1" x14ac:dyDescent="0.25">
      <c r="A43" s="41" t="s">
        <v>29</v>
      </c>
      <c r="B43" s="38" t="str">
        <f ca="1">IFERROR(__xludf.DUMMYFUNCTION("if(isblank(A43),"""",filter(Moorings!A:A,Moorings!B:B=left(A43,14),Moorings!D:D=D43))"),"ATAPL-71403-00002")</f>
        <v>ATAPL-71403-00002</v>
      </c>
      <c r="C43" s="39" t="str">
        <f ca="1">IFERROR(__xludf.DUMMYFUNCTION("if(isblank(A43),"""",filter(Moorings!C:C,Moorings!B:B=left(A43,14),Moorings!D:D=D43))"),"13152-03")</f>
        <v>13152-03</v>
      </c>
      <c r="D43" s="44">
        <v>1</v>
      </c>
      <c r="E43" s="39" t="str">
        <f ca="1">IFERROR(__xludf.DUMMYFUNCTION("if(isblank(A43),"""",filter(Moorings!A:A,Moorings!B:B=A43,Moorings!D:D=D43))"),"ATAPL-58346-00001")</f>
        <v>ATAPL-58346-00001</v>
      </c>
      <c r="F43" s="39" t="str">
        <f ca="1">IFERROR(__xludf.DUMMYFUNCTION("if(isblank(A43),"""",filter(Moorings!C:C,Moorings!B:B=A43,Moorings!D:D=D43))"),"1001")</f>
        <v>1001</v>
      </c>
      <c r="G43" s="57" t="s">
        <v>90</v>
      </c>
      <c r="H43" s="72" t="s">
        <v>91</v>
      </c>
      <c r="I43" s="41"/>
    </row>
    <row r="44" spans="1:9" ht="14.25" customHeight="1" x14ac:dyDescent="0.25">
      <c r="A44" s="41" t="s">
        <v>29</v>
      </c>
      <c r="B44" s="38" t="str">
        <f ca="1">IFERROR(__xludf.DUMMYFUNCTION("if(isblank(A44),"""",filter(Moorings!A:A,Moorings!B:B=left(A44,14),Moorings!D:D=D44))"),"ATAPL-71403-00002")</f>
        <v>ATAPL-71403-00002</v>
      </c>
      <c r="C44" s="39" t="str">
        <f ca="1">IFERROR(__xludf.DUMMYFUNCTION("if(isblank(A44),"""",filter(Moorings!C:C,Moorings!B:B=left(A44,14),Moorings!D:D=D44))"),"13152-03")</f>
        <v>13152-03</v>
      </c>
      <c r="D44" s="44">
        <v>1</v>
      </c>
      <c r="E44" s="39" t="str">
        <f ca="1">IFERROR(__xludf.DUMMYFUNCTION("if(isblank(A44),"""",filter(Moorings!A:A,Moorings!B:B=A44,Moorings!D:D=D44))"),"ATAPL-58346-00001")</f>
        <v>ATAPL-58346-00001</v>
      </c>
      <c r="F44" s="39" t="str">
        <f ca="1">IFERROR(__xludf.DUMMYFUNCTION("if(isblank(A44),"""",filter(Moorings!C:C,Moorings!B:B=A44,Moorings!D:D=D44))"),"1001")</f>
        <v>1001</v>
      </c>
      <c r="G44" s="57" t="s">
        <v>92</v>
      </c>
      <c r="H44" s="72" t="s">
        <v>93</v>
      </c>
      <c r="I44" s="41"/>
    </row>
    <row r="45" spans="1:9" ht="14.25" customHeight="1" x14ac:dyDescent="0.25">
      <c r="A45" s="41" t="s">
        <v>29</v>
      </c>
      <c r="B45" s="38" t="str">
        <f ca="1">IFERROR(__xludf.DUMMYFUNCTION("if(isblank(A45),"""",filter(Moorings!A:A,Moorings!B:B=left(A45,14),Moorings!D:D=D45))"),"ATAPL-71403-00002")</f>
        <v>ATAPL-71403-00002</v>
      </c>
      <c r="C45" s="39" t="str">
        <f ca="1">IFERROR(__xludf.DUMMYFUNCTION("if(isblank(A45),"""",filter(Moorings!C:C,Moorings!B:B=left(A45,14),Moorings!D:D=D45))"),"13152-03")</f>
        <v>13152-03</v>
      </c>
      <c r="D45" s="44">
        <v>1</v>
      </c>
      <c r="E45" s="39" t="str">
        <f ca="1">IFERROR(__xludf.DUMMYFUNCTION("if(isblank(A45),"""",filter(Moorings!A:A,Moorings!B:B=A45,Moorings!D:D=D45))"),"ATAPL-58346-00001")</f>
        <v>ATAPL-58346-00001</v>
      </c>
      <c r="F45" s="39" t="str">
        <f ca="1">IFERROR(__xludf.DUMMYFUNCTION("if(isblank(A45),"""",filter(Moorings!C:C,Moorings!B:B=A45,Moorings!D:D=D45))"),"1001")</f>
        <v>1001</v>
      </c>
      <c r="G45" s="57" t="s">
        <v>60</v>
      </c>
      <c r="H45" s="73">
        <v>44.527316666666664</v>
      </c>
      <c r="I45" s="41"/>
    </row>
    <row r="46" spans="1:9" ht="14.25" customHeight="1" x14ac:dyDescent="0.25">
      <c r="A46" s="41" t="s">
        <v>29</v>
      </c>
      <c r="B46" s="38" t="str">
        <f ca="1">IFERROR(__xludf.DUMMYFUNCTION("if(isblank(A46),"""",filter(Moorings!A:A,Moorings!B:B=left(A46,14),Moorings!D:D=D46))"),"ATAPL-71403-00002")</f>
        <v>ATAPL-71403-00002</v>
      </c>
      <c r="C46" s="39" t="str">
        <f ca="1">IFERROR(__xludf.DUMMYFUNCTION("if(isblank(A46),"""",filter(Moorings!C:C,Moorings!B:B=left(A46,14),Moorings!D:D=D46))"),"13152-03")</f>
        <v>13152-03</v>
      </c>
      <c r="D46" s="44">
        <v>1</v>
      </c>
      <c r="E46" s="39" t="str">
        <f ca="1">IFERROR(__xludf.DUMMYFUNCTION("if(isblank(A46),"""",filter(Moorings!A:A,Moorings!B:B=A46,Moorings!D:D=D46))"),"ATAPL-58346-00001")</f>
        <v>ATAPL-58346-00001</v>
      </c>
      <c r="F46" s="39" t="str">
        <f ca="1">IFERROR(__xludf.DUMMYFUNCTION("if(isblank(A46),"""",filter(Moorings!C:C,Moorings!B:B=A46,Moorings!D:D=D46))"),"1001")</f>
        <v>1001</v>
      </c>
      <c r="G46" s="57" t="s">
        <v>61</v>
      </c>
      <c r="H46" s="65">
        <v>-125.3801</v>
      </c>
      <c r="I46" s="41"/>
    </row>
    <row r="47" spans="1:9" ht="14.25" customHeight="1" x14ac:dyDescent="0.25">
      <c r="A47" s="37"/>
      <c r="B47" s="33" t="str">
        <f ca="1">IFERROR(__xludf.DUMMYFUNCTION("if(isblank(A47),"""",filter(Moorings!A:A,Moorings!B:B=left(A47,14),Moorings!D:D=D47))"),"")</f>
        <v/>
      </c>
      <c r="C47" s="34" t="str">
        <f ca="1">IFERROR(__xludf.DUMMYFUNCTION("if(isblank(A47),"""",filter(Moorings!C:C,Moorings!B:B=left(A47,14),Moorings!D:D=D47))"),"")</f>
        <v/>
      </c>
      <c r="D47" s="40"/>
      <c r="E47" s="34" t="str">
        <f ca="1">IFERROR(__xludf.DUMMYFUNCTION("if(isblank(A47),"""",filter(Moorings!A:A,Moorings!B:B=A47,Moorings!D:D=D47))"),"")</f>
        <v/>
      </c>
      <c r="F47" s="34" t="str">
        <f ca="1">IFERROR(__xludf.DUMMYFUNCTION("if(isblank(A47),"""",filter(Moorings!C:C,Moorings!B:B=A47,Moorings!D:D=D47))"),"")</f>
        <v/>
      </c>
      <c r="G47" s="37"/>
      <c r="H47" s="47"/>
      <c r="I47" s="37"/>
    </row>
    <row r="48" spans="1:9" ht="14.25" customHeight="1" x14ac:dyDescent="0.25">
      <c r="A48" s="37" t="s">
        <v>29</v>
      </c>
      <c r="B48" s="38" t="str">
        <f ca="1">IFERROR(__xludf.DUMMYFUNCTION("if(isblank(A48),"""",filter(Moorings!A:A,Moorings!B:B=left(A48,14),Moorings!D:D=D48))"),"ATAPL-71403-00002")</f>
        <v>ATAPL-71403-00002</v>
      </c>
      <c r="C48" s="39" t="str">
        <f ca="1">IFERROR(__xludf.DUMMYFUNCTION("if(isblank(A48),"""",filter(Moorings!C:C,Moorings!B:B=left(A48,14),Moorings!D:D=D48))"),"13152-03")</f>
        <v>13152-03</v>
      </c>
      <c r="D48" s="49">
        <v>2</v>
      </c>
      <c r="E48" s="39" t="str">
        <f ca="1">IFERROR(__xludf.DUMMYFUNCTION("if(isblank(A48),"""",filter(Moorings!A:A,Moorings!B:B=A48,Moorings!D:D=D48))"),"ATAPL-58346-00006")</f>
        <v>ATAPL-58346-00006</v>
      </c>
      <c r="F48" s="39" t="str">
        <f ca="1">IFERROR(__xludf.DUMMYFUNCTION("if(isblank(A48),"""",filter(Moorings!C:C,Moorings!B:B=A48,Moorings!D:D=D48))"),"1215")</f>
        <v>1215</v>
      </c>
      <c r="G48" s="74" t="s">
        <v>88</v>
      </c>
      <c r="H48" s="47" t="s">
        <v>89</v>
      </c>
      <c r="I48" s="37"/>
    </row>
    <row r="49" spans="1:9" ht="14.25" customHeight="1" x14ac:dyDescent="0.25">
      <c r="A49" s="37" t="s">
        <v>29</v>
      </c>
      <c r="B49" s="38" t="str">
        <f ca="1">IFERROR(__xludf.DUMMYFUNCTION("if(isblank(A49),"""",filter(Moorings!A:A,Moorings!B:B=left(A49,14),Moorings!D:D=D49))"),"ATAPL-71403-00002")</f>
        <v>ATAPL-71403-00002</v>
      </c>
      <c r="C49" s="39" t="str">
        <f ca="1">IFERROR(__xludf.DUMMYFUNCTION("if(isblank(A49),"""",filter(Moorings!C:C,Moorings!B:B=left(A49,14),Moorings!D:D=D49))"),"13152-03")</f>
        <v>13152-03</v>
      </c>
      <c r="D49" s="49">
        <v>2</v>
      </c>
      <c r="E49" s="39" t="str">
        <f ca="1">IFERROR(__xludf.DUMMYFUNCTION("if(isblank(A49),"""",filter(Moorings!A:A,Moorings!B:B=A49,Moorings!D:D=D49))"),"ATAPL-58346-00006")</f>
        <v>ATAPL-58346-00006</v>
      </c>
      <c r="F49" s="39" t="str">
        <f ca="1">IFERROR(__xludf.DUMMYFUNCTION("if(isblank(A49),"""",filter(Moorings!C:C,Moorings!B:B=A49,Moorings!D:D=D49))"),"1215")</f>
        <v>1215</v>
      </c>
      <c r="G49" s="37" t="s">
        <v>90</v>
      </c>
      <c r="H49" s="47" t="s">
        <v>91</v>
      </c>
      <c r="I49" s="37"/>
    </row>
    <row r="50" spans="1:9" ht="14.25" customHeight="1" x14ac:dyDescent="0.25">
      <c r="A50" s="37" t="s">
        <v>29</v>
      </c>
      <c r="B50" s="38" t="str">
        <f ca="1">IFERROR(__xludf.DUMMYFUNCTION("if(isblank(A50),"""",filter(Moorings!A:A,Moorings!B:B=left(A50,14),Moorings!D:D=D50))"),"ATAPL-71403-00002")</f>
        <v>ATAPL-71403-00002</v>
      </c>
      <c r="C50" s="39" t="str">
        <f ca="1">IFERROR(__xludf.DUMMYFUNCTION("if(isblank(A50),"""",filter(Moorings!C:C,Moorings!B:B=left(A50,14),Moorings!D:D=D50))"),"13152-03")</f>
        <v>13152-03</v>
      </c>
      <c r="D50" s="49">
        <v>2</v>
      </c>
      <c r="E50" s="39" t="str">
        <f ca="1">IFERROR(__xludf.DUMMYFUNCTION("if(isblank(A50),"""",filter(Moorings!A:A,Moorings!B:B=A50,Moorings!D:D=D50))"),"ATAPL-58346-00006")</f>
        <v>ATAPL-58346-00006</v>
      </c>
      <c r="F50" s="39" t="str">
        <f ca="1">IFERROR(__xludf.DUMMYFUNCTION("if(isblank(A50),"""",filter(Moorings!C:C,Moorings!B:B=A50,Moorings!D:D=D50))"),"1215")</f>
        <v>1215</v>
      </c>
      <c r="G50" s="37" t="s">
        <v>92</v>
      </c>
      <c r="H50" s="47" t="s">
        <v>93</v>
      </c>
      <c r="I50" s="37"/>
    </row>
    <row r="51" spans="1:9" ht="14.25" customHeight="1" x14ac:dyDescent="0.25">
      <c r="A51" s="37" t="s">
        <v>29</v>
      </c>
      <c r="B51" s="38" t="str">
        <f ca="1">IFERROR(__xludf.DUMMYFUNCTION("if(isblank(A51),"""",filter(Moorings!A:A,Moorings!B:B=left(A51,14),Moorings!D:D=D51))"),"ATAPL-71403-00002")</f>
        <v>ATAPL-71403-00002</v>
      </c>
      <c r="C51" s="39" t="str">
        <f ca="1">IFERROR(__xludf.DUMMYFUNCTION("if(isblank(A51),"""",filter(Moorings!C:C,Moorings!B:B=left(A51,14),Moorings!D:D=D51))"),"13152-03")</f>
        <v>13152-03</v>
      </c>
      <c r="D51" s="49">
        <v>2</v>
      </c>
      <c r="E51" s="39" t="str">
        <f ca="1">IFERROR(__xludf.DUMMYFUNCTION("if(isblank(A51),"""",filter(Moorings!A:A,Moorings!B:B=A51,Moorings!D:D=D51))"),"ATAPL-58346-00006")</f>
        <v>ATAPL-58346-00006</v>
      </c>
      <c r="F51" s="39" t="str">
        <f ca="1">IFERROR(__xludf.DUMMYFUNCTION("if(isblank(A51),"""",filter(Moorings!C:C,Moorings!B:B=A51,Moorings!D:D=D51))"),"1215")</f>
        <v>1215</v>
      </c>
      <c r="G51" s="37" t="s">
        <v>60</v>
      </c>
      <c r="H51" s="54">
        <v>44.527316666666664</v>
      </c>
      <c r="I51" s="37"/>
    </row>
    <row r="52" spans="1:9" ht="14.25" customHeight="1" x14ac:dyDescent="0.25">
      <c r="A52" s="37" t="s">
        <v>29</v>
      </c>
      <c r="B52" s="38" t="str">
        <f ca="1">IFERROR(__xludf.DUMMYFUNCTION("if(isblank(A52),"""",filter(Moorings!A:A,Moorings!B:B=left(A52,14),Moorings!D:D=D52))"),"ATAPL-71403-00002")</f>
        <v>ATAPL-71403-00002</v>
      </c>
      <c r="C52" s="39" t="str">
        <f ca="1">IFERROR(__xludf.DUMMYFUNCTION("if(isblank(A52),"""",filter(Moorings!C:C,Moorings!B:B=left(A52,14),Moorings!D:D=D52))"),"13152-03")</f>
        <v>13152-03</v>
      </c>
      <c r="D52" s="49">
        <v>2</v>
      </c>
      <c r="E52" s="39" t="str">
        <f ca="1">IFERROR(__xludf.DUMMYFUNCTION("if(isblank(A52),"""",filter(Moorings!A:A,Moorings!B:B=A52,Moorings!D:D=D52))"),"ATAPL-58346-00006")</f>
        <v>ATAPL-58346-00006</v>
      </c>
      <c r="F52" s="39" t="str">
        <f ca="1">IFERROR(__xludf.DUMMYFUNCTION("if(isblank(A52),"""",filter(Moorings!C:C,Moorings!B:B=A52,Moorings!D:D=D52))"),"1215")</f>
        <v>1215</v>
      </c>
      <c r="G52" s="37" t="s">
        <v>61</v>
      </c>
      <c r="H52" s="61">
        <v>-125.3801</v>
      </c>
      <c r="I52" s="37"/>
    </row>
    <row r="53" spans="1:9" ht="15.75" customHeight="1" x14ac:dyDescent="0.25">
      <c r="A53" s="53"/>
      <c r="B53" s="33" t="str">
        <f ca="1">IFERROR(__xludf.DUMMYFUNCTION("if(isblank(A53),"""",filter(Moorings!A:A,Moorings!B:B=left(A53,14),Moorings!D:D=D53))"),"")</f>
        <v/>
      </c>
      <c r="C53" s="34" t="str">
        <f ca="1">IFERROR(__xludf.DUMMYFUNCTION("if(isblank(A53),"""",filter(Moorings!C:C,Moorings!B:B=left(A53,14),Moorings!D:D=D53))"),"")</f>
        <v/>
      </c>
      <c r="D53" s="40"/>
      <c r="E53" s="34" t="str">
        <f ca="1">IFERROR(__xludf.DUMMYFUNCTION("if(isblank(A53),"""",filter(Moorings!A:A,Moorings!B:B=A53,Moorings!D:D=D53))"),"")</f>
        <v/>
      </c>
      <c r="F53" s="34" t="str">
        <f ca="1">IFERROR(__xludf.DUMMYFUNCTION("if(isblank(A53),"""",filter(Moorings!C:C,Moorings!B:B=A53,Moorings!D:D=D53))"),"")</f>
        <v/>
      </c>
      <c r="G53" s="37"/>
      <c r="H53" s="47"/>
      <c r="I53" s="37"/>
    </row>
    <row r="54" spans="1:9" ht="14.25" customHeight="1" x14ac:dyDescent="0.25">
      <c r="A54" s="75" t="s">
        <v>31</v>
      </c>
      <c r="B54" s="38" t="str">
        <f ca="1">IFERROR(__xludf.DUMMYFUNCTION("if(isblank(A54),"""",filter(Moorings!A:A,Moorings!B:B=left(A54,14),Moorings!D:D=D54))"),"ATAPL-71403-00002")</f>
        <v>ATAPL-71403-00002</v>
      </c>
      <c r="C54" s="39" t="str">
        <f ca="1">IFERROR(__xludf.DUMMYFUNCTION("if(isblank(A54),"""",filter(Moorings!C:C,Moorings!B:B=left(A54,14),Moorings!D:D=D54))"),"13152-03")</f>
        <v>13152-03</v>
      </c>
      <c r="D54" s="40">
        <v>1</v>
      </c>
      <c r="E54" s="39" t="str">
        <f ca="1">IFERROR(__xludf.DUMMYFUNCTION("if(isblank(A54),"""",filter(Moorings!A:A,Moorings!B:B=A54,Moorings!D:D=D54))"),"ATAPL-67977-00001")</f>
        <v>ATAPL-67977-00001</v>
      </c>
      <c r="F54" s="39" t="str">
        <f ca="1">IFERROR(__xludf.DUMMYFUNCTION("if(isblank(A54),"""",filter(Moorings!C:C,Moorings!B:B=A54,Moorings!D:D=D54))"),"5273520-0120")</f>
        <v>5273520-0120</v>
      </c>
      <c r="G54" s="37" t="s">
        <v>60</v>
      </c>
      <c r="H54" s="54">
        <v>44.527316666666664</v>
      </c>
      <c r="I54" s="37"/>
    </row>
    <row r="55" spans="1:9" ht="14.25" customHeight="1" x14ac:dyDescent="0.25">
      <c r="A55" s="75" t="s">
        <v>31</v>
      </c>
      <c r="B55" s="38" t="str">
        <f ca="1">IFERROR(__xludf.DUMMYFUNCTION("if(isblank(A55),"""",filter(Moorings!A:A,Moorings!B:B=left(A55,14),Moorings!D:D=D55))"),"ATAPL-71403-00002")</f>
        <v>ATAPL-71403-00002</v>
      </c>
      <c r="C55" s="39" t="str">
        <f ca="1">IFERROR(__xludf.DUMMYFUNCTION("if(isblank(A55),"""",filter(Moorings!C:C,Moorings!B:B=left(A55,14),Moorings!D:D=D55))"),"13152-03")</f>
        <v>13152-03</v>
      </c>
      <c r="D55" s="40">
        <v>1</v>
      </c>
      <c r="E55" s="39" t="str">
        <f ca="1">IFERROR(__xludf.DUMMYFUNCTION("if(isblank(A55),"""",filter(Moorings!A:A,Moorings!B:B=A55,Moorings!D:D=D55))"),"ATAPL-67977-00001")</f>
        <v>ATAPL-67977-00001</v>
      </c>
      <c r="F55" s="39" t="str">
        <f ca="1">IFERROR(__xludf.DUMMYFUNCTION("if(isblank(A55),"""",filter(Moorings!C:C,Moorings!B:B=A55,Moorings!D:D=D55))"),"5273520-0120")</f>
        <v>5273520-0120</v>
      </c>
      <c r="G55" s="37" t="s">
        <v>61</v>
      </c>
      <c r="H55" s="61">
        <v>-125.3801</v>
      </c>
      <c r="I55" s="37"/>
    </row>
    <row r="56" spans="1:9" ht="15.75" customHeight="1" x14ac:dyDescent="0.25">
      <c r="A56" s="53"/>
      <c r="B56" s="33" t="str">
        <f ca="1">IFERROR(__xludf.DUMMYFUNCTION("if(isblank(A56),"""",filter(Moorings!A:A,Moorings!B:B=left(A56,14),Moorings!D:D=D56))"),"")</f>
        <v/>
      </c>
      <c r="C56" s="34" t="str">
        <f ca="1">IFERROR(__xludf.DUMMYFUNCTION("if(isblank(A56),"""",filter(Moorings!C:C,Moorings!B:B=left(A56,14),Moorings!D:D=D56))"),"")</f>
        <v/>
      </c>
      <c r="D56" s="40"/>
      <c r="E56" s="34" t="str">
        <f ca="1">IFERROR(__xludf.DUMMYFUNCTION("if(isblank(A56),"""",filter(Moorings!A:A,Moorings!B:B=A56,Moorings!D:D=D56))"),"")</f>
        <v/>
      </c>
      <c r="F56" s="34" t="str">
        <f ca="1">IFERROR(__xludf.DUMMYFUNCTION("if(isblank(A56),"""",filter(Moorings!C:C,Moorings!B:B=A56,Moorings!D:D=D56))"),"")</f>
        <v/>
      </c>
      <c r="G56" s="37"/>
      <c r="H56" s="47"/>
      <c r="I56" s="37"/>
    </row>
    <row r="57" spans="1:9" ht="15.75" customHeight="1" x14ac:dyDescent="0.25">
      <c r="A57" s="76" t="s">
        <v>31</v>
      </c>
      <c r="B57" s="38" t="str">
        <f ca="1">IFERROR(__xludf.DUMMYFUNCTION("if(isblank(A57),"""",filter(Moorings!A:A,Moorings!B:B=left(A57,14),Moorings!D:D=D57))"),"ATAPL-71403-00002")</f>
        <v>ATAPL-71403-00002</v>
      </c>
      <c r="C57" s="39" t="str">
        <f ca="1">IFERROR(__xludf.DUMMYFUNCTION("if(isblank(A57),"""",filter(Moorings!C:C,Moorings!B:B=left(A57,14),Moorings!D:D=D57))"),"13152-03")</f>
        <v>13152-03</v>
      </c>
      <c r="D57" s="45">
        <v>2</v>
      </c>
      <c r="E57" s="39" t="str">
        <f ca="1">IFERROR(__xludf.DUMMYFUNCTION("if(isblank(A57),"""",filter(Moorings!A:A,Moorings!B:B=A57,Moorings!D:D=D57))"),"ATAPL-67977-00004")</f>
        <v>ATAPL-67977-00004</v>
      </c>
      <c r="F57" s="39" t="str">
        <f ca="1">IFERROR(__xludf.DUMMYFUNCTION("if(isblank(A57),"""",filter(Moorings!C:C,Moorings!B:B=A57,Moorings!D:D=D57))"),"52-0144")</f>
        <v>52-0144</v>
      </c>
      <c r="G57" s="41" t="s">
        <v>60</v>
      </c>
      <c r="H57" s="42">
        <v>44.527316666666664</v>
      </c>
      <c r="I57" s="41"/>
    </row>
    <row r="58" spans="1:9" ht="15.75" customHeight="1" x14ac:dyDescent="0.25">
      <c r="A58" s="76" t="s">
        <v>31</v>
      </c>
      <c r="B58" s="38" t="str">
        <f ca="1">IFERROR(__xludf.DUMMYFUNCTION("if(isblank(A58),"""",filter(Moorings!A:A,Moorings!B:B=left(A58,14),Moorings!D:D=D58))"),"ATAPL-71403-00002")</f>
        <v>ATAPL-71403-00002</v>
      </c>
      <c r="C58" s="39" t="str">
        <f ca="1">IFERROR(__xludf.DUMMYFUNCTION("if(isblank(A58),"""",filter(Moorings!C:C,Moorings!B:B=left(A58,14),Moorings!D:D=D58))"),"13152-03")</f>
        <v>13152-03</v>
      </c>
      <c r="D58" s="77">
        <v>2</v>
      </c>
      <c r="E58" s="39" t="str">
        <f ca="1">IFERROR(__xludf.DUMMYFUNCTION("if(isblank(A58),"""",filter(Moorings!A:A,Moorings!B:B=A58,Moorings!D:D=D58))"),"ATAPL-67977-00004")</f>
        <v>ATAPL-67977-00004</v>
      </c>
      <c r="F58" s="39" t="str">
        <f ca="1">IFERROR(__xludf.DUMMYFUNCTION("if(isblank(A58),"""",filter(Moorings!C:C,Moorings!B:B=A58,Moorings!D:D=D58))"),"52-0144")</f>
        <v>52-0144</v>
      </c>
      <c r="G58" s="41" t="s">
        <v>61</v>
      </c>
      <c r="H58" s="43">
        <v>-125.3801</v>
      </c>
      <c r="I58" s="41"/>
    </row>
    <row r="59" spans="1:9" ht="15.75" customHeight="1" x14ac:dyDescent="0.25">
      <c r="A59" s="69"/>
      <c r="B59" s="33" t="str">
        <f ca="1">IFERROR(__xludf.DUMMYFUNCTION("if(isblank(A59),"""",filter(Moorings!A:A,Moorings!B:B=left(A59,14),Moorings!D:D=D59))"),"")</f>
        <v/>
      </c>
      <c r="C59" s="34" t="str">
        <f ca="1">IFERROR(__xludf.DUMMYFUNCTION("if(isblank(A59),"""",filter(Moorings!C:C,Moorings!B:B=left(A59,14),Moorings!D:D=D59))"),"")</f>
        <v/>
      </c>
      <c r="D59" s="70"/>
      <c r="E59" s="34" t="str">
        <f ca="1">IFERROR(__xludf.DUMMYFUNCTION("if(isblank(A59),"""",filter(Moorings!A:A,Moorings!B:B=A59,Moorings!D:D=D59))"),"")</f>
        <v/>
      </c>
      <c r="F59" s="34" t="str">
        <f ca="1">IFERROR(__xludf.DUMMYFUNCTION("if(isblank(A59),"""",filter(Moorings!C:C,Moorings!B:B=A59,Moorings!D:D=D59))"),"")</f>
        <v/>
      </c>
      <c r="G59" s="68"/>
      <c r="H59" s="47"/>
      <c r="I59" s="41" t="s">
        <v>94</v>
      </c>
    </row>
    <row r="60" spans="1:9" ht="15.75" customHeight="1" x14ac:dyDescent="0.25">
      <c r="A60" t="s">
        <v>111</v>
      </c>
      <c r="B60" s="38" t="str">
        <f ca="1">IFERROR(__xludf.DUMMYFUNCTION("if(isblank(A58),"""",filter(Moorings!A:A,Moorings!B:B=left(A58,14),Moorings!D:D=D58))"),"ATAPL-71403-00002")</f>
        <v>ATAPL-71403-00002</v>
      </c>
      <c r="C60" s="39" t="str">
        <f ca="1">IFERROR(__xludf.DUMMYFUNCTION("if(isblank(A58),"""",filter(Moorings!C:C,Moorings!B:B=left(A58,14),Moorings!D:D=D58))"),"13152-03")</f>
        <v>13152-03</v>
      </c>
      <c r="D60" s="70">
        <v>1</v>
      </c>
      <c r="E60" s="98" t="s">
        <v>115</v>
      </c>
      <c r="F60" t="s">
        <v>113</v>
      </c>
      <c r="G60" s="68"/>
      <c r="H60" s="47"/>
      <c r="I60" s="37"/>
    </row>
    <row r="61" spans="1:9" ht="15" customHeight="1" x14ac:dyDescent="0.25">
      <c r="A61" t="s">
        <v>111</v>
      </c>
      <c r="B61" s="38" t="str">
        <f ca="1">IFERROR(__xludf.DUMMYFUNCTION("if(isblank(A58),"""",filter(Moorings!A:A,Moorings!B:B=left(A58,14),Moorings!D:D=D58))"),"ATAPL-71403-00002")</f>
        <v>ATAPL-71403-00002</v>
      </c>
      <c r="C61" s="39" t="str">
        <f ca="1">IFERROR(__xludf.DUMMYFUNCTION("if(isblank(A58),"""",filter(Moorings!C:C,Moorings!B:B=left(A58,14),Moorings!D:D=D58))"),"13152-03")</f>
        <v>13152-03</v>
      </c>
      <c r="D61" s="97">
        <v>2</v>
      </c>
      <c r="E61" s="98" t="s">
        <v>116</v>
      </c>
      <c r="F61" t="s">
        <v>114</v>
      </c>
    </row>
    <row r="62" spans="1:9" ht="15" customHeight="1" x14ac:dyDescent="0.2">
      <c r="D62" s="97"/>
    </row>
    <row r="63" spans="1:9" ht="15" customHeight="1" x14ac:dyDescent="0.2">
      <c r="D63" s="9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pane ySplit="1" topLeftCell="A2" activePane="bottomLeft" state="frozen"/>
      <selection pane="bottomLeft" activeCell="B3" sqref="B3"/>
    </sheetView>
  </sheetViews>
  <sheetFormatPr defaultColWidth="17.28515625" defaultRowHeight="15" customHeight="1" x14ac:dyDescent="0.2"/>
  <cols>
    <col min="1" max="1" width="21.140625" customWidth="1"/>
    <col min="3" max="3" width="30.85546875" customWidth="1"/>
  </cols>
  <sheetData>
    <row r="1" spans="1:7" ht="15" customHeight="1" x14ac:dyDescent="0.2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</row>
    <row r="2" spans="1:7" ht="15" customHeight="1" x14ac:dyDescent="0.2">
      <c r="A2" s="78" t="str">
        <f>Moorings!A2</f>
        <v>ATAPL-71403-00002</v>
      </c>
      <c r="B2" s="78" t="str">
        <f>IF(D2="Mooring",Moorings!B2,"")</f>
        <v>RS01SBPD-DP01A</v>
      </c>
      <c r="C2" s="79" t="str">
        <f>IF(D2="Sensor",Moorings!B2,"")</f>
        <v/>
      </c>
      <c r="D2" s="80" t="str">
        <f>IF(ISBLANK(Moorings!B2),"",IF(LEN(Moorings!B2)&gt;14,"Sensor","Mooring"))</f>
        <v>Mooring</v>
      </c>
      <c r="E2" s="81" t="str">
        <f>Moorings!C2</f>
        <v>13152-03</v>
      </c>
      <c r="F2" s="82">
        <f>IF(D2="Mooring",Moorings!E2,"")</f>
        <v>41874</v>
      </c>
      <c r="G2" s="79"/>
    </row>
    <row r="3" spans="1:7" ht="15" customHeight="1" x14ac:dyDescent="0.2">
      <c r="A3" s="78" t="str">
        <f>Moorings!A3</f>
        <v>ATAPL-58320-00002</v>
      </c>
      <c r="B3" s="79" t="str">
        <f>IF(D3="Mooring",Moorings!B3,"")</f>
        <v/>
      </c>
      <c r="C3" s="78" t="str">
        <f>IF(D3="Sensor",Moorings!B3,"")</f>
        <v>RS01SBPD-DP01A-06-DOSTAD104</v>
      </c>
      <c r="D3" s="80" t="str">
        <f>IF(ISBLANK(Moorings!B3),"",IF(LEN(Moorings!B3)&gt;14,"Sensor","Mooring"))</f>
        <v>Sensor</v>
      </c>
      <c r="E3" s="81">
        <f>Moorings!C3</f>
        <v>344</v>
      </c>
      <c r="F3" s="82" t="str">
        <f>IF(D3="Mooring",Moorings!E3,"")</f>
        <v/>
      </c>
      <c r="G3" s="79"/>
    </row>
    <row r="4" spans="1:7" ht="15" customHeight="1" x14ac:dyDescent="0.2">
      <c r="A4" s="78" t="str">
        <f>Moorings!A4</f>
        <v>ATAPL-70110-00001</v>
      </c>
      <c r="B4" s="79" t="str">
        <f>IF(D4="Mooring",Moorings!B4,"")</f>
        <v/>
      </c>
      <c r="C4" s="78" t="str">
        <f>IF(D4="Sensor",Moorings!B4,"")</f>
        <v>RS01SBPD-DP01A-03-FLNTUA104</v>
      </c>
      <c r="D4" s="80" t="str">
        <f>IF(ISBLANK(Moorings!B4),"",IF(LEN(Moorings!B4)&gt;14,"Sensor","Mooring"))</f>
        <v>Sensor</v>
      </c>
      <c r="E4" s="81" t="str">
        <f>Moorings!C4</f>
        <v>FLNTURTD-3099</v>
      </c>
      <c r="F4" s="82" t="str">
        <f>IF(D4="Mooring",Moorings!E4,"")</f>
        <v/>
      </c>
      <c r="G4" s="79"/>
    </row>
    <row r="5" spans="1:7" ht="15" customHeight="1" x14ac:dyDescent="0.2">
      <c r="A5" s="78" t="str">
        <f>Moorings!A5</f>
        <v>ATAPL-70111-00001</v>
      </c>
      <c r="B5" s="79" t="str">
        <f>IF(D5="Mooring",Moorings!B5,"")</f>
        <v/>
      </c>
      <c r="C5" s="78" t="str">
        <f>IF(D5="Sensor",Moorings!B5,"")</f>
        <v>RS01SBPD-DP01A-03-FLCDRA104</v>
      </c>
      <c r="D5" s="80" t="str">
        <f>IF(ISBLANK(Moorings!B5),"",IF(LEN(Moorings!B5)&gt;14,"Sensor","Mooring"))</f>
        <v>Sensor</v>
      </c>
      <c r="E5" s="81" t="str">
        <f>Moorings!C5</f>
        <v>FLCDRTD-3098</v>
      </c>
      <c r="F5" s="82" t="str">
        <f>IF(D5="Mooring",Moorings!E5,"")</f>
        <v/>
      </c>
      <c r="G5" s="79"/>
    </row>
    <row r="6" spans="1:7" ht="15" customHeight="1" x14ac:dyDescent="0.2">
      <c r="A6" s="78" t="str">
        <f>Moorings!A6</f>
        <v>ATAPL-58346-00001</v>
      </c>
      <c r="B6" s="79" t="str">
        <f>IF(D6="Mooring",Moorings!B6,"")</f>
        <v/>
      </c>
      <c r="C6" s="78" t="str">
        <f>IF(D6="Sensor",Moorings!B6,"")</f>
        <v>RS01SBPD-DP01A-02-VEL3DA103</v>
      </c>
      <c r="D6" s="80" t="str">
        <f>IF(ISBLANK(Moorings!B6),"",IF(LEN(Moorings!B6)&gt;14,"Sensor","Mooring"))</f>
        <v>Sensor</v>
      </c>
      <c r="E6" s="81">
        <f>Moorings!C6</f>
        <v>1001</v>
      </c>
      <c r="F6" s="82" t="str">
        <f>IF(D6="Mooring",Moorings!E6,"")</f>
        <v/>
      </c>
      <c r="G6" s="79"/>
    </row>
    <row r="7" spans="1:7" ht="15" customHeight="1" x14ac:dyDescent="0.2">
      <c r="A7" s="78" t="str">
        <f>Moorings!A7</f>
        <v>ATAPL-67977-00001</v>
      </c>
      <c r="B7" s="79" t="str">
        <f>IF(D7="Mooring",Moorings!B7,"")</f>
        <v/>
      </c>
      <c r="C7" s="78" t="str">
        <f>IF(D7="Sensor",Moorings!B7,"")</f>
        <v>RS01SBPD-DP01A-01-CTDPFL104</v>
      </c>
      <c r="D7" s="80" t="str">
        <f>IF(ISBLANK(Moorings!B7),"",IF(LEN(Moorings!B7)&gt;14,"Sensor","Mooring"))</f>
        <v>Sensor</v>
      </c>
      <c r="E7" s="81" t="str">
        <f>Moorings!C7</f>
        <v>5273520-0120</v>
      </c>
      <c r="F7" s="82" t="str">
        <f>IF(D7="Mooring",Moorings!E7,"")</f>
        <v/>
      </c>
      <c r="G7" s="79"/>
    </row>
    <row r="8" spans="1:7" ht="15" customHeight="1" x14ac:dyDescent="0.2">
      <c r="A8" s="78" t="str">
        <f>Moorings!A8</f>
        <v>ATAPL-71553-00002</v>
      </c>
      <c r="B8" s="78" t="str">
        <f>IF(D8="Mooring",Moorings!B8,"")</f>
        <v>RS01SBPD-PD01A</v>
      </c>
      <c r="C8" s="79" t="str">
        <f>IF(D8="Sensor",Moorings!B8,"")</f>
        <v/>
      </c>
      <c r="D8" s="80" t="str">
        <f>IF(ISBLANK(Moorings!B8),"",IF(LEN(Moorings!B8)&gt;14,"Sensor","Mooring"))</f>
        <v>Mooring</v>
      </c>
      <c r="E8" s="81" t="str">
        <f>Moorings!C8</f>
        <v>SN0003</v>
      </c>
      <c r="F8" s="82">
        <f>IF(D8="Mooring",Moorings!E8,"")</f>
        <v>41874</v>
      </c>
      <c r="G8" s="79"/>
    </row>
    <row r="9" spans="1:7" ht="15" customHeight="1" x14ac:dyDescent="0.2">
      <c r="A9" s="78">
        <f>Moorings!A10</f>
        <v>0</v>
      </c>
      <c r="B9" s="79" t="str">
        <f>IF(D9="Mooring",Moorings!B10,"")</f>
        <v/>
      </c>
      <c r="C9" s="79" t="str">
        <f>IF(D9="Sensor",Moorings!B10,"")</f>
        <v/>
      </c>
      <c r="D9" s="80" t="str">
        <f>IF(ISBLANK(Moorings!B10),"",IF(LEN(Moorings!B10)&gt;14,"Sensor","Mooring"))</f>
        <v/>
      </c>
      <c r="E9" s="81">
        <f>Moorings!C10</f>
        <v>0</v>
      </c>
      <c r="F9" s="82" t="str">
        <f>IF(D9="Mooring",Moorings!E10,"")</f>
        <v/>
      </c>
      <c r="G9" s="79"/>
    </row>
    <row r="10" spans="1:7" ht="15" customHeight="1" x14ac:dyDescent="0.2">
      <c r="A10" s="78" t="str">
        <f>Moorings!A11</f>
        <v>ATAPL-71403-00002</v>
      </c>
      <c r="B10" s="78" t="str">
        <f>IF(D10="Mooring",Moorings!B11,"")</f>
        <v>RS01SBPD-DP01A</v>
      </c>
      <c r="C10" s="79" t="str">
        <f>IF(D10="Sensor",Moorings!B11,"")</f>
        <v/>
      </c>
      <c r="D10" s="80" t="str">
        <f>IF(ISBLANK(Moorings!B11),"",IF(LEN(Moorings!B11)&gt;14,"Sensor","Mooring"))</f>
        <v>Mooring</v>
      </c>
      <c r="E10" s="81" t="str">
        <f>Moorings!C11</f>
        <v>13152-03</v>
      </c>
      <c r="F10" s="82">
        <f>IF(D10="Mooring",Moorings!E11,"")</f>
        <v>42207</v>
      </c>
      <c r="G10" s="79"/>
    </row>
    <row r="11" spans="1:7" ht="15" customHeight="1" x14ac:dyDescent="0.2">
      <c r="A11" s="78" t="str">
        <f>Moorings!A12</f>
        <v>ATAPL-58320-00010</v>
      </c>
      <c r="B11" s="79" t="str">
        <f>IF(D11="Mooring",Moorings!B12,"")</f>
        <v/>
      </c>
      <c r="C11" s="78" t="str">
        <f>IF(D11="Sensor",Moorings!B12,"")</f>
        <v>RS01SBPD-DP01A-06-DOSTAD104</v>
      </c>
      <c r="D11" s="80" t="str">
        <f>IF(ISBLANK(Moorings!B12),"",IF(LEN(Moorings!B12)&gt;14,"Sensor","Mooring"))</f>
        <v>Sensor</v>
      </c>
      <c r="E11" s="81">
        <f>Moorings!C12</f>
        <v>459</v>
      </c>
      <c r="F11" s="82" t="str">
        <f>IF(D11="Mooring",Moorings!E12,"")</f>
        <v/>
      </c>
      <c r="G11" s="79"/>
    </row>
    <row r="12" spans="1:7" ht="15" customHeight="1" x14ac:dyDescent="0.2">
      <c r="A12" s="78" t="str">
        <f>Moorings!A13</f>
        <v>ATAPL-69943-00004</v>
      </c>
      <c r="B12" s="79" t="str">
        <f>IF(D12="Mooring",Moorings!B13,"")</f>
        <v/>
      </c>
      <c r="C12" s="78" t="str">
        <f>IF(D12="Sensor",Moorings!B13,"")</f>
        <v>RS01SBPD-DP01A-05-OPTAAC102</v>
      </c>
      <c r="D12" s="80" t="str">
        <f>IF(ISBLANK(Moorings!B13),"",IF(LEN(Moorings!B13)&gt;14,"Sensor","Mooring"))</f>
        <v>Sensor</v>
      </c>
      <c r="E12" s="81">
        <f>Moorings!C13</f>
        <v>158</v>
      </c>
      <c r="F12" s="82" t="str">
        <f>IF(D12="Mooring",Moorings!E13,"")</f>
        <v/>
      </c>
      <c r="G12" s="79"/>
    </row>
    <row r="13" spans="1:7" ht="15" customHeight="1" x14ac:dyDescent="0.2">
      <c r="A13" s="78" t="str">
        <f>Moorings!A14</f>
        <v>ATAPL-70110-00004</v>
      </c>
      <c r="B13" s="79" t="str">
        <f>IF(D13="Mooring",Moorings!B14,"")</f>
        <v/>
      </c>
      <c r="C13" s="78" t="str">
        <f>IF(D13="Sensor",Moorings!B14,"")</f>
        <v>RS01SBPD-DP01A-03-FLNTUA104</v>
      </c>
      <c r="D13" s="80" t="str">
        <f>IF(ISBLANK(Moorings!B14),"",IF(LEN(Moorings!B14)&gt;14,"Sensor","Mooring"))</f>
        <v>Sensor</v>
      </c>
      <c r="E13" s="81">
        <f>Moorings!C14</f>
        <v>3637</v>
      </c>
      <c r="F13" s="82" t="str">
        <f>IF(D13="Mooring",Moorings!E14,"")</f>
        <v/>
      </c>
      <c r="G13" s="79"/>
    </row>
    <row r="14" spans="1:7" ht="15" customHeight="1" x14ac:dyDescent="0.2">
      <c r="A14" s="78" t="str">
        <f>Moorings!A15</f>
        <v>ATAPL-70111-00004</v>
      </c>
      <c r="B14" s="79" t="str">
        <f>IF(D14="Mooring",Moorings!B15,"")</f>
        <v/>
      </c>
      <c r="C14" s="78" t="str">
        <f>IF(D14="Sensor",Moorings!B15,"")</f>
        <v>RS01SBPD-DP01A-03-FLCDRA104</v>
      </c>
      <c r="D14" s="80" t="str">
        <f>IF(ISBLANK(Moorings!B15),"",IF(LEN(Moorings!B15)&gt;14,"Sensor","Mooring"))</f>
        <v>Sensor</v>
      </c>
      <c r="E14" s="81">
        <f>Moorings!C15</f>
        <v>3715</v>
      </c>
      <c r="F14" s="82" t="str">
        <f>IF(D14="Mooring",Moorings!E15,"")</f>
        <v/>
      </c>
      <c r="G14" s="79"/>
    </row>
    <row r="15" spans="1:7" ht="15" customHeight="1" x14ac:dyDescent="0.2">
      <c r="A15" s="78" t="str">
        <f>Moorings!A16</f>
        <v>ATAPL-58346-00006</v>
      </c>
      <c r="B15" s="79" t="str">
        <f>IF(D15="Mooring",Moorings!B16,"")</f>
        <v/>
      </c>
      <c r="C15" s="78" t="str">
        <f>IF(D15="Sensor",Moorings!B16,"")</f>
        <v>RS01SBPD-DP01A-02-VEL3DA103</v>
      </c>
      <c r="D15" s="80" t="str">
        <f>IF(ISBLANK(Moorings!B16),"",IF(LEN(Moorings!B16)&gt;14,"Sensor","Mooring"))</f>
        <v>Sensor</v>
      </c>
      <c r="E15" s="81">
        <f>Moorings!C16</f>
        <v>1215</v>
      </c>
      <c r="F15" s="82" t="str">
        <f>IF(D15="Mooring",Moorings!E16,"")</f>
        <v/>
      </c>
      <c r="G15" s="79"/>
    </row>
    <row r="16" spans="1:7" ht="15" customHeight="1" x14ac:dyDescent="0.2">
      <c r="A16" s="78" t="str">
        <f>Moorings!A17</f>
        <v>ATAPL-67977-00004</v>
      </c>
      <c r="B16" s="79" t="str">
        <f>IF(D16="Mooring",Moorings!B17,"")</f>
        <v/>
      </c>
      <c r="C16" s="78" t="str">
        <f>IF(D16="Sensor",Moorings!B17,"")</f>
        <v>RS01SBPD-DP01A-01-CTDPFL104</v>
      </c>
      <c r="D16" s="80" t="str">
        <f>IF(ISBLANK(Moorings!B17),"",IF(LEN(Moorings!B17)&gt;14,"Sensor","Mooring"))</f>
        <v>Sensor</v>
      </c>
      <c r="E16" s="81" t="str">
        <f>Moorings!C17</f>
        <v>52-0144</v>
      </c>
      <c r="F16" s="82" t="str">
        <f>IF(D16="Mooring",Moorings!E17,"")</f>
        <v/>
      </c>
      <c r="G16" s="79"/>
    </row>
    <row r="17" spans="1:7" ht="15" customHeight="1" x14ac:dyDescent="0.2">
      <c r="A17" s="78" t="str">
        <f>Moorings!A18</f>
        <v>ATAPL-71553-00002</v>
      </c>
      <c r="B17" s="78" t="str">
        <f>IF(D17="Mooring",Moorings!B18,"")</f>
        <v>RS01SBPD-PD01A</v>
      </c>
      <c r="C17" s="79" t="str">
        <f>IF(D17="Sensor",Moorings!B18,"")</f>
        <v/>
      </c>
      <c r="D17" s="80" t="str">
        <f>IF(ISBLANK(Moorings!B18),"",IF(LEN(Moorings!B18)&gt;14,"Sensor","Mooring"))</f>
        <v>Mooring</v>
      </c>
      <c r="E17" s="81" t="str">
        <f>Moorings!C18</f>
        <v>SN0003</v>
      </c>
      <c r="F17" s="82">
        <f>IF(D17="Mooring",Moorings!E18,"")</f>
        <v>42207</v>
      </c>
      <c r="G17" s="79"/>
    </row>
    <row r="18" spans="1:7" ht="15" customHeight="1" x14ac:dyDescent="0.2">
      <c r="A18" s="78" t="e">
        <f>Moorings!#REF!</f>
        <v>#REF!</v>
      </c>
      <c r="B18" s="79" t="e">
        <f>IF(D18="Mooring",Moorings!#REF!,"")</f>
        <v>#REF!</v>
      </c>
      <c r="C18" s="79" t="e">
        <f>IF(D18="Sensor",Moorings!#REF!,"")</f>
        <v>#REF!</v>
      </c>
      <c r="D18" s="80" t="e">
        <f>IF(ISBLANK(Moorings!#REF!),"",IF(LEN(Moorings!#REF!)&gt;14,"Sensor","Mooring"))</f>
        <v>#REF!</v>
      </c>
      <c r="E18" s="81" t="str">
        <f>Moorings!C19</f>
        <v>RS01SBPD-DP01A-ENG-00002</v>
      </c>
      <c r="F18" s="82" t="e">
        <f>IF(D18="Mooring",Moorings!E19,"")</f>
        <v>#REF!</v>
      </c>
      <c r="G18" s="79"/>
    </row>
    <row r="19" spans="1:7" ht="15" customHeight="1" x14ac:dyDescent="0.2">
      <c r="A19" s="78">
        <f>Moorings!A20</f>
        <v>0</v>
      </c>
      <c r="B19" s="79" t="str">
        <f>IF(D19="Mooring",Moorings!B20,"")</f>
        <v/>
      </c>
      <c r="C19" s="79" t="str">
        <f>IF(D19="Sensor",Moorings!B20,"")</f>
        <v/>
      </c>
      <c r="D19" s="80" t="str">
        <f>IF(ISBLANK(Moorings!B20),"",IF(LEN(Moorings!B20)&gt;14,"Sensor","Mooring"))</f>
        <v/>
      </c>
      <c r="E19" s="81">
        <f>Moorings!C20</f>
        <v>0</v>
      </c>
      <c r="F19" s="82" t="str">
        <f>IF(D19="Mooring",Moorings!E20,"")</f>
        <v/>
      </c>
      <c r="G19" s="79"/>
    </row>
    <row r="20" spans="1:7" ht="15" customHeight="1" x14ac:dyDescent="0.2">
      <c r="A20" s="78">
        <f>Moorings!A21</f>
        <v>0</v>
      </c>
      <c r="B20" s="79" t="str">
        <f>IF(D20="Mooring",Moorings!B21,"")</f>
        <v/>
      </c>
      <c r="C20" s="79" t="str">
        <f>IF(D20="Sensor",Moorings!B21,"")</f>
        <v/>
      </c>
      <c r="D20" s="80" t="str">
        <f>IF(ISBLANK(Moorings!B21),"",IF(LEN(Moorings!B21)&gt;14,"Sensor","Mooring"))</f>
        <v/>
      </c>
      <c r="E20" s="81">
        <f>Moorings!C21</f>
        <v>0</v>
      </c>
      <c r="F20" s="82" t="str">
        <f>IF(D20="Mooring",Moorings!E21,"")</f>
        <v/>
      </c>
      <c r="G20" s="79"/>
    </row>
    <row r="21" spans="1:7" ht="15" customHeight="1" x14ac:dyDescent="0.2">
      <c r="A21" s="78" t="str">
        <f>Moorings!A9</f>
        <v>OL000577</v>
      </c>
      <c r="B21" s="79" t="str">
        <f>IF(D21="Mooring",Moorings!B22,"")</f>
        <v/>
      </c>
      <c r="C21" s="79" t="str">
        <f>IF(D21="Sensor",Moorings!B22,"")</f>
        <v/>
      </c>
      <c r="D21" s="80" t="str">
        <f>IF(ISBLANK(Moorings!B22),"",IF(LEN(Moorings!B22)&gt;14,"Sensor","Mooring"))</f>
        <v/>
      </c>
      <c r="E21" s="81">
        <f>Moorings!C22</f>
        <v>0</v>
      </c>
      <c r="F21" s="82" t="str">
        <f>IF(D21="Mooring",Moorings!E22,"")</f>
        <v/>
      </c>
      <c r="G21" s="7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defaultColWidth="17.28515625" defaultRowHeight="15" customHeight="1" x14ac:dyDescent="0.2"/>
  <cols>
    <col min="1" max="1" width="33.42578125" customWidth="1"/>
    <col min="2" max="2" width="20.140625" customWidth="1"/>
    <col min="3" max="5" width="11" customWidth="1"/>
    <col min="6" max="6" width="5.7109375" customWidth="1"/>
    <col min="7" max="7" width="16" customWidth="1"/>
    <col min="8" max="8" width="19.42578125" customWidth="1"/>
    <col min="9" max="9" width="11" customWidth="1"/>
  </cols>
  <sheetData>
    <row r="1" spans="1:9" x14ac:dyDescent="0.25">
      <c r="A1" s="83" t="str">
        <f ca="1">IFERROR(__xludf.DUMMYFUNCTION("sort(unique(Moorings!B:B))"),"Ref Des")</f>
        <v>Ref Des</v>
      </c>
      <c r="B1" s="84" t="s">
        <v>102</v>
      </c>
      <c r="C1" s="85" t="s">
        <v>103</v>
      </c>
      <c r="D1" s="85" t="s">
        <v>104</v>
      </c>
      <c r="E1" s="85" t="s">
        <v>105</v>
      </c>
      <c r="F1" s="85"/>
      <c r="G1" s="85" t="s">
        <v>106</v>
      </c>
      <c r="H1" s="84" t="s">
        <v>102</v>
      </c>
      <c r="I1" s="85" t="s">
        <v>105</v>
      </c>
    </row>
    <row r="2" spans="1:9" ht="15" customHeight="1" x14ac:dyDescent="0.2">
      <c r="A2" t="s">
        <v>13</v>
      </c>
      <c r="B2" s="86" t="s">
        <v>107</v>
      </c>
      <c r="C2" s="87"/>
      <c r="D2" s="87"/>
      <c r="E2" s="88"/>
      <c r="F2" s="88"/>
      <c r="G2" s="87">
        <v>1</v>
      </c>
      <c r="H2" s="89"/>
      <c r="I2" s="88"/>
    </row>
    <row r="3" spans="1:9" ht="15" customHeight="1" x14ac:dyDescent="0.2">
      <c r="A3" t="s">
        <v>31</v>
      </c>
      <c r="B3" s="86" t="s">
        <v>107</v>
      </c>
      <c r="C3" s="87" t="s">
        <v>108</v>
      </c>
      <c r="D3" s="87" t="s">
        <v>108</v>
      </c>
      <c r="E3" s="87"/>
      <c r="F3" s="87"/>
      <c r="G3" s="87">
        <v>1</v>
      </c>
      <c r="H3" s="90"/>
      <c r="I3" s="87"/>
    </row>
    <row r="4" spans="1:9" ht="15" customHeight="1" x14ac:dyDescent="0.2">
      <c r="A4" t="s">
        <v>29</v>
      </c>
      <c r="B4" s="86" t="s">
        <v>107</v>
      </c>
      <c r="C4" s="87" t="s">
        <v>108</v>
      </c>
      <c r="D4" s="87" t="s">
        <v>108</v>
      </c>
      <c r="E4" s="87"/>
      <c r="F4" s="88"/>
      <c r="G4" s="87">
        <v>1</v>
      </c>
      <c r="H4" s="90"/>
      <c r="I4" s="88"/>
    </row>
    <row r="5" spans="1:9" ht="15" customHeight="1" x14ac:dyDescent="0.2">
      <c r="A5" t="s">
        <v>26</v>
      </c>
      <c r="B5" s="86" t="s">
        <v>107</v>
      </c>
      <c r="C5" s="87" t="s">
        <v>109</v>
      </c>
      <c r="D5" s="87" t="s">
        <v>109</v>
      </c>
      <c r="E5" s="87"/>
      <c r="F5" s="88"/>
      <c r="G5" s="87">
        <v>1</v>
      </c>
      <c r="H5" s="89"/>
      <c r="I5" s="88"/>
    </row>
    <row r="6" spans="1:9" ht="15" customHeight="1" x14ac:dyDescent="0.2">
      <c r="A6" t="s">
        <v>50</v>
      </c>
      <c r="B6" s="86" t="s">
        <v>107</v>
      </c>
      <c r="C6" s="87" t="s">
        <v>109</v>
      </c>
      <c r="D6" s="87" t="s">
        <v>109</v>
      </c>
      <c r="E6" s="87"/>
      <c r="F6" s="88"/>
      <c r="G6" s="87">
        <v>1</v>
      </c>
      <c r="H6" s="90"/>
      <c r="I6" s="88"/>
    </row>
    <row r="7" spans="1:9" ht="15" customHeight="1" x14ac:dyDescent="0.2">
      <c r="A7" t="s">
        <v>23</v>
      </c>
      <c r="B7" s="86" t="s">
        <v>107</v>
      </c>
      <c r="C7" s="87" t="s">
        <v>109</v>
      </c>
      <c r="D7" s="87" t="s">
        <v>109</v>
      </c>
      <c r="E7" s="88"/>
      <c r="F7" s="88"/>
      <c r="G7" s="87">
        <v>1</v>
      </c>
      <c r="H7" s="90"/>
      <c r="I7" s="88"/>
    </row>
    <row r="8" spans="1:9" ht="15" customHeight="1" x14ac:dyDescent="0.2">
      <c r="A8" t="s">
        <v>48</v>
      </c>
      <c r="B8" s="86" t="s">
        <v>107</v>
      </c>
      <c r="C8" s="87" t="s">
        <v>109</v>
      </c>
      <c r="D8" s="87" t="s">
        <v>109</v>
      </c>
      <c r="E8" s="88"/>
      <c r="F8" s="88"/>
      <c r="G8" s="87">
        <v>1</v>
      </c>
      <c r="H8" s="89"/>
      <c r="I8" s="88"/>
    </row>
    <row r="9" spans="1:9" ht="15" customHeight="1" x14ac:dyDescent="0.2">
      <c r="A9" t="s">
        <v>46</v>
      </c>
      <c r="B9" s="86" t="s">
        <v>107</v>
      </c>
      <c r="C9" s="87" t="s">
        <v>109</v>
      </c>
      <c r="D9" s="87" t="s">
        <v>109</v>
      </c>
      <c r="E9" s="88"/>
      <c r="F9" s="88"/>
      <c r="G9" s="87">
        <v>1</v>
      </c>
      <c r="H9" s="90"/>
      <c r="I9" s="88"/>
    </row>
    <row r="10" spans="1:9" ht="15" customHeight="1" x14ac:dyDescent="0.2">
      <c r="A10" t="s">
        <v>19</v>
      </c>
      <c r="B10" s="86" t="s">
        <v>107</v>
      </c>
      <c r="C10" s="87" t="s">
        <v>108</v>
      </c>
      <c r="D10" s="87" t="s">
        <v>108</v>
      </c>
      <c r="E10" s="88"/>
      <c r="F10" s="88"/>
      <c r="G10" s="87">
        <v>1</v>
      </c>
      <c r="H10" s="90"/>
      <c r="I10" s="88"/>
    </row>
    <row r="11" spans="1:9" ht="15" customHeight="1" x14ac:dyDescent="0.2">
      <c r="A11" t="s">
        <v>34</v>
      </c>
      <c r="B11" s="86" t="s">
        <v>107</v>
      </c>
      <c r="C11" s="87" t="s">
        <v>108</v>
      </c>
      <c r="D11" s="87"/>
      <c r="E11" s="88"/>
      <c r="F11" s="88"/>
      <c r="G11" s="87">
        <v>1</v>
      </c>
      <c r="H11" s="89"/>
      <c r="I11" s="88"/>
    </row>
    <row r="12" spans="1:9" ht="15" customHeight="1" x14ac:dyDescent="0.2">
      <c r="B12" s="90"/>
      <c r="C12" s="87"/>
      <c r="D12" s="87"/>
      <c r="E12" s="88"/>
      <c r="F12" s="88"/>
      <c r="G12" s="88"/>
      <c r="H12" s="91"/>
      <c r="I12" s="87"/>
    </row>
    <row r="13" spans="1:9" ht="15" customHeight="1" x14ac:dyDescent="0.2">
      <c r="B13" s="92"/>
      <c r="C13" s="87"/>
      <c r="D13" s="87"/>
      <c r="E13" s="88"/>
      <c r="F13" s="88"/>
      <c r="G13" s="88"/>
      <c r="H13" s="90"/>
      <c r="I13" s="87"/>
    </row>
    <row r="14" spans="1:9" ht="15" customHeight="1" x14ac:dyDescent="0.2">
      <c r="A14" s="93" t="s">
        <v>110</v>
      </c>
      <c r="B14" s="90"/>
      <c r="C14" s="87"/>
      <c r="D14" s="87"/>
      <c r="E14" s="88"/>
      <c r="F14" s="88"/>
      <c r="G14" s="88"/>
      <c r="H14" s="90"/>
      <c r="I14" s="87"/>
    </row>
    <row r="15" spans="1:9" ht="15" customHeight="1" x14ac:dyDescent="0.2">
      <c r="B15" s="90"/>
      <c r="C15" s="87"/>
      <c r="D15" s="87"/>
      <c r="E15" s="88"/>
      <c r="F15" s="88"/>
      <c r="G15" s="88"/>
      <c r="H15" s="90"/>
      <c r="I15" s="87"/>
    </row>
    <row r="16" spans="1:9" ht="15" customHeight="1" x14ac:dyDescent="0.2">
      <c r="B16" s="90"/>
      <c r="C16" s="87"/>
      <c r="D16" s="87"/>
      <c r="E16" s="88"/>
      <c r="F16" s="88"/>
      <c r="G16" s="88"/>
      <c r="H16" s="90"/>
      <c r="I16" s="87"/>
    </row>
    <row r="17" spans="1:9" ht="15" customHeight="1" x14ac:dyDescent="0.2">
      <c r="A17" s="93"/>
      <c r="B17" s="90"/>
      <c r="C17" s="87"/>
      <c r="D17" s="87"/>
      <c r="E17" s="88"/>
      <c r="F17" s="88"/>
      <c r="G17" s="88"/>
      <c r="H17" s="90"/>
      <c r="I17" s="88"/>
    </row>
    <row r="18" spans="1:9" ht="15" customHeight="1" x14ac:dyDescent="0.2">
      <c r="A18" s="93"/>
      <c r="B18" s="90"/>
      <c r="C18" s="87"/>
      <c r="D18" s="87"/>
      <c r="E18" s="88"/>
      <c r="F18" s="88"/>
      <c r="G18" s="88"/>
      <c r="H18" s="90"/>
      <c r="I18" s="88"/>
    </row>
    <row r="19" spans="1:9" ht="15" customHeight="1" x14ac:dyDescent="0.2">
      <c r="A19" s="93"/>
      <c r="B19" s="90"/>
      <c r="C19" s="87"/>
      <c r="D19" s="87"/>
      <c r="E19" s="88"/>
      <c r="F19" s="88"/>
      <c r="G19" s="88"/>
      <c r="H19" s="90"/>
      <c r="I19" s="88"/>
    </row>
    <row r="20" spans="1:9" ht="15" customHeight="1" x14ac:dyDescent="0.2">
      <c r="A20" s="93"/>
      <c r="B20" s="90"/>
      <c r="C20" s="87"/>
      <c r="D20" s="87"/>
      <c r="E20" s="88"/>
      <c r="F20" s="88"/>
      <c r="G20" s="88"/>
      <c r="H20" s="90"/>
      <c r="I20" s="88"/>
    </row>
    <row r="21" spans="1:9" ht="15" customHeight="1" x14ac:dyDescent="0.2">
      <c r="A21" s="93"/>
      <c r="B21" s="90"/>
      <c r="C21" s="87"/>
      <c r="D21" s="87"/>
      <c r="E21" s="88"/>
      <c r="F21" s="88"/>
      <c r="G21" s="88"/>
      <c r="H21" s="90"/>
      <c r="I21" s="88"/>
    </row>
    <row r="22" spans="1:9" ht="15" customHeight="1" x14ac:dyDescent="0.2">
      <c r="A22" s="93"/>
      <c r="B22" s="90"/>
      <c r="C22" s="87"/>
      <c r="D22" s="87"/>
      <c r="E22" s="88"/>
      <c r="F22" s="88"/>
      <c r="G22" s="88"/>
      <c r="H22" s="90"/>
      <c r="I22" s="88"/>
    </row>
    <row r="23" spans="1:9" ht="15" customHeight="1" x14ac:dyDescent="0.2">
      <c r="A23" s="93"/>
      <c r="B23" s="94" t="str">
        <f>CONCATENATE("'",COUNTIF(B2:B22,"yes"),"/",COUNTA(B2:B22))</f>
        <v>'0/10</v>
      </c>
      <c r="C23" s="95" t="str">
        <f t="shared" ref="C23:D23" si="0">CONCATENATE("'",COUNTIF(C2:C22,"1/*")+COUNTIF(C2:C22,"2/*")*2,"/",COUNTIF(C2:C22,"*/1")+COUNTIF(C2:C22,"*/2")*2)</f>
        <v>'13/13</v>
      </c>
      <c r="D23" s="95" t="str">
        <f t="shared" si="0"/>
        <v>'11/11</v>
      </c>
      <c r="E23" s="88"/>
      <c r="F23" s="88"/>
      <c r="G23" s="88"/>
      <c r="H23" s="90"/>
      <c r="I23" s="88"/>
    </row>
    <row r="24" spans="1:9" ht="15" customHeight="1" x14ac:dyDescent="0.2">
      <c r="A24" s="93"/>
      <c r="B24" s="90"/>
      <c r="C24" s="87"/>
      <c r="D24" s="87"/>
      <c r="E24" s="88"/>
      <c r="F24" s="88"/>
      <c r="G24" s="88"/>
      <c r="H24" s="90"/>
      <c r="I24" s="88"/>
    </row>
    <row r="25" spans="1:9" ht="15" customHeight="1" x14ac:dyDescent="0.2">
      <c r="A25" s="93"/>
      <c r="B25" s="90"/>
      <c r="C25" s="87"/>
      <c r="D25" s="87"/>
      <c r="E25" s="88"/>
      <c r="F25" s="88"/>
      <c r="G25" s="88"/>
      <c r="H25" s="90"/>
      <c r="I25" s="88"/>
    </row>
    <row r="26" spans="1:9" ht="15" customHeight="1" x14ac:dyDescent="0.2">
      <c r="A26" s="93"/>
      <c r="B26" s="90"/>
      <c r="C26" s="87"/>
      <c r="D26" s="87"/>
      <c r="E26" s="88"/>
      <c r="F26" s="88"/>
      <c r="G26" s="88"/>
      <c r="H26" s="90"/>
      <c r="I26" s="8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"/>
  <sheetViews>
    <sheetView workbookViewId="0"/>
  </sheetViews>
  <sheetFormatPr defaultColWidth="17.28515625" defaultRowHeight="15" customHeight="1" x14ac:dyDescent="0.2"/>
  <sheetData>
    <row r="1" spans="1:36" ht="15" customHeight="1" x14ac:dyDescent="0.2">
      <c r="A1" s="93">
        <v>7.1318999999999994E-2</v>
      </c>
      <c r="B1" s="93">
        <v>6.7687999999999998E-2</v>
      </c>
      <c r="C1" s="93">
        <v>6.4461000000000004E-2</v>
      </c>
      <c r="D1" s="93">
        <v>6.0184000000000001E-2</v>
      </c>
      <c r="E1" s="93">
        <v>5.6642999999999999E-2</v>
      </c>
      <c r="F1" s="93">
        <v>5.5173E-2</v>
      </c>
      <c r="G1" s="93">
        <v>5.0521000000000003E-2</v>
      </c>
      <c r="H1" s="93">
        <v>4.8911000000000003E-2</v>
      </c>
      <c r="I1" s="93">
        <v>4.3395999999999997E-2</v>
      </c>
      <c r="J1" s="93">
        <v>4.1345E-2</v>
      </c>
      <c r="K1" s="93">
        <v>4.0735E-2</v>
      </c>
      <c r="L1" s="93">
        <v>3.6909999999999998E-2</v>
      </c>
      <c r="M1" s="93">
        <v>3.2752999999999997E-2</v>
      </c>
      <c r="N1" s="93">
        <v>3.0787999999999999E-2</v>
      </c>
      <c r="O1" s="93">
        <v>2.7803999999999999E-2</v>
      </c>
      <c r="P1" s="93">
        <v>2.4298E-2</v>
      </c>
      <c r="Q1" s="93">
        <v>2.1892999999999999E-2</v>
      </c>
      <c r="R1" s="93">
        <v>1.8526999999999998E-2</v>
      </c>
      <c r="S1" s="93">
        <v>1.6475E-2</v>
      </c>
      <c r="T1" s="93">
        <v>1.5446E-2</v>
      </c>
      <c r="U1" s="93">
        <v>1.0229E-2</v>
      </c>
      <c r="V1" s="93">
        <v>6.5770000000000004E-3</v>
      </c>
      <c r="W1" s="93">
        <v>4.398E-3</v>
      </c>
      <c r="X1" s="93">
        <v>5.8699999999999996E-4</v>
      </c>
      <c r="Y1" s="93">
        <v>0</v>
      </c>
      <c r="Z1" s="93">
        <v>-4.5719999999999997E-3</v>
      </c>
      <c r="AA1" s="93">
        <v>-7.8469999999999998E-3</v>
      </c>
      <c r="AB1" s="93">
        <v>-1.0336E-2</v>
      </c>
      <c r="AC1" s="93">
        <v>-1.7018999999999999E-2</v>
      </c>
      <c r="AD1" s="93">
        <v>-1.8672000000000001E-2</v>
      </c>
      <c r="AE1" s="93">
        <v>-2.104E-2</v>
      </c>
      <c r="AF1" s="93">
        <v>-2.3178000000000001E-2</v>
      </c>
      <c r="AG1" s="93">
        <v>-2.8849E-2</v>
      </c>
      <c r="AH1" s="93">
        <v>-3.0404E-2</v>
      </c>
      <c r="AI1" s="93">
        <v>-3.1972E-2</v>
      </c>
      <c r="AJ1" s="93">
        <v>-3.4812999999999997E-2</v>
      </c>
    </row>
    <row r="2" spans="1:36" ht="15" customHeight="1" x14ac:dyDescent="0.2">
      <c r="A2" s="93">
        <v>6.2142000000000003E-2</v>
      </c>
      <c r="B2" s="93">
        <v>5.9611999999999998E-2</v>
      </c>
      <c r="C2" s="93">
        <v>5.6285000000000002E-2</v>
      </c>
      <c r="D2" s="93">
        <v>5.2328E-2</v>
      </c>
      <c r="E2" s="93">
        <v>4.8870999999999998E-2</v>
      </c>
      <c r="F2" s="93">
        <v>4.7169000000000003E-2</v>
      </c>
      <c r="G2" s="93">
        <v>4.4749999999999998E-2</v>
      </c>
      <c r="H2" s="93">
        <v>4.3726000000000001E-2</v>
      </c>
      <c r="I2" s="93">
        <v>3.8421999999999998E-2</v>
      </c>
      <c r="J2" s="93">
        <v>3.6799999999999999E-2</v>
      </c>
      <c r="K2" s="93">
        <v>3.4311000000000001E-2</v>
      </c>
      <c r="L2" s="93">
        <v>3.1454000000000003E-2</v>
      </c>
      <c r="M2" s="93">
        <v>2.7771000000000001E-2</v>
      </c>
      <c r="N2" s="93">
        <v>2.6228000000000001E-2</v>
      </c>
      <c r="O2" s="93">
        <v>2.3241999999999999E-2</v>
      </c>
      <c r="P2" s="93">
        <v>2.1388000000000001E-2</v>
      </c>
      <c r="Q2" s="93">
        <v>1.8401000000000001E-2</v>
      </c>
      <c r="R2" s="93">
        <v>1.5968E-2</v>
      </c>
      <c r="S2" s="93">
        <v>1.4355E-2</v>
      </c>
      <c r="T2" s="93">
        <v>1.1486E-2</v>
      </c>
      <c r="U2" s="93">
        <v>8.5599999999999999E-3</v>
      </c>
      <c r="V2" s="93">
        <v>4.8190000000000004E-3</v>
      </c>
      <c r="W2" s="93">
        <v>3.6459999999999999E-3</v>
      </c>
      <c r="X2" s="93">
        <v>1.456E-3</v>
      </c>
      <c r="Y2" s="93">
        <v>0</v>
      </c>
      <c r="Z2" s="93">
        <v>-3.2360000000000002E-3</v>
      </c>
      <c r="AA2" s="93">
        <v>-6.8700000000000002E-3</v>
      </c>
      <c r="AB2" s="93">
        <v>-9.1249999999999994E-3</v>
      </c>
      <c r="AC2" s="93">
        <v>-1.4052E-2</v>
      </c>
      <c r="AD2" s="93">
        <v>-1.6147999999999999E-2</v>
      </c>
      <c r="AE2" s="93">
        <v>-1.8936000000000001E-2</v>
      </c>
      <c r="AF2" s="93">
        <v>-2.1665E-2</v>
      </c>
      <c r="AG2" s="93">
        <v>-2.3578999999999999E-2</v>
      </c>
      <c r="AH2" s="93">
        <v>-2.6221999999999999E-2</v>
      </c>
      <c r="AI2" s="93">
        <v>-2.7664000000000001E-2</v>
      </c>
      <c r="AJ2" s="93">
        <v>-2.8777E-2</v>
      </c>
    </row>
    <row r="3" spans="1:36" ht="15" customHeight="1" x14ac:dyDescent="0.2">
      <c r="A3" s="93">
        <v>5.0567000000000001E-2</v>
      </c>
      <c r="B3" s="93">
        <v>4.7738000000000003E-2</v>
      </c>
      <c r="C3" s="93">
        <v>4.4887999999999997E-2</v>
      </c>
      <c r="D3" s="93">
        <v>4.1841999999999997E-2</v>
      </c>
      <c r="E3" s="93">
        <v>3.9135000000000003E-2</v>
      </c>
      <c r="F3" s="93">
        <v>3.8431E-2</v>
      </c>
      <c r="G3" s="93">
        <v>3.5531E-2</v>
      </c>
      <c r="H3" s="93">
        <v>3.4778000000000003E-2</v>
      </c>
      <c r="I3" s="93">
        <v>3.0889E-2</v>
      </c>
      <c r="J3" s="93">
        <v>2.9274999999999999E-2</v>
      </c>
      <c r="K3" s="93">
        <v>2.8125000000000001E-2</v>
      </c>
      <c r="L3" s="93">
        <v>2.5683000000000001E-2</v>
      </c>
      <c r="M3" s="93">
        <v>2.2804000000000001E-2</v>
      </c>
      <c r="N3" s="93">
        <v>2.1756999999999999E-2</v>
      </c>
      <c r="O3" s="93">
        <v>1.9394000000000002E-2</v>
      </c>
      <c r="P3" s="93">
        <v>1.6822E-2</v>
      </c>
      <c r="Q3" s="93">
        <v>1.5610000000000001E-2</v>
      </c>
      <c r="R3" s="93">
        <v>1.3435000000000001E-2</v>
      </c>
      <c r="S3" s="93">
        <v>1.1764E-2</v>
      </c>
      <c r="T3" s="93">
        <v>1.0066E-2</v>
      </c>
      <c r="U3" s="93">
        <v>7.1289999999999999E-3</v>
      </c>
      <c r="V3" s="93">
        <v>4.9090000000000002E-3</v>
      </c>
      <c r="W3" s="93">
        <v>3.627E-3</v>
      </c>
      <c r="X3" s="93">
        <v>-1.5E-5</v>
      </c>
      <c r="Y3" s="93">
        <v>0</v>
      </c>
      <c r="Z3" s="93">
        <v>-2.5609999999999999E-3</v>
      </c>
      <c r="AA3" s="93">
        <v>-5.1910000000000003E-3</v>
      </c>
      <c r="AB3" s="93">
        <v>-7.3860000000000002E-3</v>
      </c>
      <c r="AC3" s="93">
        <v>-1.1146E-2</v>
      </c>
      <c r="AD3" s="93">
        <v>-1.3138E-2</v>
      </c>
      <c r="AE3" s="93">
        <v>-1.4541999999999999E-2</v>
      </c>
      <c r="AF3" s="93">
        <v>-1.6832E-2</v>
      </c>
      <c r="AG3" s="93">
        <v>-2.0124E-2</v>
      </c>
      <c r="AH3" s="93">
        <v>-2.1037E-2</v>
      </c>
      <c r="AI3" s="93">
        <v>-2.214E-2</v>
      </c>
      <c r="AJ3" s="93">
        <v>-2.4282999999999999E-2</v>
      </c>
    </row>
    <row r="4" spans="1:36" ht="15" customHeight="1" x14ac:dyDescent="0.2">
      <c r="A4" s="93">
        <v>4.2000000000000003E-2</v>
      </c>
      <c r="B4" s="93">
        <v>4.0280000000000003E-2</v>
      </c>
      <c r="C4" s="93">
        <v>3.8491999999999998E-2</v>
      </c>
      <c r="D4" s="93">
        <v>3.6341999999999999E-2</v>
      </c>
      <c r="E4" s="93">
        <v>3.3485000000000001E-2</v>
      </c>
      <c r="F4" s="93">
        <v>3.1773000000000003E-2</v>
      </c>
      <c r="G4" s="93">
        <v>2.9683999999999999E-2</v>
      </c>
      <c r="H4" s="93">
        <v>2.9278999999999999E-2</v>
      </c>
      <c r="I4" s="93">
        <v>2.5430999999999999E-2</v>
      </c>
      <c r="J4" s="93">
        <v>2.4206999999999999E-2</v>
      </c>
      <c r="K4" s="93">
        <v>2.3720000000000001E-2</v>
      </c>
      <c r="L4" s="93">
        <v>2.1724E-2</v>
      </c>
      <c r="M4" s="93">
        <v>1.8984999999999998E-2</v>
      </c>
      <c r="N4" s="93">
        <v>1.7561E-2</v>
      </c>
      <c r="O4" s="93">
        <v>1.5429E-2</v>
      </c>
      <c r="P4" s="93">
        <v>1.3809E-2</v>
      </c>
      <c r="Q4" s="93">
        <v>1.2538000000000001E-2</v>
      </c>
      <c r="R4" s="93">
        <v>1.1036000000000001E-2</v>
      </c>
      <c r="S4" s="93">
        <v>8.9999999999999993E-3</v>
      </c>
      <c r="T4" s="93">
        <v>7.6439999999999998E-3</v>
      </c>
      <c r="U4" s="93">
        <v>5.3759999999999997E-3</v>
      </c>
      <c r="V4" s="93">
        <v>3.1319999999999998E-3</v>
      </c>
      <c r="W4" s="93">
        <v>2.1840000000000002E-3</v>
      </c>
      <c r="X4" s="93">
        <v>9.7E-5</v>
      </c>
      <c r="Y4" s="93">
        <v>0</v>
      </c>
      <c r="Z4" s="93">
        <v>-2.7529999999999998E-3</v>
      </c>
      <c r="AA4" s="93">
        <v>-4.973E-3</v>
      </c>
      <c r="AB4" s="93">
        <v>-6.1630000000000001E-3</v>
      </c>
      <c r="AC4" s="93">
        <v>-9.8279999999999999E-3</v>
      </c>
      <c r="AD4" s="93">
        <v>-1.0681E-2</v>
      </c>
      <c r="AE4" s="93">
        <v>-1.2356000000000001E-2</v>
      </c>
      <c r="AF4" s="93">
        <v>-1.3746E-2</v>
      </c>
      <c r="AG4" s="93">
        <v>-1.6493000000000001E-2</v>
      </c>
      <c r="AH4" s="93">
        <v>-1.6990999999999999E-2</v>
      </c>
      <c r="AI4" s="93">
        <v>-1.8720000000000001E-2</v>
      </c>
      <c r="AJ4" s="93">
        <v>-2.0288E-2</v>
      </c>
    </row>
    <row r="5" spans="1:36" ht="15" customHeight="1" x14ac:dyDescent="0.2">
      <c r="A5" s="93">
        <v>3.3696999999999998E-2</v>
      </c>
      <c r="B5" s="93">
        <v>3.2881000000000001E-2</v>
      </c>
      <c r="C5" s="93">
        <v>3.1677999999999998E-2</v>
      </c>
      <c r="D5" s="93">
        <v>3.0384000000000001E-2</v>
      </c>
      <c r="E5" s="93">
        <v>2.7890000000000002E-2</v>
      </c>
      <c r="F5" s="93">
        <v>2.8112999999999999E-2</v>
      </c>
      <c r="G5" s="93">
        <v>2.6527999999999999E-2</v>
      </c>
      <c r="H5" s="93">
        <v>2.5798000000000001E-2</v>
      </c>
      <c r="I5" s="93">
        <v>2.3043000000000001E-2</v>
      </c>
      <c r="J5" s="93">
        <v>2.1430000000000001E-2</v>
      </c>
      <c r="K5" s="93">
        <v>2.0958000000000001E-2</v>
      </c>
      <c r="L5" s="93">
        <v>1.8657E-2</v>
      </c>
      <c r="M5" s="93">
        <v>1.6847000000000001E-2</v>
      </c>
      <c r="N5" s="93">
        <v>1.5741999999999999E-2</v>
      </c>
      <c r="O5" s="93">
        <v>1.4453000000000001E-2</v>
      </c>
      <c r="P5" s="93">
        <v>1.2172000000000001E-2</v>
      </c>
      <c r="Q5" s="93">
        <v>1.1139E-2</v>
      </c>
      <c r="R5" s="93">
        <v>9.2999999999999992E-3</v>
      </c>
      <c r="S5" s="93">
        <v>8.3409999999999995E-3</v>
      </c>
      <c r="T5" s="93">
        <v>7.0540000000000004E-3</v>
      </c>
      <c r="U5" s="93">
        <v>4.6129999999999999E-3</v>
      </c>
      <c r="V5" s="93">
        <v>2.617E-3</v>
      </c>
      <c r="W5" s="93">
        <v>1.753E-3</v>
      </c>
      <c r="X5" s="93">
        <v>2.7599999999999999E-4</v>
      </c>
      <c r="Y5" s="93">
        <v>0</v>
      </c>
      <c r="Z5" s="93">
        <v>-2.2179999999999999E-3</v>
      </c>
      <c r="AA5" s="93">
        <v>-3.8990000000000001E-3</v>
      </c>
      <c r="AB5" s="93">
        <v>-5.3449999999999999E-3</v>
      </c>
      <c r="AC5" s="93">
        <v>-8.3759999999999998E-3</v>
      </c>
      <c r="AD5" s="93">
        <v>-9.2770000000000005E-3</v>
      </c>
      <c r="AE5" s="93">
        <v>-1.0295E-2</v>
      </c>
      <c r="AF5" s="93">
        <v>-1.1695000000000001E-2</v>
      </c>
      <c r="AG5" s="93">
        <v>-1.3861E-2</v>
      </c>
      <c r="AH5" s="93">
        <v>-1.4792E-2</v>
      </c>
      <c r="AI5" s="93">
        <v>-1.5252E-2</v>
      </c>
      <c r="AJ5" s="93">
        <v>-1.7048000000000001E-2</v>
      </c>
    </row>
    <row r="6" spans="1:36" ht="15" customHeight="1" x14ac:dyDescent="0.2">
      <c r="A6" s="93">
        <v>2.4523E-2</v>
      </c>
      <c r="B6" s="93">
        <v>2.3661000000000001E-2</v>
      </c>
      <c r="C6" s="93">
        <v>2.3414999999999998E-2</v>
      </c>
      <c r="D6" s="93">
        <v>2.2558000000000002E-2</v>
      </c>
      <c r="E6" s="93">
        <v>2.1565000000000001E-2</v>
      </c>
      <c r="F6" s="93">
        <v>2.1600000000000001E-2</v>
      </c>
      <c r="G6" s="93">
        <v>2.0368000000000001E-2</v>
      </c>
      <c r="H6" s="93">
        <v>2.0171999999999999E-2</v>
      </c>
      <c r="I6" s="93">
        <v>1.7590000000000001E-2</v>
      </c>
      <c r="J6" s="93">
        <v>1.7264000000000002E-2</v>
      </c>
      <c r="K6" s="93">
        <v>1.6625000000000001E-2</v>
      </c>
      <c r="L6" s="93">
        <v>1.5730000000000001E-2</v>
      </c>
      <c r="M6" s="93">
        <v>1.3627999999999999E-2</v>
      </c>
      <c r="N6" s="93">
        <v>1.3239000000000001E-2</v>
      </c>
      <c r="O6" s="93">
        <v>1.1486E-2</v>
      </c>
      <c r="P6" s="93">
        <v>1.0368E-2</v>
      </c>
      <c r="Q6" s="93">
        <v>9.2949999999999994E-3</v>
      </c>
      <c r="R6" s="93">
        <v>8.2660000000000008E-3</v>
      </c>
      <c r="S6" s="93">
        <v>6.7879999999999998E-3</v>
      </c>
      <c r="T6" s="93">
        <v>6.1040000000000001E-3</v>
      </c>
      <c r="U6" s="93">
        <v>4.2589999999999998E-3</v>
      </c>
      <c r="V6" s="93">
        <v>3.0270000000000002E-3</v>
      </c>
      <c r="W6" s="93">
        <v>2.1199999999999999E-3</v>
      </c>
      <c r="X6" s="93">
        <v>2.8600000000000001E-4</v>
      </c>
      <c r="Y6" s="93">
        <v>0</v>
      </c>
      <c r="Z6" s="93">
        <v>-1.513E-3</v>
      </c>
      <c r="AA6" s="93">
        <v>-3.2399999999999998E-3</v>
      </c>
      <c r="AB6" s="93">
        <v>-4.2680000000000001E-3</v>
      </c>
      <c r="AC6" s="93">
        <v>-6.7819999999999998E-3</v>
      </c>
      <c r="AD6" s="93">
        <v>-6.888E-3</v>
      </c>
      <c r="AE6" s="93">
        <v>-8.0309999999999999E-3</v>
      </c>
      <c r="AF6" s="93">
        <v>-9.3270000000000002E-3</v>
      </c>
      <c r="AG6" s="93">
        <v>-1.0881E-2</v>
      </c>
      <c r="AH6" s="93">
        <v>-1.155E-2</v>
      </c>
      <c r="AI6" s="93">
        <v>-1.2762000000000001E-2</v>
      </c>
      <c r="AJ6" s="93">
        <v>-1.3679999999999999E-2</v>
      </c>
    </row>
    <row r="7" spans="1:36" ht="15" customHeight="1" x14ac:dyDescent="0.2">
      <c r="A7" s="93">
        <v>1.8377999999999999E-2</v>
      </c>
      <c r="B7" s="93">
        <v>1.7974E-2</v>
      </c>
      <c r="C7" s="93">
        <v>1.7793E-2</v>
      </c>
      <c r="D7" s="93">
        <v>1.7025999999999999E-2</v>
      </c>
      <c r="E7" s="93">
        <v>1.5699000000000001E-2</v>
      </c>
      <c r="F7" s="93">
        <v>1.6098000000000001E-2</v>
      </c>
      <c r="G7" s="93">
        <v>1.5291000000000001E-2</v>
      </c>
      <c r="H7" s="93">
        <v>1.5393E-2</v>
      </c>
      <c r="I7" s="93">
        <v>1.3842999999999999E-2</v>
      </c>
      <c r="J7" s="93">
        <v>1.3462999999999999E-2</v>
      </c>
      <c r="K7" s="93">
        <v>1.3434E-2</v>
      </c>
      <c r="L7" s="93">
        <v>1.2367E-2</v>
      </c>
      <c r="M7" s="93">
        <v>1.0479E-2</v>
      </c>
      <c r="N7" s="93">
        <v>1.0193000000000001E-2</v>
      </c>
      <c r="O7" s="93">
        <v>9.0760000000000007E-3</v>
      </c>
      <c r="P7" s="93">
        <v>7.9760000000000005E-3</v>
      </c>
      <c r="Q7" s="93">
        <v>6.9969999999999997E-3</v>
      </c>
      <c r="R7" s="93">
        <v>6.3730000000000002E-3</v>
      </c>
      <c r="S7" s="93">
        <v>5.7390000000000002E-3</v>
      </c>
      <c r="T7" s="93">
        <v>4.5989999999999998E-3</v>
      </c>
      <c r="U7" s="93">
        <v>3.5130000000000001E-3</v>
      </c>
      <c r="V7" s="93">
        <v>2.323E-3</v>
      </c>
      <c r="W7" s="93">
        <v>1.835E-3</v>
      </c>
      <c r="X7" s="93">
        <v>1.16E-4</v>
      </c>
      <c r="Y7" s="93">
        <v>0</v>
      </c>
      <c r="Z7" s="93">
        <v>-1.178E-3</v>
      </c>
      <c r="AA7" s="93">
        <v>-2.709E-3</v>
      </c>
      <c r="AB7" s="93">
        <v>-3.705E-3</v>
      </c>
      <c r="AC7" s="93">
        <v>-5.5830000000000003E-3</v>
      </c>
      <c r="AD7" s="93">
        <v>-6.1659999999999996E-3</v>
      </c>
      <c r="AE7" s="93">
        <v>-6.4980000000000003E-3</v>
      </c>
      <c r="AF7" s="93">
        <v>-7.5170000000000002E-3</v>
      </c>
      <c r="AG7" s="93">
        <v>-8.2299999999999995E-3</v>
      </c>
      <c r="AH7" s="93">
        <v>-8.6009999999999993E-3</v>
      </c>
      <c r="AI7" s="93">
        <v>-9.8099999999999993E-3</v>
      </c>
      <c r="AJ7" s="93">
        <v>-1.0621999999999999E-2</v>
      </c>
    </row>
    <row r="8" spans="1:36" ht="15" customHeight="1" x14ac:dyDescent="0.2">
      <c r="A8" s="93">
        <v>1.3573E-2</v>
      </c>
      <c r="B8" s="93">
        <v>1.32E-2</v>
      </c>
      <c r="C8" s="93">
        <v>1.3165E-2</v>
      </c>
      <c r="D8" s="93">
        <v>1.2396000000000001E-2</v>
      </c>
      <c r="E8" s="93">
        <v>1.2108000000000001E-2</v>
      </c>
      <c r="F8" s="93">
        <v>1.2296E-2</v>
      </c>
      <c r="G8" s="93">
        <v>1.1971000000000001E-2</v>
      </c>
      <c r="H8" s="93">
        <v>1.2052999999999999E-2</v>
      </c>
      <c r="I8" s="93">
        <v>1.0354E-2</v>
      </c>
      <c r="J8" s="93">
        <v>9.9299999999999996E-3</v>
      </c>
      <c r="K8" s="93">
        <v>9.8840000000000004E-3</v>
      </c>
      <c r="L8" s="93">
        <v>8.8739999999999999E-3</v>
      </c>
      <c r="M8" s="93">
        <v>8.1340000000000006E-3</v>
      </c>
      <c r="N8" s="93">
        <v>7.6519999999999999E-3</v>
      </c>
      <c r="O8" s="93">
        <v>7.2610000000000001E-3</v>
      </c>
      <c r="P8" s="93">
        <v>6.5360000000000001E-3</v>
      </c>
      <c r="Q8" s="93">
        <v>5.4949999999999999E-3</v>
      </c>
      <c r="R8" s="93">
        <v>4.6909999999999999E-3</v>
      </c>
      <c r="S8" s="93">
        <v>4.4910000000000002E-3</v>
      </c>
      <c r="T8" s="93">
        <v>4.0249999999999999E-3</v>
      </c>
      <c r="U8" s="93">
        <v>2.8400000000000001E-3</v>
      </c>
      <c r="V8" s="93">
        <v>1.524E-3</v>
      </c>
      <c r="W8" s="93">
        <v>1.1670000000000001E-3</v>
      </c>
      <c r="X8" s="93">
        <v>1.7100000000000001E-4</v>
      </c>
      <c r="Y8" s="93">
        <v>0</v>
      </c>
      <c r="Z8" s="93">
        <v>-1.5139999999999999E-3</v>
      </c>
      <c r="AA8" s="93">
        <v>-2.529E-3</v>
      </c>
      <c r="AB8" s="93">
        <v>-3.2030000000000001E-3</v>
      </c>
      <c r="AC8" s="93">
        <v>-4.9509999999999997E-3</v>
      </c>
      <c r="AD8" s="93">
        <v>-4.9579999999999997E-3</v>
      </c>
      <c r="AE8" s="93">
        <v>-5.6290000000000003E-3</v>
      </c>
      <c r="AF8" s="93">
        <v>-6.391E-3</v>
      </c>
      <c r="AG8" s="93">
        <v>-7.0619999999999997E-3</v>
      </c>
      <c r="AH8" s="93">
        <v>-7.345E-3</v>
      </c>
      <c r="AI8" s="93">
        <v>-7.8530000000000006E-3</v>
      </c>
      <c r="AJ8" s="93">
        <v>-8.7279999999999996E-3</v>
      </c>
    </row>
    <row r="9" spans="1:36" ht="15" customHeight="1" x14ac:dyDescent="0.2">
      <c r="A9" s="93">
        <v>1.0711E-2</v>
      </c>
      <c r="B9" s="93">
        <v>1.0284E-2</v>
      </c>
      <c r="C9" s="93">
        <v>1.0070000000000001E-2</v>
      </c>
      <c r="D9" s="93">
        <v>9.8930000000000008E-3</v>
      </c>
      <c r="E9" s="93">
        <v>9.6159999999999995E-3</v>
      </c>
      <c r="F9" s="93">
        <v>9.8659999999999998E-3</v>
      </c>
      <c r="G9" s="93">
        <v>9.2429999999999995E-3</v>
      </c>
      <c r="H9" s="93">
        <v>8.881E-3</v>
      </c>
      <c r="I9" s="93">
        <v>8.2140000000000008E-3</v>
      </c>
      <c r="J9" s="93">
        <v>8.012E-3</v>
      </c>
      <c r="K9" s="93">
        <v>7.737E-3</v>
      </c>
      <c r="L9" s="93">
        <v>7.5570000000000003E-3</v>
      </c>
      <c r="M9" s="93">
        <v>6.6769999999999998E-3</v>
      </c>
      <c r="N9" s="93">
        <v>6.4729999999999996E-3</v>
      </c>
      <c r="O9" s="93">
        <v>5.7549999999999997E-3</v>
      </c>
      <c r="P9" s="93">
        <v>5.104E-3</v>
      </c>
      <c r="Q9" s="93">
        <v>4.7010000000000003E-3</v>
      </c>
      <c r="R9" s="93">
        <v>4.2370000000000003E-3</v>
      </c>
      <c r="S9" s="93">
        <v>3.4789999999999999E-3</v>
      </c>
      <c r="T9" s="93">
        <v>2.9229999999999998E-3</v>
      </c>
      <c r="U9" s="93">
        <v>2.2790000000000002E-3</v>
      </c>
      <c r="V9" s="93">
        <v>1.5299999999999999E-3</v>
      </c>
      <c r="W9" s="93">
        <v>1.024E-3</v>
      </c>
      <c r="X9" s="93">
        <v>8.7000000000000001E-5</v>
      </c>
      <c r="Y9" s="93">
        <v>0</v>
      </c>
      <c r="Z9" s="93">
        <v>-1.0169999999999999E-3</v>
      </c>
      <c r="AA9" s="93">
        <v>-1.946E-3</v>
      </c>
      <c r="AB9" s="93">
        <v>-2.4620000000000002E-3</v>
      </c>
      <c r="AC9" s="93">
        <v>-3.601E-3</v>
      </c>
      <c r="AD9" s="93">
        <v>-3.8070000000000001E-3</v>
      </c>
      <c r="AE9" s="93">
        <v>-3.9379999999999997E-3</v>
      </c>
      <c r="AF9" s="93">
        <v>-4.3579999999999999E-3</v>
      </c>
      <c r="AG9" s="93">
        <v>-4.8910000000000004E-3</v>
      </c>
      <c r="AH9" s="93">
        <v>-5.1029999999999999E-3</v>
      </c>
      <c r="AI9" s="93">
        <v>-5.4400000000000004E-3</v>
      </c>
      <c r="AJ9" s="93">
        <v>-6.3049999999999998E-3</v>
      </c>
    </row>
    <row r="10" spans="1:36" ht="15" customHeight="1" x14ac:dyDescent="0.2">
      <c r="A10" s="93">
        <v>7.339E-3</v>
      </c>
      <c r="B10" s="93">
        <v>7.0780000000000001E-3</v>
      </c>
      <c r="C10" s="93">
        <v>7.1780000000000004E-3</v>
      </c>
      <c r="D10" s="93">
        <v>6.5709999999999996E-3</v>
      </c>
      <c r="E10" s="93">
        <v>6.4190000000000002E-3</v>
      </c>
      <c r="F10" s="93">
        <v>6.1869999999999998E-3</v>
      </c>
      <c r="G10" s="93">
        <v>6.1640000000000002E-3</v>
      </c>
      <c r="H10" s="93">
        <v>6.613E-3</v>
      </c>
      <c r="I10" s="93">
        <v>5.7949999999999998E-3</v>
      </c>
      <c r="J10" s="93">
        <v>5.6090000000000003E-3</v>
      </c>
      <c r="K10" s="93">
        <v>5.6559999999999996E-3</v>
      </c>
      <c r="L10" s="93">
        <v>5.2329999999999998E-3</v>
      </c>
      <c r="M10" s="93">
        <v>4.4749999999999998E-3</v>
      </c>
      <c r="N10" s="93">
        <v>4.3499999999999997E-3</v>
      </c>
      <c r="O10" s="93">
        <v>3.9119999999999997E-3</v>
      </c>
      <c r="P10" s="93">
        <v>3.5260000000000001E-3</v>
      </c>
      <c r="Q10" s="93">
        <v>3.1519999999999999E-3</v>
      </c>
      <c r="R10" s="93">
        <v>2.696E-3</v>
      </c>
      <c r="S10" s="93">
        <v>2.6489999999999999E-3</v>
      </c>
      <c r="T10" s="93">
        <v>2.4719999999999998E-3</v>
      </c>
      <c r="U10" s="93">
        <v>1.6310000000000001E-3</v>
      </c>
      <c r="V10" s="93">
        <v>1.237E-3</v>
      </c>
      <c r="W10" s="93">
        <v>6.8000000000000005E-4</v>
      </c>
      <c r="X10" s="93">
        <v>7.3999999999999996E-5</v>
      </c>
      <c r="Y10" s="93">
        <v>0</v>
      </c>
      <c r="Z10" s="93">
        <v>-8.2399999999999997E-4</v>
      </c>
      <c r="AA10" s="93">
        <v>-1.6490000000000001E-3</v>
      </c>
      <c r="AB10" s="93">
        <v>-1.851E-3</v>
      </c>
      <c r="AC10" s="93">
        <v>-2.6949999999999999E-3</v>
      </c>
      <c r="AD10" s="93">
        <v>-2.6410000000000001E-3</v>
      </c>
      <c r="AE10" s="93">
        <v>-2.7629999999999998E-3</v>
      </c>
      <c r="AF10" s="93">
        <v>-2.7599999999999999E-3</v>
      </c>
      <c r="AG10" s="93">
        <v>-3.1519999999999999E-3</v>
      </c>
      <c r="AH10" s="93">
        <v>-3.2889999999999998E-3</v>
      </c>
      <c r="AI10" s="93">
        <v>-3.3300000000000001E-3</v>
      </c>
      <c r="AJ10" s="93">
        <v>-3.9150000000000001E-3</v>
      </c>
    </row>
    <row r="11" spans="1:36" ht="15" customHeight="1" x14ac:dyDescent="0.2">
      <c r="A11" s="93">
        <v>4.509E-3</v>
      </c>
      <c r="B11" s="93">
        <v>4.287E-3</v>
      </c>
      <c r="C11" s="93">
        <v>4.2570000000000004E-3</v>
      </c>
      <c r="D11" s="93">
        <v>3.653E-3</v>
      </c>
      <c r="E11" s="93">
        <v>3.5660000000000002E-3</v>
      </c>
      <c r="F11" s="93">
        <v>3.9969999999999997E-3</v>
      </c>
      <c r="G11" s="93">
        <v>3.8479999999999999E-3</v>
      </c>
      <c r="H11" s="93">
        <v>4.1219999999999998E-3</v>
      </c>
      <c r="I11" s="93">
        <v>3.392E-3</v>
      </c>
      <c r="J11" s="93">
        <v>3.0690000000000001E-3</v>
      </c>
      <c r="K11" s="93">
        <v>3.0270000000000002E-3</v>
      </c>
      <c r="L11" s="93">
        <v>2.7620000000000001E-3</v>
      </c>
      <c r="M11" s="93">
        <v>2.9199999999999999E-3</v>
      </c>
      <c r="N11" s="93">
        <v>2.7820000000000002E-3</v>
      </c>
      <c r="O11" s="93">
        <v>2.8679999999999999E-3</v>
      </c>
      <c r="P11" s="93">
        <v>2.1819999999999999E-3</v>
      </c>
      <c r="Q11" s="93">
        <v>2.0249999999999999E-3</v>
      </c>
      <c r="R11" s="93">
        <v>1.877E-3</v>
      </c>
      <c r="S11" s="93">
        <v>1.9E-3</v>
      </c>
      <c r="T11" s="93">
        <v>1.6479999999999999E-3</v>
      </c>
      <c r="U11" s="93">
        <v>1.078E-3</v>
      </c>
      <c r="V11" s="93">
        <v>4.8899999999999996E-4</v>
      </c>
      <c r="W11" s="93">
        <v>5.0699999999999996E-4</v>
      </c>
      <c r="X11" s="93">
        <v>-1.74E-4</v>
      </c>
      <c r="Y11" s="93">
        <v>0</v>
      </c>
      <c r="Z11" s="93">
        <v>-7.18E-4</v>
      </c>
      <c r="AA11" s="93">
        <v>-1.469E-3</v>
      </c>
      <c r="AB11" s="93">
        <v>-1.755E-3</v>
      </c>
      <c r="AC11" s="93">
        <v>-2.467E-3</v>
      </c>
      <c r="AD11" s="93">
        <v>-2.2799999999999999E-3</v>
      </c>
      <c r="AE11" s="93">
        <v>-2.098E-3</v>
      </c>
      <c r="AF11" s="93">
        <v>-2.1800000000000001E-3</v>
      </c>
      <c r="AG11" s="93">
        <v>-2.4069999999999999E-3</v>
      </c>
      <c r="AH11" s="93">
        <v>-2.3649999999999999E-3</v>
      </c>
      <c r="AI11" s="93">
        <v>-2.4369999999999999E-3</v>
      </c>
      <c r="AJ11" s="93">
        <v>-2.843E-3</v>
      </c>
    </row>
    <row r="12" spans="1:36" ht="15" customHeight="1" x14ac:dyDescent="0.2">
      <c r="A12" s="93">
        <v>3.8560000000000001E-3</v>
      </c>
      <c r="B12" s="93">
        <v>3.5950000000000001E-3</v>
      </c>
      <c r="C12" s="93">
        <v>3.6510000000000002E-3</v>
      </c>
      <c r="D12" s="93">
        <v>3.261E-3</v>
      </c>
      <c r="E12" s="93">
        <v>3.1970000000000002E-3</v>
      </c>
      <c r="F12" s="93">
        <v>3.0230000000000001E-3</v>
      </c>
      <c r="G12" s="93">
        <v>2.7659999999999998E-3</v>
      </c>
      <c r="H12" s="93">
        <v>3.026E-3</v>
      </c>
      <c r="I12" s="93">
        <v>2.8770000000000002E-3</v>
      </c>
      <c r="J12" s="93">
        <v>2.4299999999999999E-3</v>
      </c>
      <c r="K12" s="93">
        <v>2.6719999999999999E-3</v>
      </c>
      <c r="L12" s="93">
        <v>2.5990000000000002E-3</v>
      </c>
      <c r="M12" s="93">
        <v>2.3969999999999998E-3</v>
      </c>
      <c r="N12" s="93">
        <v>2.3649999999999999E-3</v>
      </c>
      <c r="O12" s="93">
        <v>2.085E-3</v>
      </c>
      <c r="P12" s="93">
        <v>1.877E-3</v>
      </c>
      <c r="Q12" s="93">
        <v>1.7329999999999999E-3</v>
      </c>
      <c r="R12" s="93">
        <v>1.6639999999999999E-3</v>
      </c>
      <c r="S12" s="93">
        <v>1.42E-3</v>
      </c>
      <c r="T12" s="93">
        <v>1.4610000000000001E-3</v>
      </c>
      <c r="U12" s="93">
        <v>1.0009999999999999E-3</v>
      </c>
      <c r="V12" s="93">
        <v>6.3500000000000004E-4</v>
      </c>
      <c r="W12" s="93">
        <v>5.53E-4</v>
      </c>
      <c r="X12" s="93">
        <v>1.95E-4</v>
      </c>
      <c r="Y12" s="93">
        <v>0</v>
      </c>
      <c r="Z12" s="93">
        <v>-4.5300000000000001E-4</v>
      </c>
      <c r="AA12" s="93">
        <v>-1.0679999999999999E-3</v>
      </c>
      <c r="AB12" s="93">
        <v>-1.0870000000000001E-3</v>
      </c>
      <c r="AC12" s="93">
        <v>-1.7440000000000001E-3</v>
      </c>
      <c r="AD12" s="93">
        <v>-1.4289999999999999E-3</v>
      </c>
      <c r="AE12" s="93">
        <v>-1.488E-3</v>
      </c>
      <c r="AF12" s="93">
        <v>-1.0499999999999999E-3</v>
      </c>
      <c r="AG12" s="93">
        <v>-1.506E-3</v>
      </c>
      <c r="AH12" s="93">
        <v>-1.3569999999999999E-3</v>
      </c>
      <c r="AI12" s="93">
        <v>-1.163E-3</v>
      </c>
      <c r="AJ12" s="93">
        <v>-1.7979999999999999E-3</v>
      </c>
    </row>
    <row r="13" spans="1:36" ht="15" customHeight="1" x14ac:dyDescent="0.2">
      <c r="A13" s="93">
        <v>1.645E-3</v>
      </c>
      <c r="B13" s="93">
        <v>1.4890000000000001E-3</v>
      </c>
      <c r="C13" s="93">
        <v>1.387E-3</v>
      </c>
      <c r="D13" s="93">
        <v>8.1400000000000005E-4</v>
      </c>
      <c r="E13" s="93">
        <v>7.7399999999999995E-4</v>
      </c>
      <c r="F13" s="93">
        <v>8.5899999999999995E-4</v>
      </c>
      <c r="G13" s="93">
        <v>8.4500000000000005E-4</v>
      </c>
      <c r="H13" s="93">
        <v>1.3860000000000001E-3</v>
      </c>
      <c r="I13" s="93">
        <v>1.106E-3</v>
      </c>
      <c r="J13" s="93">
        <v>8.2200000000000003E-4</v>
      </c>
      <c r="K13" s="93">
        <v>1.09E-3</v>
      </c>
      <c r="L13" s="93">
        <v>7.6300000000000001E-4</v>
      </c>
      <c r="M13" s="93">
        <v>7.6499999999999995E-4</v>
      </c>
      <c r="N13" s="93">
        <v>7.36E-4</v>
      </c>
      <c r="O13" s="93">
        <v>9.0700000000000004E-4</v>
      </c>
      <c r="P13" s="93">
        <v>7.6800000000000002E-4</v>
      </c>
      <c r="Q13" s="93">
        <v>7.3099999999999999E-4</v>
      </c>
      <c r="R13" s="93">
        <v>7.76E-4</v>
      </c>
      <c r="S13" s="93">
        <v>8.9499999999999996E-4</v>
      </c>
      <c r="T13" s="93">
        <v>8.7799999999999998E-4</v>
      </c>
      <c r="U13" s="93">
        <v>5.6700000000000001E-4</v>
      </c>
      <c r="V13" s="93">
        <v>1.3899999999999999E-4</v>
      </c>
      <c r="W13" s="93">
        <v>2.05E-4</v>
      </c>
      <c r="X13" s="93">
        <v>-2.3E-5</v>
      </c>
      <c r="Y13" s="93">
        <v>0</v>
      </c>
      <c r="Z13" s="93">
        <v>-5.71E-4</v>
      </c>
      <c r="AA13" s="93">
        <v>-9.6500000000000004E-4</v>
      </c>
      <c r="AB13" s="93">
        <v>-1.013E-3</v>
      </c>
      <c r="AC13" s="93">
        <v>-1.3290000000000001E-3</v>
      </c>
      <c r="AD13" s="93">
        <v>-1.0150000000000001E-3</v>
      </c>
      <c r="AE13" s="93">
        <v>-8.4999999999999995E-4</v>
      </c>
      <c r="AF13" s="93">
        <v>-5.1099999999999995E-4</v>
      </c>
      <c r="AG13" s="93">
        <v>-6.1499999999999999E-4</v>
      </c>
      <c r="AH13" s="93">
        <v>-3.5500000000000001E-4</v>
      </c>
      <c r="AI13" s="93">
        <v>-3.3E-4</v>
      </c>
      <c r="AJ13" s="93">
        <v>-6.4999999999999997E-4</v>
      </c>
    </row>
    <row r="14" spans="1:36" ht="15" customHeight="1" x14ac:dyDescent="0.2">
      <c r="A14" s="93">
        <v>1.5759999999999999E-3</v>
      </c>
      <c r="B14" s="93">
        <v>1.173E-3</v>
      </c>
      <c r="C14" s="93">
        <v>1.031E-3</v>
      </c>
      <c r="D14" s="93">
        <v>6.2E-4</v>
      </c>
      <c r="E14" s="93">
        <v>5.8600000000000004E-4</v>
      </c>
      <c r="F14" s="93">
        <v>9.2000000000000003E-4</v>
      </c>
      <c r="G14" s="93">
        <v>6.4199999999999999E-4</v>
      </c>
      <c r="H14" s="93">
        <v>9.7499999999999996E-4</v>
      </c>
      <c r="I14" s="93">
        <v>5.4600000000000004E-4</v>
      </c>
      <c r="J14" s="93">
        <v>4.64E-4</v>
      </c>
      <c r="K14" s="93">
        <v>5.4199999999999995E-4</v>
      </c>
      <c r="L14" s="93">
        <v>5.8399999999999999E-4</v>
      </c>
      <c r="M14" s="93">
        <v>6.8400000000000004E-4</v>
      </c>
      <c r="N14" s="93">
        <v>8.8699999999999998E-4</v>
      </c>
      <c r="O14" s="93">
        <v>8.8199999999999997E-4</v>
      </c>
      <c r="P14" s="93">
        <v>5.4500000000000002E-4</v>
      </c>
      <c r="Q14" s="93">
        <v>7.4200000000000004E-4</v>
      </c>
      <c r="R14" s="93">
        <v>7.2999999999999996E-4</v>
      </c>
      <c r="S14" s="93">
        <v>9.4700000000000003E-4</v>
      </c>
      <c r="T14" s="93">
        <v>7.7399999999999995E-4</v>
      </c>
      <c r="U14" s="93">
        <v>5.62E-4</v>
      </c>
      <c r="V14" s="93">
        <v>4.0200000000000001E-4</v>
      </c>
      <c r="W14" s="93">
        <v>1.7000000000000001E-4</v>
      </c>
      <c r="X14" s="93">
        <v>-1.0900000000000001E-4</v>
      </c>
      <c r="Y14" s="93">
        <v>0</v>
      </c>
      <c r="Z14" s="93">
        <v>-5.1599999999999997E-4</v>
      </c>
      <c r="AA14" s="93">
        <v>-9.0600000000000001E-4</v>
      </c>
      <c r="AB14" s="93">
        <v>-9.6100000000000005E-4</v>
      </c>
      <c r="AC14" s="93">
        <v>-1.191E-3</v>
      </c>
      <c r="AD14" s="93">
        <v>-1.0859999999999999E-3</v>
      </c>
      <c r="AE14" s="93">
        <v>-9.1399999999999999E-4</v>
      </c>
      <c r="AF14" s="93">
        <v>-6.3699999999999998E-4</v>
      </c>
      <c r="AG14" s="93">
        <v>-7.54E-4</v>
      </c>
      <c r="AH14" s="93">
        <v>-6.3500000000000004E-4</v>
      </c>
      <c r="AI14" s="93">
        <v>-4.3199999999999998E-4</v>
      </c>
      <c r="AJ14" s="93">
        <v>-7.7399999999999995E-4</v>
      </c>
    </row>
    <row r="15" spans="1:36" ht="15" customHeight="1" x14ac:dyDescent="0.2">
      <c r="A15" s="93">
        <v>-8.2999999999999998E-5</v>
      </c>
      <c r="B15" s="93">
        <v>-3.9300000000000001E-4</v>
      </c>
      <c r="C15" s="93">
        <v>-4.3199999999999998E-4</v>
      </c>
      <c r="D15" s="93">
        <v>-7.1900000000000002E-4</v>
      </c>
      <c r="E15" s="93">
        <v>-8.9300000000000002E-4</v>
      </c>
      <c r="F15" s="93">
        <v>-7.3300000000000004E-4</v>
      </c>
      <c r="G15" s="93">
        <v>-8.1300000000000003E-4</v>
      </c>
      <c r="H15" s="93">
        <v>-3.4299999999999999E-4</v>
      </c>
      <c r="I15" s="93">
        <v>-3.77E-4</v>
      </c>
      <c r="J15" s="93">
        <v>-4.2999999999999999E-4</v>
      </c>
      <c r="K15" s="93">
        <v>-1E-4</v>
      </c>
      <c r="L15" s="93">
        <v>6.8999999999999997E-5</v>
      </c>
      <c r="M15" s="93">
        <v>3.3000000000000003E-5</v>
      </c>
      <c r="N15" s="93">
        <v>1.6699999999999999E-4</v>
      </c>
      <c r="O15" s="93">
        <v>2.32E-4</v>
      </c>
      <c r="P15" s="93">
        <v>2.0100000000000001E-4</v>
      </c>
      <c r="Q15" s="93">
        <v>2.7399999999999999E-4</v>
      </c>
      <c r="R15" s="93">
        <v>4.5199999999999998E-4</v>
      </c>
      <c r="S15" s="93">
        <v>4.2299999999999998E-4</v>
      </c>
      <c r="T15" s="93">
        <v>4.4799999999999999E-4</v>
      </c>
      <c r="U15" s="93">
        <v>3.21E-4</v>
      </c>
      <c r="V15" s="93">
        <v>1.2999999999999999E-4</v>
      </c>
      <c r="W15" s="93">
        <v>9.7999999999999997E-5</v>
      </c>
      <c r="X15" s="93">
        <v>-1.9699999999999999E-4</v>
      </c>
      <c r="Y15" s="93">
        <v>0</v>
      </c>
      <c r="Z15" s="93">
        <v>-4.9799999999999996E-4</v>
      </c>
      <c r="AA15" s="93">
        <v>-9.5100000000000002E-4</v>
      </c>
      <c r="AB15" s="93">
        <v>-8.03E-4</v>
      </c>
      <c r="AC15" s="93">
        <v>-1.0660000000000001E-3</v>
      </c>
      <c r="AD15" s="93">
        <v>-8.43E-4</v>
      </c>
      <c r="AE15" s="93">
        <v>-6.9899999999999997E-4</v>
      </c>
      <c r="AF15" s="93">
        <v>-1.84E-4</v>
      </c>
      <c r="AG15" s="93">
        <v>-2.72E-4</v>
      </c>
      <c r="AH15" s="93">
        <v>-1.17E-4</v>
      </c>
      <c r="AI15" s="93">
        <v>2.0000000000000002E-5</v>
      </c>
      <c r="AJ15" s="93">
        <v>-2.7E-4</v>
      </c>
    </row>
    <row r="16" spans="1:36" ht="15" customHeight="1" x14ac:dyDescent="0.2">
      <c r="A16" s="93">
        <v>2.2800000000000001E-4</v>
      </c>
      <c r="B16" s="93">
        <v>3.8000000000000002E-5</v>
      </c>
      <c r="C16" s="93">
        <v>-1.9000000000000001E-4</v>
      </c>
      <c r="D16" s="93">
        <v>-5.8299999999999997E-4</v>
      </c>
      <c r="E16" s="93">
        <v>-6.4999999999999997E-4</v>
      </c>
      <c r="F16" s="93">
        <v>-4.6700000000000002E-4</v>
      </c>
      <c r="G16" s="93">
        <v>-2.24E-4</v>
      </c>
      <c r="H16" s="93">
        <v>1.15E-4</v>
      </c>
      <c r="I16" s="93">
        <v>5.0000000000000002E-5</v>
      </c>
      <c r="J16" s="93">
        <v>-1.03E-4</v>
      </c>
      <c r="K16" s="93">
        <v>7.9999999999999996E-6</v>
      </c>
      <c r="L16" s="93">
        <v>-1.5999999999999999E-5</v>
      </c>
      <c r="M16" s="93">
        <v>1.3100000000000001E-4</v>
      </c>
      <c r="N16" s="93">
        <v>2.8400000000000002E-4</v>
      </c>
      <c r="O16" s="93">
        <v>4.0099999999999999E-4</v>
      </c>
      <c r="P16" s="93">
        <v>3.0499999999999999E-4</v>
      </c>
      <c r="Q16" s="93">
        <v>2.5500000000000002E-4</v>
      </c>
      <c r="R16" s="93">
        <v>2.72E-4</v>
      </c>
      <c r="S16" s="93">
        <v>5.8200000000000005E-4</v>
      </c>
      <c r="T16" s="93">
        <v>5.9999999999999995E-4</v>
      </c>
      <c r="U16" s="93">
        <v>3.6400000000000001E-4</v>
      </c>
      <c r="V16" s="93">
        <v>3.8000000000000002E-5</v>
      </c>
      <c r="W16" s="93">
        <v>1.2999999999999999E-4</v>
      </c>
      <c r="X16" s="93">
        <v>-3.8999999999999999E-5</v>
      </c>
      <c r="Y16" s="93">
        <v>0</v>
      </c>
      <c r="Z16" s="93">
        <v>-4.8200000000000001E-4</v>
      </c>
      <c r="AA16" s="93">
        <v>-9.2699999999999998E-4</v>
      </c>
      <c r="AB16" s="93">
        <v>-9.0200000000000002E-4</v>
      </c>
      <c r="AC16" s="93">
        <v>-1.2329999999999999E-3</v>
      </c>
      <c r="AD16" s="93">
        <v>-7.7499999999999997E-4</v>
      </c>
      <c r="AE16" s="93">
        <v>-7.7200000000000001E-4</v>
      </c>
      <c r="AF16" s="93">
        <v>-3.7199999999999999E-4</v>
      </c>
      <c r="AG16" s="93">
        <v>-3.5500000000000001E-4</v>
      </c>
      <c r="AH16" s="93">
        <v>-2.9999999999999997E-4</v>
      </c>
      <c r="AI16" s="93">
        <v>-1.8699999999999999E-4</v>
      </c>
      <c r="AJ16" s="93">
        <v>-5.5999999999999995E-4</v>
      </c>
    </row>
    <row r="17" spans="1:36" ht="15" customHeight="1" x14ac:dyDescent="0.2">
      <c r="A17" s="93">
        <v>7.6300000000000001E-4</v>
      </c>
      <c r="B17" s="93">
        <v>3.2499999999999999E-4</v>
      </c>
      <c r="C17" s="93">
        <v>7.7000000000000001E-5</v>
      </c>
      <c r="D17" s="93">
        <v>-2.5700000000000001E-4</v>
      </c>
      <c r="E17" s="93">
        <v>-3.8099999999999999E-4</v>
      </c>
      <c r="F17" s="93">
        <v>-1.5100000000000001E-4</v>
      </c>
      <c r="G17" s="93">
        <v>-1.92E-4</v>
      </c>
      <c r="H17" s="93">
        <v>1.7E-5</v>
      </c>
      <c r="I17" s="93">
        <v>-1.01E-4</v>
      </c>
      <c r="J17" s="93">
        <v>-1.8200000000000001E-4</v>
      </c>
      <c r="K17" s="93">
        <v>1.1400000000000001E-4</v>
      </c>
      <c r="L17" s="93">
        <v>2.41E-4</v>
      </c>
      <c r="M17" s="93">
        <v>3.9599999999999998E-4</v>
      </c>
      <c r="N17" s="93">
        <v>6.3400000000000001E-4</v>
      </c>
      <c r="O17" s="93">
        <v>7.1000000000000002E-4</v>
      </c>
      <c r="P17" s="93">
        <v>5.22E-4</v>
      </c>
      <c r="Q17" s="93">
        <v>4.44E-4</v>
      </c>
      <c r="R17" s="93">
        <v>4.9399999999999997E-4</v>
      </c>
      <c r="S17" s="93">
        <v>6.02E-4</v>
      </c>
      <c r="T17" s="93">
        <v>5.62E-4</v>
      </c>
      <c r="U17" s="93">
        <v>4.26E-4</v>
      </c>
      <c r="V17" s="93">
        <v>2.5300000000000002E-4</v>
      </c>
      <c r="W17" s="93">
        <v>1.9100000000000001E-4</v>
      </c>
      <c r="X17" s="93">
        <v>-1.9799999999999999E-4</v>
      </c>
      <c r="Y17" s="93">
        <v>0</v>
      </c>
      <c r="Z17" s="93">
        <v>-2.9500000000000001E-4</v>
      </c>
      <c r="AA17" s="93">
        <v>-8.3900000000000001E-4</v>
      </c>
      <c r="AB17" s="93">
        <v>-8.2299999999999995E-4</v>
      </c>
      <c r="AC17" s="93">
        <v>-1.047E-3</v>
      </c>
      <c r="AD17" s="93">
        <v>-8.4800000000000001E-4</v>
      </c>
      <c r="AE17" s="93">
        <v>-7.6499999999999995E-4</v>
      </c>
      <c r="AF17" s="93">
        <v>-5.4600000000000004E-4</v>
      </c>
      <c r="AG17" s="93">
        <v>-6.0999999999999997E-4</v>
      </c>
      <c r="AH17" s="93">
        <v>-4.5899999999999999E-4</v>
      </c>
      <c r="AI17" s="93">
        <v>-4.15E-4</v>
      </c>
      <c r="AJ17" s="93">
        <v>-7.4700000000000005E-4</v>
      </c>
    </row>
    <row r="18" spans="1:36" ht="15" customHeight="1" x14ac:dyDescent="0.2">
      <c r="A18" s="93">
        <v>2.9399999999999999E-4</v>
      </c>
      <c r="B18" s="93">
        <v>5.5999999999999999E-5</v>
      </c>
      <c r="C18" s="93">
        <v>-1.3999999999999999E-4</v>
      </c>
      <c r="D18" s="93">
        <v>-2.4399999999999999E-4</v>
      </c>
      <c r="E18" s="93">
        <v>-5.0000000000000001E-4</v>
      </c>
      <c r="F18" s="93">
        <v>-3.68E-4</v>
      </c>
      <c r="G18" s="93">
        <v>-1.85E-4</v>
      </c>
      <c r="H18" s="93">
        <v>1.8200000000000001E-4</v>
      </c>
      <c r="I18" s="93">
        <v>2.24E-4</v>
      </c>
      <c r="J18" s="93">
        <v>1.9599999999999999E-4</v>
      </c>
      <c r="K18" s="93">
        <v>5.5400000000000002E-4</v>
      </c>
      <c r="L18" s="93">
        <v>4.9899999999999999E-4</v>
      </c>
      <c r="M18" s="93">
        <v>3.7300000000000001E-4</v>
      </c>
      <c r="N18" s="93">
        <v>5.2300000000000003E-4</v>
      </c>
      <c r="O18" s="93">
        <v>6.7100000000000005E-4</v>
      </c>
      <c r="P18" s="93">
        <v>5.4699999999999996E-4</v>
      </c>
      <c r="Q18" s="93">
        <v>5.0500000000000002E-4</v>
      </c>
      <c r="R18" s="93">
        <v>5.5599999999999996E-4</v>
      </c>
      <c r="S18" s="93">
        <v>5.3499999999999999E-4</v>
      </c>
      <c r="T18" s="93">
        <v>4.95E-4</v>
      </c>
      <c r="U18" s="93">
        <v>4.9100000000000001E-4</v>
      </c>
      <c r="V18" s="93">
        <v>1.83E-4</v>
      </c>
      <c r="W18" s="93">
        <v>5.3000000000000001E-5</v>
      </c>
      <c r="X18" s="93">
        <v>-6.3999999999999997E-5</v>
      </c>
      <c r="Y18" s="93">
        <v>0</v>
      </c>
      <c r="Z18" s="93">
        <v>-4.7699999999999999E-4</v>
      </c>
      <c r="AA18" s="93">
        <v>-9.3199999999999999E-4</v>
      </c>
      <c r="AB18" s="93">
        <v>-8.5999999999999998E-4</v>
      </c>
      <c r="AC18" s="93">
        <v>-1.0610000000000001E-3</v>
      </c>
      <c r="AD18" s="93">
        <v>-8.4900000000000004E-4</v>
      </c>
      <c r="AE18" s="93">
        <v>-7.5299999999999998E-4</v>
      </c>
      <c r="AF18" s="93">
        <v>-5.4600000000000004E-4</v>
      </c>
      <c r="AG18" s="93">
        <v>-5.2400000000000005E-4</v>
      </c>
      <c r="AH18" s="93">
        <v>-5.2899999999999996E-4</v>
      </c>
      <c r="AI18" s="93">
        <v>-5.1000000000000004E-4</v>
      </c>
      <c r="AJ18" s="93">
        <v>-8.7200000000000005E-4</v>
      </c>
    </row>
    <row r="19" spans="1:36" ht="15" customHeight="1" x14ac:dyDescent="0.2">
      <c r="A19" s="93">
        <v>7.9799999999999999E-4</v>
      </c>
      <c r="B19" s="93">
        <v>4.8799999999999999E-4</v>
      </c>
      <c r="C19" s="93">
        <v>2.2699999999999999E-4</v>
      </c>
      <c r="D19" s="93">
        <v>-1.5300000000000001E-4</v>
      </c>
      <c r="E19" s="93">
        <v>-3.3399999999999999E-4</v>
      </c>
      <c r="F19" s="93">
        <v>-5.1E-5</v>
      </c>
      <c r="G19" s="93">
        <v>1.4899999999999999E-4</v>
      </c>
      <c r="H19" s="93">
        <v>2.6400000000000002E-4</v>
      </c>
      <c r="I19" s="93">
        <v>1E-4</v>
      </c>
      <c r="J19" s="93">
        <v>3.8000000000000002E-5</v>
      </c>
      <c r="K19" s="93">
        <v>2.8200000000000002E-4</v>
      </c>
      <c r="L19" s="93">
        <v>2.9300000000000002E-4</v>
      </c>
      <c r="M19" s="93">
        <v>5.4000000000000001E-4</v>
      </c>
      <c r="N19" s="93">
        <v>5.8600000000000004E-4</v>
      </c>
      <c r="O19" s="93">
        <v>6.5099999999999999E-4</v>
      </c>
      <c r="P19" s="93">
        <v>6.1700000000000004E-4</v>
      </c>
      <c r="Q19" s="93">
        <v>3.9399999999999998E-4</v>
      </c>
      <c r="R19" s="93">
        <v>4.3300000000000001E-4</v>
      </c>
      <c r="S19" s="93">
        <v>5.9599999999999996E-4</v>
      </c>
      <c r="T19" s="93">
        <v>6.9999999999999999E-4</v>
      </c>
      <c r="U19" s="93">
        <v>4.0499999999999998E-4</v>
      </c>
      <c r="V19" s="93">
        <v>2.5300000000000002E-4</v>
      </c>
      <c r="W19" s="93">
        <v>2.42E-4</v>
      </c>
      <c r="X19" s="93">
        <v>-1.2999999999999999E-5</v>
      </c>
      <c r="Y19" s="93">
        <v>0</v>
      </c>
      <c r="Z19" s="93">
        <v>-4.57E-4</v>
      </c>
      <c r="AA19" s="93">
        <v>-9.1799999999999998E-4</v>
      </c>
      <c r="AB19" s="93">
        <v>-9.6299999999999999E-4</v>
      </c>
      <c r="AC19" s="93">
        <v>-1.181E-3</v>
      </c>
      <c r="AD19" s="93">
        <v>-9.8200000000000002E-4</v>
      </c>
      <c r="AE19" s="93">
        <v>-9.9700000000000006E-4</v>
      </c>
      <c r="AF19" s="93">
        <v>-8.9899999999999995E-4</v>
      </c>
      <c r="AG19" s="93">
        <v>-8.1300000000000003E-4</v>
      </c>
      <c r="AH19" s="93">
        <v>-7.27E-4</v>
      </c>
      <c r="AI19" s="93">
        <v>-7.2400000000000003E-4</v>
      </c>
      <c r="AJ19" s="93">
        <v>-1.1429999999999999E-3</v>
      </c>
    </row>
    <row r="20" spans="1:36" ht="15" customHeight="1" x14ac:dyDescent="0.2">
      <c r="A20" s="93">
        <v>5.1699999999999999E-4</v>
      </c>
      <c r="B20" s="93">
        <v>1.94E-4</v>
      </c>
      <c r="C20" s="93">
        <v>-4.6E-5</v>
      </c>
      <c r="D20" s="93">
        <v>-1.1E-4</v>
      </c>
      <c r="E20" s="93">
        <v>-3.79E-4</v>
      </c>
      <c r="F20" s="93">
        <v>-1.5200000000000001E-4</v>
      </c>
      <c r="G20" s="93">
        <v>-6.9999999999999994E-5</v>
      </c>
      <c r="H20" s="93">
        <v>5.8999999999999998E-5</v>
      </c>
      <c r="I20" s="93">
        <v>-8.7000000000000001E-5</v>
      </c>
      <c r="J20" s="93">
        <v>-1.1E-5</v>
      </c>
      <c r="K20" s="93">
        <v>4.2900000000000002E-4</v>
      </c>
      <c r="L20" s="93">
        <v>4.5800000000000002E-4</v>
      </c>
      <c r="M20" s="93">
        <v>4.5399999999999998E-4</v>
      </c>
      <c r="N20" s="93">
        <v>7.2800000000000002E-4</v>
      </c>
      <c r="O20" s="93">
        <v>6.8999999999999997E-4</v>
      </c>
      <c r="P20" s="93">
        <v>5.0000000000000001E-4</v>
      </c>
      <c r="Q20" s="93">
        <v>4.8799999999999999E-4</v>
      </c>
      <c r="R20" s="93">
        <v>5.2999999999999998E-4</v>
      </c>
      <c r="S20" s="93">
        <v>6.0599999999999998E-4</v>
      </c>
      <c r="T20" s="93">
        <v>4.86E-4</v>
      </c>
      <c r="U20" s="93">
        <v>4.6299999999999998E-4</v>
      </c>
      <c r="V20" s="93">
        <v>3.0299999999999999E-4</v>
      </c>
      <c r="W20" s="93">
        <v>1.4200000000000001E-4</v>
      </c>
      <c r="X20" s="93">
        <v>-7.2000000000000002E-5</v>
      </c>
      <c r="Y20" s="93">
        <v>0</v>
      </c>
      <c r="Z20" s="93">
        <v>-3.8900000000000002E-4</v>
      </c>
      <c r="AA20" s="93">
        <v>-8.4099999999999995E-4</v>
      </c>
      <c r="AB20" s="93">
        <v>-7.54E-4</v>
      </c>
      <c r="AC20" s="93">
        <v>-9.5799999999999998E-4</v>
      </c>
      <c r="AD20" s="93">
        <v>-7.27E-4</v>
      </c>
      <c r="AE20" s="93">
        <v>-7.3800000000000005E-4</v>
      </c>
      <c r="AF20" s="93">
        <v>-7.45E-4</v>
      </c>
      <c r="AG20" s="93">
        <v>-6.4999999999999997E-4</v>
      </c>
      <c r="AH20" s="93">
        <v>-7.0600000000000003E-4</v>
      </c>
      <c r="AI20" s="93">
        <v>-7.7200000000000001E-4</v>
      </c>
      <c r="AJ20" s="93">
        <v>-1.1310000000000001E-3</v>
      </c>
    </row>
    <row r="21" spans="1:36" ht="15" customHeight="1" x14ac:dyDescent="0.2">
      <c r="A21" s="93">
        <v>2.52E-4</v>
      </c>
      <c r="B21" s="93">
        <v>-4.1999999999999998E-5</v>
      </c>
      <c r="C21" s="93">
        <v>-2.23E-4</v>
      </c>
      <c r="D21" s="93">
        <v>-4.75E-4</v>
      </c>
      <c r="E21" s="93">
        <v>-8.0000000000000004E-4</v>
      </c>
      <c r="F21" s="93">
        <v>-5.8600000000000004E-4</v>
      </c>
      <c r="G21" s="93">
        <v>-3.7199999999999999E-4</v>
      </c>
      <c r="H21" s="93">
        <v>3.1000000000000001E-5</v>
      </c>
      <c r="I21" s="93">
        <v>-5.5999999999999999E-5</v>
      </c>
      <c r="J21" s="93">
        <v>-1.5899999999999999E-4</v>
      </c>
      <c r="K21" s="93">
        <v>1.75E-4</v>
      </c>
      <c r="L21" s="93">
        <v>3.1700000000000001E-4</v>
      </c>
      <c r="M21" s="93">
        <v>1.3200000000000001E-4</v>
      </c>
      <c r="N21" s="93">
        <v>2.5900000000000001E-4</v>
      </c>
      <c r="O21" s="93">
        <v>3.1799999999999998E-4</v>
      </c>
      <c r="P21" s="93">
        <v>2.9100000000000003E-4</v>
      </c>
      <c r="Q21" s="93">
        <v>2.5900000000000001E-4</v>
      </c>
      <c r="R21" s="93">
        <v>2.6600000000000001E-4</v>
      </c>
      <c r="S21" s="93">
        <v>3.4600000000000001E-4</v>
      </c>
      <c r="T21" s="93">
        <v>4.0499999999999998E-4</v>
      </c>
      <c r="U21" s="93">
        <v>3.0600000000000001E-4</v>
      </c>
      <c r="V21" s="93">
        <v>1.6100000000000001E-4</v>
      </c>
      <c r="W21" s="93">
        <v>1.7000000000000001E-4</v>
      </c>
      <c r="X21" s="93">
        <v>-7.3999999999999996E-5</v>
      </c>
      <c r="Y21" s="93">
        <v>0</v>
      </c>
      <c r="Z21" s="93">
        <v>-4.1399999999999998E-4</v>
      </c>
      <c r="AA21" s="93">
        <v>-8.9800000000000004E-4</v>
      </c>
      <c r="AB21" s="93">
        <v>-8.4800000000000001E-4</v>
      </c>
      <c r="AC21" s="93">
        <v>-1.0430000000000001E-3</v>
      </c>
      <c r="AD21" s="93">
        <v>-9.4499999999999998E-4</v>
      </c>
      <c r="AE21" s="93">
        <v>-9.5399999999999999E-4</v>
      </c>
      <c r="AF21" s="93">
        <v>-9.1399999999999999E-4</v>
      </c>
      <c r="AG21" s="93">
        <v>-8.3299999999999997E-4</v>
      </c>
      <c r="AH21" s="93">
        <v>-7.7800000000000005E-4</v>
      </c>
      <c r="AI21" s="93">
        <v>-8.92E-4</v>
      </c>
      <c r="AJ21" s="93">
        <v>-1.3749999999999999E-3</v>
      </c>
    </row>
    <row r="22" spans="1:36" ht="15" customHeight="1" x14ac:dyDescent="0.2">
      <c r="A22" s="93">
        <v>6.5399999999999996E-4</v>
      </c>
      <c r="B22" s="93">
        <v>3.3599999999999998E-4</v>
      </c>
      <c r="C22" s="93">
        <v>-3.9999999999999998E-6</v>
      </c>
      <c r="D22" s="93">
        <v>-2.12E-4</v>
      </c>
      <c r="E22" s="93">
        <v>-4.2900000000000002E-4</v>
      </c>
      <c r="F22" s="93">
        <v>-1.66E-4</v>
      </c>
      <c r="G22" s="93">
        <v>-1.8E-5</v>
      </c>
      <c r="H22" s="93">
        <v>7.8999999999999996E-5</v>
      </c>
      <c r="I22" s="93">
        <v>-1.13E-4</v>
      </c>
      <c r="J22" s="93">
        <v>-1.36E-4</v>
      </c>
      <c r="K22" s="93">
        <v>2.8200000000000002E-4</v>
      </c>
      <c r="L22" s="93">
        <v>2.5599999999999999E-4</v>
      </c>
      <c r="M22" s="93">
        <v>3.9899999999999999E-4</v>
      </c>
      <c r="N22" s="93">
        <v>6.5799999999999995E-4</v>
      </c>
      <c r="O22" s="93">
        <v>6.9899999999999997E-4</v>
      </c>
      <c r="P22" s="93">
        <v>5.53E-4</v>
      </c>
      <c r="Q22" s="93">
        <v>3.86E-4</v>
      </c>
      <c r="R22" s="93">
        <v>3.6999999999999999E-4</v>
      </c>
      <c r="S22" s="93">
        <v>4.1800000000000002E-4</v>
      </c>
      <c r="T22" s="93">
        <v>5.4100000000000003E-4</v>
      </c>
      <c r="U22" s="93">
        <v>4.4200000000000001E-4</v>
      </c>
      <c r="V22" s="93">
        <v>3.0400000000000002E-4</v>
      </c>
      <c r="W22" s="93">
        <v>1.8699999999999999E-4</v>
      </c>
      <c r="X22" s="93">
        <v>-1.7E-5</v>
      </c>
      <c r="Y22" s="93">
        <v>0</v>
      </c>
      <c r="Z22" s="93">
        <v>-3.9300000000000001E-4</v>
      </c>
      <c r="AA22" s="93">
        <v>-8.4900000000000004E-4</v>
      </c>
      <c r="AB22" s="93">
        <v>-8.52E-4</v>
      </c>
      <c r="AC22" s="93">
        <v>-1.098E-3</v>
      </c>
      <c r="AD22" s="93">
        <v>-9.3400000000000004E-4</v>
      </c>
      <c r="AE22" s="93">
        <v>-9.3099999999999997E-4</v>
      </c>
      <c r="AF22" s="93">
        <v>-1.047E-3</v>
      </c>
      <c r="AG22" s="93">
        <v>-8.8199999999999997E-4</v>
      </c>
      <c r="AH22" s="93">
        <v>-8.9899999999999995E-4</v>
      </c>
      <c r="AI22" s="93">
        <v>-1.0610000000000001E-3</v>
      </c>
      <c r="AJ22" s="93">
        <v>-1.472E-3</v>
      </c>
    </row>
    <row r="23" spans="1:36" ht="15" customHeight="1" x14ac:dyDescent="0.2">
      <c r="A23" s="93">
        <v>8.8599999999999996E-4</v>
      </c>
      <c r="B23" s="93">
        <v>5.2999999999999998E-4</v>
      </c>
      <c r="C23" s="93">
        <v>3.1E-4</v>
      </c>
      <c r="D23" s="93">
        <v>1.7799999999999999E-4</v>
      </c>
      <c r="E23" s="93">
        <v>-1.5200000000000001E-4</v>
      </c>
      <c r="F23" s="93">
        <v>-2.6999999999999999E-5</v>
      </c>
      <c r="G23" s="93">
        <v>1.05E-4</v>
      </c>
      <c r="H23" s="93">
        <v>2.33E-4</v>
      </c>
      <c r="I23" s="93">
        <v>2.4399999999999999E-4</v>
      </c>
      <c r="J23" s="93">
        <v>2.5099999999999998E-4</v>
      </c>
      <c r="K23" s="93">
        <v>7.18E-4</v>
      </c>
      <c r="L23" s="93">
        <v>6.8599999999999998E-4</v>
      </c>
      <c r="M23" s="93">
        <v>6.6E-4</v>
      </c>
      <c r="N23" s="93">
        <v>8.6200000000000003E-4</v>
      </c>
      <c r="O23" s="93">
        <v>7.6599999999999997E-4</v>
      </c>
      <c r="P23" s="93">
        <v>6.8000000000000005E-4</v>
      </c>
      <c r="Q23" s="93">
        <v>5.4199999999999995E-4</v>
      </c>
      <c r="R23" s="93">
        <v>5.5699999999999999E-4</v>
      </c>
      <c r="S23" s="93">
        <v>5.31E-4</v>
      </c>
      <c r="T23" s="93">
        <v>5.8799999999999998E-4</v>
      </c>
      <c r="U23" s="93">
        <v>4.17E-4</v>
      </c>
      <c r="V23" s="93">
        <v>2.31E-4</v>
      </c>
      <c r="W23" s="93">
        <v>2.12E-4</v>
      </c>
      <c r="X23" s="93">
        <v>1.5999999999999999E-5</v>
      </c>
      <c r="Y23" s="93">
        <v>0</v>
      </c>
      <c r="Z23" s="93">
        <v>-3.6699999999999998E-4</v>
      </c>
      <c r="AA23" s="93">
        <v>-8.25E-4</v>
      </c>
      <c r="AB23" s="93">
        <v>-8.12E-4</v>
      </c>
      <c r="AC23" s="93">
        <v>-1.0369999999999999E-3</v>
      </c>
      <c r="AD23" s="93">
        <v>-9.68E-4</v>
      </c>
      <c r="AE23" s="93">
        <v>-9.59E-4</v>
      </c>
      <c r="AF23" s="93">
        <v>-1.1039999999999999E-3</v>
      </c>
      <c r="AG23" s="93">
        <v>-9.990000000000001E-4</v>
      </c>
      <c r="AH23" s="93">
        <v>-1.0790000000000001E-3</v>
      </c>
      <c r="AI23" s="93">
        <v>-1.2359999999999999E-3</v>
      </c>
      <c r="AJ23" s="93">
        <v>-1.7420000000000001E-3</v>
      </c>
    </row>
    <row r="24" spans="1:36" ht="15" customHeight="1" x14ac:dyDescent="0.2">
      <c r="A24" s="93">
        <v>7.2999999999999996E-4</v>
      </c>
      <c r="B24" s="93">
        <v>4.8700000000000002E-4</v>
      </c>
      <c r="C24" s="93">
        <v>2.5999999999999998E-4</v>
      </c>
      <c r="D24" s="93">
        <v>-1.2999999999999999E-5</v>
      </c>
      <c r="E24" s="93">
        <v>-2.9599999999999998E-4</v>
      </c>
      <c r="F24" s="93">
        <v>-7.7999999999999999E-5</v>
      </c>
      <c r="G24" s="93">
        <v>2.1800000000000001E-4</v>
      </c>
      <c r="H24" s="93">
        <v>4.55E-4</v>
      </c>
      <c r="I24" s="93">
        <v>3.5500000000000001E-4</v>
      </c>
      <c r="J24" s="93">
        <v>1.8900000000000001E-4</v>
      </c>
      <c r="K24" s="93">
        <v>5.3600000000000002E-4</v>
      </c>
      <c r="L24" s="93">
        <v>6.1600000000000001E-4</v>
      </c>
      <c r="M24" s="93">
        <v>4.5800000000000002E-4</v>
      </c>
      <c r="N24" s="93">
        <v>6.0999999999999997E-4</v>
      </c>
      <c r="O24" s="93">
        <v>6.9800000000000005E-4</v>
      </c>
      <c r="P24" s="93">
        <v>6.5099999999999999E-4</v>
      </c>
      <c r="Q24" s="93">
        <v>5.1999999999999995E-4</v>
      </c>
      <c r="R24" s="93">
        <v>4.7199999999999998E-4</v>
      </c>
      <c r="S24" s="93">
        <v>4.8700000000000002E-4</v>
      </c>
      <c r="T24" s="93">
        <v>6.0099999999999997E-4</v>
      </c>
      <c r="U24" s="93">
        <v>5.0199999999999995E-4</v>
      </c>
      <c r="V24" s="93">
        <v>4.1599999999999997E-4</v>
      </c>
      <c r="W24" s="93">
        <v>2.14E-4</v>
      </c>
      <c r="X24" s="93">
        <v>3.8999999999999999E-5</v>
      </c>
      <c r="Y24" s="93">
        <v>0</v>
      </c>
      <c r="Z24" s="93">
        <v>-3.9100000000000002E-4</v>
      </c>
      <c r="AA24" s="93">
        <v>-9.1100000000000003E-4</v>
      </c>
      <c r="AB24" s="93">
        <v>-8.7900000000000001E-4</v>
      </c>
      <c r="AC24" s="93">
        <v>-1.132E-3</v>
      </c>
      <c r="AD24" s="93">
        <v>-1.065E-3</v>
      </c>
      <c r="AE24" s="93">
        <v>-1.0790000000000001E-3</v>
      </c>
      <c r="AF24" s="93">
        <v>-1.305E-3</v>
      </c>
      <c r="AG24" s="93">
        <v>-1.0989999999999999E-3</v>
      </c>
      <c r="AH24" s="93">
        <v>-1.238E-3</v>
      </c>
      <c r="AI24" s="93">
        <v>-1.4350000000000001E-3</v>
      </c>
      <c r="AJ24" s="93">
        <v>-1.8910000000000001E-3</v>
      </c>
    </row>
    <row r="25" spans="1:36" ht="15" customHeight="1" x14ac:dyDescent="0.2">
      <c r="A25" s="93">
        <v>6.87E-4</v>
      </c>
      <c r="B25" s="93">
        <v>3.9599999999999998E-4</v>
      </c>
      <c r="C25" s="93">
        <v>1.6799999999999999E-4</v>
      </c>
      <c r="D25" s="93">
        <v>-1.9999999999999999E-6</v>
      </c>
      <c r="E25" s="93">
        <v>-1.5799999999999999E-4</v>
      </c>
      <c r="F25" s="93">
        <v>-6.0000000000000002E-6</v>
      </c>
      <c r="G25" s="93">
        <v>1.7899999999999999E-4</v>
      </c>
      <c r="H25" s="93">
        <v>2.7599999999999999E-4</v>
      </c>
      <c r="I25" s="93">
        <v>1.07E-4</v>
      </c>
      <c r="J25" s="93">
        <v>1.8200000000000001E-4</v>
      </c>
      <c r="K25" s="93">
        <v>5.5500000000000005E-4</v>
      </c>
      <c r="L25" s="93">
        <v>5.5199999999999997E-4</v>
      </c>
      <c r="M25" s="93">
        <v>5.7399999999999997E-4</v>
      </c>
      <c r="N25" s="93">
        <v>8.2600000000000002E-4</v>
      </c>
      <c r="O25" s="93">
        <v>8.25E-4</v>
      </c>
      <c r="P25" s="93">
        <v>6.1600000000000001E-4</v>
      </c>
      <c r="Q25" s="93">
        <v>4.9399999999999997E-4</v>
      </c>
      <c r="R25" s="93">
        <v>4.5899999999999999E-4</v>
      </c>
      <c r="S25" s="93">
        <v>4.75E-4</v>
      </c>
      <c r="T25" s="93">
        <v>6.2699999999999995E-4</v>
      </c>
      <c r="U25" s="93">
        <v>4.4099999999999999E-4</v>
      </c>
      <c r="V25" s="93">
        <v>3.59E-4</v>
      </c>
      <c r="W25" s="93">
        <v>2.81E-4</v>
      </c>
      <c r="X25" s="93">
        <v>2.6999999999999999E-5</v>
      </c>
      <c r="Y25" s="93">
        <v>0</v>
      </c>
      <c r="Z25" s="93">
        <v>-3.0600000000000001E-4</v>
      </c>
      <c r="AA25" s="93">
        <v>-8.3199999999999995E-4</v>
      </c>
      <c r="AB25" s="93">
        <v>-8.6399999999999997E-4</v>
      </c>
      <c r="AC25" s="93">
        <v>-1.175E-3</v>
      </c>
      <c r="AD25" s="93">
        <v>-1.1050000000000001E-3</v>
      </c>
      <c r="AE25" s="93">
        <v>-1.15E-3</v>
      </c>
      <c r="AF25" s="93">
        <v>-1.4369999999999999E-3</v>
      </c>
      <c r="AG25" s="93">
        <v>-1.3420000000000001E-3</v>
      </c>
      <c r="AH25" s="93">
        <v>-1.361E-3</v>
      </c>
      <c r="AI25" s="93">
        <v>-1.6249999999999999E-3</v>
      </c>
      <c r="AJ25" s="93">
        <v>-2.1570000000000001E-3</v>
      </c>
    </row>
    <row r="26" spans="1:36" ht="15" customHeight="1" x14ac:dyDescent="0.2">
      <c r="A26" s="93">
        <v>8.3299999999999997E-4</v>
      </c>
      <c r="B26" s="93">
        <v>5.3200000000000003E-4</v>
      </c>
      <c r="C26" s="93">
        <v>4.2099999999999999E-4</v>
      </c>
      <c r="D26" s="93">
        <v>1.9699999999999999E-4</v>
      </c>
      <c r="E26" s="93">
        <v>-4.8999999999999998E-5</v>
      </c>
      <c r="F26" s="93">
        <v>2.9E-5</v>
      </c>
      <c r="G26" s="93">
        <v>1.4999999999999999E-4</v>
      </c>
      <c r="H26" s="93">
        <v>3.8900000000000002E-4</v>
      </c>
      <c r="I26" s="93">
        <v>4.3100000000000001E-4</v>
      </c>
      <c r="J26" s="93">
        <v>3.6299999999999999E-4</v>
      </c>
      <c r="K26" s="93">
        <v>7.2599999999999997E-4</v>
      </c>
      <c r="L26" s="93">
        <v>8.0099999999999995E-4</v>
      </c>
      <c r="M26" s="93">
        <v>7.3099999999999999E-4</v>
      </c>
      <c r="N26" s="93">
        <v>8.1599999999999999E-4</v>
      </c>
      <c r="O26" s="93">
        <v>8.3699999999999996E-4</v>
      </c>
      <c r="P26" s="93">
        <v>6.8099999999999996E-4</v>
      </c>
      <c r="Q26" s="93">
        <v>6.8000000000000005E-4</v>
      </c>
      <c r="R26" s="93">
        <v>6.7199999999999996E-4</v>
      </c>
      <c r="S26" s="93">
        <v>5.8699999999999996E-4</v>
      </c>
      <c r="T26" s="93">
        <v>6.1799999999999995E-4</v>
      </c>
      <c r="U26" s="93">
        <v>4.7600000000000002E-4</v>
      </c>
      <c r="V26" s="93">
        <v>4.0900000000000002E-4</v>
      </c>
      <c r="W26" s="93">
        <v>2.63E-4</v>
      </c>
      <c r="X26" s="93">
        <v>2.5000000000000001E-5</v>
      </c>
      <c r="Y26" s="93">
        <v>0</v>
      </c>
      <c r="Z26" s="93">
        <v>-3.3799999999999998E-4</v>
      </c>
      <c r="AA26" s="93">
        <v>-9.0399999999999996E-4</v>
      </c>
      <c r="AB26" s="93">
        <v>-9.2100000000000005E-4</v>
      </c>
      <c r="AC26" s="93">
        <v>-1.16E-3</v>
      </c>
      <c r="AD26" s="93">
        <v>-1.134E-3</v>
      </c>
      <c r="AE26" s="93">
        <v>-1.1839999999999999E-3</v>
      </c>
      <c r="AF26" s="93">
        <v>-1.403E-3</v>
      </c>
      <c r="AG26" s="93">
        <v>-1.354E-3</v>
      </c>
      <c r="AH26" s="93">
        <v>-1.505E-3</v>
      </c>
      <c r="AI26" s="93">
        <v>-1.7179999999999999E-3</v>
      </c>
      <c r="AJ26" s="93">
        <v>-2.251E-3</v>
      </c>
    </row>
    <row r="27" spans="1:36" ht="15" customHeight="1" x14ac:dyDescent="0.2">
      <c r="A27" s="93">
        <v>4.73E-4</v>
      </c>
      <c r="B27" s="93">
        <v>2.6899999999999998E-4</v>
      </c>
      <c r="C27" s="93">
        <v>1.18E-4</v>
      </c>
      <c r="D27" s="93">
        <v>-2.1000000000000001E-4</v>
      </c>
      <c r="E27" s="93">
        <v>-2.99E-4</v>
      </c>
      <c r="F27" s="93">
        <v>-9.1000000000000003E-5</v>
      </c>
      <c r="G27" s="93">
        <v>7.6000000000000004E-5</v>
      </c>
      <c r="H27" s="93">
        <v>3.21E-4</v>
      </c>
      <c r="I27" s="93">
        <v>2.6699999999999998E-4</v>
      </c>
      <c r="J27" s="93">
        <v>8.7000000000000001E-5</v>
      </c>
      <c r="K27" s="93">
        <v>4.5199999999999998E-4</v>
      </c>
      <c r="L27" s="93">
        <v>4.3300000000000001E-4</v>
      </c>
      <c r="M27" s="93">
        <v>5.0299999999999997E-4</v>
      </c>
      <c r="N27" s="93">
        <v>6.69E-4</v>
      </c>
      <c r="O27" s="93">
        <v>7.9699999999999997E-4</v>
      </c>
      <c r="P27" s="93">
        <v>6.7400000000000001E-4</v>
      </c>
      <c r="Q27" s="93">
        <v>5.3499999999999999E-4</v>
      </c>
      <c r="R27" s="93">
        <v>5.2499999999999997E-4</v>
      </c>
      <c r="S27" s="93">
        <v>5.6700000000000001E-4</v>
      </c>
      <c r="T27" s="93">
        <v>6.78E-4</v>
      </c>
      <c r="U27" s="93">
        <v>5.0900000000000001E-4</v>
      </c>
      <c r="V27" s="93">
        <v>4.2000000000000002E-4</v>
      </c>
      <c r="W27" s="93">
        <v>2.4000000000000001E-4</v>
      </c>
      <c r="X27" s="93">
        <v>6.0999999999999999E-5</v>
      </c>
      <c r="Y27" s="93">
        <v>0</v>
      </c>
      <c r="Z27" s="93">
        <v>-4.0200000000000001E-4</v>
      </c>
      <c r="AA27" s="93">
        <v>-9.5299999999999996E-4</v>
      </c>
      <c r="AB27" s="93">
        <v>-9.4499999999999998E-4</v>
      </c>
      <c r="AC27" s="93">
        <v>-1.212E-3</v>
      </c>
      <c r="AD27" s="93">
        <v>-1.1869999999999999E-3</v>
      </c>
      <c r="AE27" s="93">
        <v>-1.2849999999999999E-3</v>
      </c>
      <c r="AF27" s="93">
        <v>-1.593E-3</v>
      </c>
      <c r="AG27" s="93">
        <v>-1.441E-3</v>
      </c>
      <c r="AH27" s="93">
        <v>-1.627E-3</v>
      </c>
      <c r="AI27" s="93">
        <v>-1.8829999999999999E-3</v>
      </c>
      <c r="AJ27" s="93">
        <v>-2.3969999999999998E-3</v>
      </c>
    </row>
    <row r="28" spans="1:36" ht="15" customHeight="1" x14ac:dyDescent="0.2">
      <c r="A28" s="93">
        <v>5.4199999999999995E-4</v>
      </c>
      <c r="B28" s="93">
        <v>2.99E-4</v>
      </c>
      <c r="C28" s="93">
        <v>1.36E-4</v>
      </c>
      <c r="D28" s="93">
        <v>-6.8999999999999997E-5</v>
      </c>
      <c r="E28" s="93">
        <v>-9.1000000000000003E-5</v>
      </c>
      <c r="F28" s="93">
        <v>-6.9999999999999999E-6</v>
      </c>
      <c r="G28" s="93">
        <v>5.1E-5</v>
      </c>
      <c r="H28" s="93">
        <v>1.9900000000000001E-4</v>
      </c>
      <c r="I28" s="93">
        <v>2.3599999999999999E-4</v>
      </c>
      <c r="J28" s="93">
        <v>2.5399999999999999E-4</v>
      </c>
      <c r="K28" s="93">
        <v>5.6499999999999996E-4</v>
      </c>
      <c r="L28" s="93">
        <v>6.5600000000000001E-4</v>
      </c>
      <c r="M28" s="93">
        <v>7.4100000000000001E-4</v>
      </c>
      <c r="N28" s="93">
        <v>9.1299999999999997E-4</v>
      </c>
      <c r="O28" s="93">
        <v>9.0899999999999998E-4</v>
      </c>
      <c r="P28" s="93">
        <v>7.1000000000000002E-4</v>
      </c>
      <c r="Q28" s="93">
        <v>6.3299999999999999E-4</v>
      </c>
      <c r="R28" s="93">
        <v>6.3599999999999996E-4</v>
      </c>
      <c r="S28" s="93">
        <v>5.9999999999999995E-4</v>
      </c>
      <c r="T28" s="93">
        <v>6.8499999999999995E-4</v>
      </c>
      <c r="U28" s="93">
        <v>5.8600000000000004E-4</v>
      </c>
      <c r="V28" s="93">
        <v>4.2299999999999998E-4</v>
      </c>
      <c r="W28" s="93">
        <v>3.01E-4</v>
      </c>
      <c r="X28" s="93">
        <v>3.1000000000000001E-5</v>
      </c>
      <c r="Y28" s="93">
        <v>0</v>
      </c>
      <c r="Z28" s="93">
        <v>-3.2699999999999998E-4</v>
      </c>
      <c r="AA28" s="93">
        <v>-8.9099999999999997E-4</v>
      </c>
      <c r="AB28" s="93">
        <v>-9.68E-4</v>
      </c>
      <c r="AC28" s="93">
        <v>-1.289E-3</v>
      </c>
      <c r="AD28" s="93">
        <v>-1.3780000000000001E-3</v>
      </c>
      <c r="AE28" s="93">
        <v>-1.4779999999999999E-3</v>
      </c>
      <c r="AF28" s="93">
        <v>-1.7110000000000001E-3</v>
      </c>
      <c r="AG28" s="93">
        <v>-1.722E-3</v>
      </c>
      <c r="AH28" s="93">
        <v>-1.8649999999999999E-3</v>
      </c>
      <c r="AI28" s="93">
        <v>-2.088E-3</v>
      </c>
      <c r="AJ28" s="93">
        <v>-2.6589999999999999E-3</v>
      </c>
    </row>
    <row r="29" spans="1:36" ht="15" customHeight="1" x14ac:dyDescent="0.2">
      <c r="A29" s="93">
        <v>6.6399999999999999E-4</v>
      </c>
      <c r="B29" s="93">
        <v>4.75E-4</v>
      </c>
      <c r="C29" s="93">
        <v>3.7300000000000001E-4</v>
      </c>
      <c r="D29" s="93">
        <v>1.1E-4</v>
      </c>
      <c r="E29" s="93">
        <v>-8.0000000000000007E-5</v>
      </c>
      <c r="F29" s="93">
        <v>-6.0000000000000002E-6</v>
      </c>
      <c r="G29" s="93">
        <v>6.6000000000000005E-5</v>
      </c>
      <c r="H29" s="93">
        <v>3.79E-4</v>
      </c>
      <c r="I29" s="93">
        <v>4.5199999999999998E-4</v>
      </c>
      <c r="J29" s="93">
        <v>3.57E-4</v>
      </c>
      <c r="K29" s="93">
        <v>6.5099999999999999E-4</v>
      </c>
      <c r="L29" s="93">
        <v>7.0699999999999995E-4</v>
      </c>
      <c r="M29" s="93">
        <v>7.8100000000000001E-4</v>
      </c>
      <c r="N29" s="93">
        <v>8.52E-4</v>
      </c>
      <c r="O29" s="93">
        <v>8.5999999999999998E-4</v>
      </c>
      <c r="P29" s="93">
        <v>7.5299999999999998E-4</v>
      </c>
      <c r="Q29" s="93">
        <v>7.0399999999999998E-4</v>
      </c>
      <c r="R29" s="93">
        <v>7.1900000000000002E-4</v>
      </c>
      <c r="S29" s="93">
        <v>6.5600000000000001E-4</v>
      </c>
      <c r="T29" s="93">
        <v>7.1400000000000001E-4</v>
      </c>
      <c r="U29" s="93">
        <v>5.8399999999999999E-4</v>
      </c>
      <c r="V29" s="93">
        <v>4.64E-4</v>
      </c>
      <c r="W29" s="93">
        <v>3.0899999999999998E-4</v>
      </c>
      <c r="X29" s="93">
        <v>9.6000000000000002E-5</v>
      </c>
      <c r="Y29" s="93">
        <v>0</v>
      </c>
      <c r="Z29" s="93">
        <v>-3.7500000000000001E-4</v>
      </c>
      <c r="AA29" s="93">
        <v>-9.7300000000000002E-4</v>
      </c>
      <c r="AB29" s="93">
        <v>-1.0070000000000001E-3</v>
      </c>
      <c r="AC29" s="93">
        <v>-1.307E-3</v>
      </c>
      <c r="AD29" s="93">
        <v>-1.3929999999999999E-3</v>
      </c>
      <c r="AE29" s="93">
        <v>-1.5319999999999999E-3</v>
      </c>
      <c r="AF29" s="93">
        <v>-1.7440000000000001E-3</v>
      </c>
      <c r="AG29" s="93">
        <v>-1.763E-3</v>
      </c>
      <c r="AH29" s="93">
        <v>-1.9469999999999999E-3</v>
      </c>
      <c r="AI29" s="93">
        <v>-2.1380000000000001E-3</v>
      </c>
      <c r="AJ29" s="93">
        <v>-2.689E-3</v>
      </c>
    </row>
    <row r="30" spans="1:36" ht="15" customHeight="1" x14ac:dyDescent="0.2">
      <c r="A30" s="93">
        <v>1.091E-3</v>
      </c>
      <c r="B30" s="93">
        <v>8.83E-4</v>
      </c>
      <c r="C30" s="93">
        <v>6.6100000000000002E-4</v>
      </c>
      <c r="D30" s="93">
        <v>3.4299999999999999E-4</v>
      </c>
      <c r="E30" s="93">
        <v>2.8800000000000001E-4</v>
      </c>
      <c r="F30" s="93">
        <v>4.2700000000000002E-4</v>
      </c>
      <c r="G30" s="93">
        <v>5.3200000000000003E-4</v>
      </c>
      <c r="H30" s="93">
        <v>7.1400000000000001E-4</v>
      </c>
      <c r="I30" s="93">
        <v>6.7699999999999998E-4</v>
      </c>
      <c r="J30" s="93">
        <v>5.2599999999999999E-4</v>
      </c>
      <c r="K30" s="93">
        <v>7.4799999999999997E-4</v>
      </c>
      <c r="L30" s="93">
        <v>7.4200000000000004E-4</v>
      </c>
      <c r="M30" s="93">
        <v>8.92E-4</v>
      </c>
      <c r="N30" s="93">
        <v>1.0480000000000001E-3</v>
      </c>
      <c r="O30" s="93">
        <v>1.1299999999999999E-3</v>
      </c>
      <c r="P30" s="93">
        <v>9.1600000000000004E-4</v>
      </c>
      <c r="Q30" s="93">
        <v>8.1499999999999997E-4</v>
      </c>
      <c r="R30" s="93">
        <v>8.03E-4</v>
      </c>
      <c r="S30" s="93">
        <v>7.8299999999999995E-4</v>
      </c>
      <c r="T30" s="93">
        <v>8.5300000000000003E-4</v>
      </c>
      <c r="U30" s="93">
        <v>6.4800000000000003E-4</v>
      </c>
      <c r="V30" s="93">
        <v>5.0100000000000003E-4</v>
      </c>
      <c r="W30" s="93">
        <v>3.5500000000000001E-4</v>
      </c>
      <c r="X30" s="93">
        <v>1.08E-4</v>
      </c>
      <c r="Y30" s="93">
        <v>0</v>
      </c>
      <c r="Z30" s="93">
        <v>-3.77E-4</v>
      </c>
      <c r="AA30" s="93">
        <v>-9.7599999999999998E-4</v>
      </c>
      <c r="AB30" s="93">
        <v>-1.1150000000000001E-3</v>
      </c>
      <c r="AC30" s="93">
        <v>-1.4319999999999999E-3</v>
      </c>
      <c r="AD30" s="93">
        <v>-1.56E-3</v>
      </c>
      <c r="AE30" s="93">
        <v>-1.786E-3</v>
      </c>
      <c r="AF30" s="93">
        <v>-2.0049999999999998E-3</v>
      </c>
      <c r="AG30" s="93">
        <v>-2.062E-3</v>
      </c>
      <c r="AH30" s="93">
        <v>-2.3059999999999999E-3</v>
      </c>
      <c r="AI30" s="93">
        <v>-2.5000000000000001E-3</v>
      </c>
      <c r="AJ30" s="93">
        <v>-3.026E-3</v>
      </c>
    </row>
    <row r="31" spans="1:36" ht="15" customHeight="1" x14ac:dyDescent="0.2">
      <c r="A31" s="93">
        <v>1.469E-3</v>
      </c>
      <c r="B31" s="93">
        <v>1.206E-3</v>
      </c>
      <c r="C31" s="93">
        <v>9.9500000000000001E-4</v>
      </c>
      <c r="D31" s="93">
        <v>7.2300000000000001E-4</v>
      </c>
      <c r="E31" s="93">
        <v>6.02E-4</v>
      </c>
      <c r="F31" s="93">
        <v>5.8900000000000001E-4</v>
      </c>
      <c r="G31" s="93">
        <v>5.4699999999999996E-4</v>
      </c>
      <c r="H31" s="93">
        <v>6.87E-4</v>
      </c>
      <c r="I31" s="93">
        <v>8.0199999999999998E-4</v>
      </c>
      <c r="J31" s="93">
        <v>7.3399999999999995E-4</v>
      </c>
      <c r="K31" s="93">
        <v>1.0189999999999999E-3</v>
      </c>
      <c r="L31" s="93">
        <v>1.075E-3</v>
      </c>
      <c r="M31" s="93">
        <v>1.183E-3</v>
      </c>
      <c r="N31" s="93">
        <v>1.333E-3</v>
      </c>
      <c r="O31" s="93">
        <v>1.299E-3</v>
      </c>
      <c r="P31" s="93">
        <v>1.0859999999999999E-3</v>
      </c>
      <c r="Q31" s="93">
        <v>9.8200000000000002E-4</v>
      </c>
      <c r="R31" s="93">
        <v>9.6199999999999996E-4</v>
      </c>
      <c r="S31" s="93">
        <v>8.6799999999999996E-4</v>
      </c>
      <c r="T31" s="93">
        <v>8.9599999999999999E-4</v>
      </c>
      <c r="U31" s="93">
        <v>7.5199999999999996E-4</v>
      </c>
      <c r="V31" s="93">
        <v>5.0900000000000001E-4</v>
      </c>
      <c r="W31" s="93">
        <v>3.7300000000000001E-4</v>
      </c>
      <c r="X31" s="93">
        <v>1.06E-4</v>
      </c>
      <c r="Y31" s="93">
        <v>0</v>
      </c>
      <c r="Z31" s="93">
        <v>-3.86E-4</v>
      </c>
      <c r="AA31" s="93">
        <v>-9.8999999999999999E-4</v>
      </c>
      <c r="AB31" s="93">
        <v>-1.119E-3</v>
      </c>
      <c r="AC31" s="93">
        <v>-1.485E-3</v>
      </c>
      <c r="AD31" s="93">
        <v>-1.583E-3</v>
      </c>
      <c r="AE31" s="93">
        <v>-1.8580000000000001E-3</v>
      </c>
      <c r="AF31" s="93">
        <v>-2.019E-3</v>
      </c>
      <c r="AG31" s="93">
        <v>-2.176E-3</v>
      </c>
      <c r="AH31" s="93">
        <v>-2.4229999999999998E-3</v>
      </c>
      <c r="AI31" s="93">
        <v>-2.6059999999999998E-3</v>
      </c>
      <c r="AJ31" s="93">
        <v>-3.1740000000000002E-3</v>
      </c>
    </row>
    <row r="32" spans="1:36" ht="15" customHeight="1" x14ac:dyDescent="0.2">
      <c r="A32" s="93">
        <v>1.1299999999999999E-3</v>
      </c>
      <c r="B32" s="93">
        <v>9.6400000000000001E-4</v>
      </c>
      <c r="C32" s="93">
        <v>8.0900000000000004E-4</v>
      </c>
      <c r="D32" s="93">
        <v>5.3600000000000002E-4</v>
      </c>
      <c r="E32" s="93">
        <v>3.2600000000000001E-4</v>
      </c>
      <c r="F32" s="93">
        <v>4.1599999999999997E-4</v>
      </c>
      <c r="G32" s="93">
        <v>4.8899999999999996E-4</v>
      </c>
      <c r="H32" s="93">
        <v>7.3999999999999999E-4</v>
      </c>
      <c r="I32" s="93">
        <v>8.2399999999999997E-4</v>
      </c>
      <c r="J32" s="93">
        <v>6.5799999999999995E-4</v>
      </c>
      <c r="K32" s="93">
        <v>8.9700000000000001E-4</v>
      </c>
      <c r="L32" s="93">
        <v>8.9800000000000004E-4</v>
      </c>
      <c r="M32" s="93">
        <v>1.034E-3</v>
      </c>
      <c r="N32" s="93">
        <v>1.101E-3</v>
      </c>
      <c r="O32" s="93">
        <v>1.1490000000000001E-3</v>
      </c>
      <c r="P32" s="93">
        <v>9.8900000000000008E-4</v>
      </c>
      <c r="Q32" s="93">
        <v>9.2900000000000003E-4</v>
      </c>
      <c r="R32" s="93">
        <v>9.1299999999999997E-4</v>
      </c>
      <c r="S32" s="93">
        <v>8.6399999999999997E-4</v>
      </c>
      <c r="T32" s="93">
        <v>8.4800000000000001E-4</v>
      </c>
      <c r="U32" s="93">
        <v>7.1500000000000003E-4</v>
      </c>
      <c r="V32" s="93">
        <v>4.8000000000000001E-4</v>
      </c>
      <c r="W32" s="93">
        <v>3.5500000000000001E-4</v>
      </c>
      <c r="X32" s="93">
        <v>1.3300000000000001E-4</v>
      </c>
      <c r="Y32" s="93">
        <v>0</v>
      </c>
      <c r="Z32" s="93">
        <v>-4.4299999999999998E-4</v>
      </c>
      <c r="AA32" s="93">
        <v>-1.1100000000000001E-3</v>
      </c>
      <c r="AB32" s="93">
        <v>-1.2489999999999999E-3</v>
      </c>
      <c r="AC32" s="93">
        <v>-1.596E-3</v>
      </c>
      <c r="AD32" s="93">
        <v>-1.7799999999999999E-3</v>
      </c>
      <c r="AE32" s="93">
        <v>-2.0960000000000002E-3</v>
      </c>
      <c r="AF32" s="93">
        <v>-2.2560000000000002E-3</v>
      </c>
      <c r="AG32" s="93">
        <v>-2.392E-3</v>
      </c>
      <c r="AH32" s="93">
        <v>-2.6749999999999999E-3</v>
      </c>
      <c r="AI32" s="93">
        <v>-2.8509999999999998E-3</v>
      </c>
      <c r="AJ32" s="93">
        <v>-3.3860000000000001E-3</v>
      </c>
    </row>
    <row r="33" spans="1:36" ht="15" customHeight="1" x14ac:dyDescent="0.2">
      <c r="A33" s="93">
        <v>1.5479999999999999E-3</v>
      </c>
      <c r="B33" s="93">
        <v>1.389E-3</v>
      </c>
      <c r="C33" s="93">
        <v>1.134E-3</v>
      </c>
      <c r="D33" s="93">
        <v>8.4900000000000004E-4</v>
      </c>
      <c r="E33" s="93">
        <v>7.7399999999999995E-4</v>
      </c>
      <c r="F33" s="93">
        <v>8.6399999999999997E-4</v>
      </c>
      <c r="G33" s="93">
        <v>8.4699999999999999E-4</v>
      </c>
      <c r="H33" s="93">
        <v>9.7199999999999999E-4</v>
      </c>
      <c r="I33" s="93">
        <v>9.1299999999999997E-4</v>
      </c>
      <c r="J33" s="93">
        <v>7.6900000000000004E-4</v>
      </c>
      <c r="K33" s="93">
        <v>9.7000000000000005E-4</v>
      </c>
      <c r="L33" s="93">
        <v>9.8200000000000002E-4</v>
      </c>
      <c r="M33" s="93">
        <v>1.1869999999999999E-3</v>
      </c>
      <c r="N33" s="93">
        <v>1.374E-3</v>
      </c>
      <c r="O33" s="93">
        <v>1.3760000000000001E-3</v>
      </c>
      <c r="P33" s="93">
        <v>1.1529999999999999E-3</v>
      </c>
      <c r="Q33" s="93">
        <v>9.9200000000000004E-4</v>
      </c>
      <c r="R33" s="93">
        <v>9.7999999999999997E-4</v>
      </c>
      <c r="S33" s="93">
        <v>9.3800000000000003E-4</v>
      </c>
      <c r="T33" s="93">
        <v>9.4300000000000004E-4</v>
      </c>
      <c r="U33" s="93">
        <v>8.1800000000000004E-4</v>
      </c>
      <c r="V33" s="93">
        <v>5.9599999999999996E-4</v>
      </c>
      <c r="W33" s="93">
        <v>4.3399999999999998E-4</v>
      </c>
      <c r="X33" s="93">
        <v>1.63E-4</v>
      </c>
      <c r="Y33" s="93">
        <v>0</v>
      </c>
      <c r="Z33" s="93">
        <v>-3.7399999999999998E-4</v>
      </c>
      <c r="AA33" s="93">
        <v>-1.0139999999999999E-3</v>
      </c>
      <c r="AB33" s="93">
        <v>-1.188E-3</v>
      </c>
      <c r="AC33" s="93">
        <v>-1.578E-3</v>
      </c>
      <c r="AD33" s="93">
        <v>-1.761E-3</v>
      </c>
      <c r="AE33" s="93">
        <v>-2.1229999999999999E-3</v>
      </c>
      <c r="AF33" s="93">
        <v>-2.2669999999999999E-3</v>
      </c>
      <c r="AG33" s="93">
        <v>-2.457E-3</v>
      </c>
      <c r="AH33" s="93">
        <v>-2.7439999999999999E-3</v>
      </c>
      <c r="AI33" s="93">
        <v>-2.9099999999999998E-3</v>
      </c>
      <c r="AJ33" s="93">
        <v>-3.4589999999999998E-3</v>
      </c>
    </row>
    <row r="34" spans="1:36" ht="15" customHeight="1" x14ac:dyDescent="0.2">
      <c r="A34" s="93">
        <v>2.3419999999999999E-3</v>
      </c>
      <c r="B34" s="93">
        <v>2.085E-3</v>
      </c>
      <c r="C34" s="93">
        <v>1.8580000000000001E-3</v>
      </c>
      <c r="D34" s="93">
        <v>1.5590000000000001E-3</v>
      </c>
      <c r="E34" s="93">
        <v>1.3010000000000001E-3</v>
      </c>
      <c r="F34" s="93">
        <v>1.2669999999999999E-3</v>
      </c>
      <c r="G34" s="93">
        <v>1.1969999999999999E-3</v>
      </c>
      <c r="H34" s="93">
        <v>1.3450000000000001E-3</v>
      </c>
      <c r="I34" s="93">
        <v>1.4139999999999999E-3</v>
      </c>
      <c r="J34" s="93">
        <v>1.3339999999999999E-3</v>
      </c>
      <c r="K34" s="93">
        <v>1.5579999999999999E-3</v>
      </c>
      <c r="L34" s="93">
        <v>1.562E-3</v>
      </c>
      <c r="M34" s="93">
        <v>1.6570000000000001E-3</v>
      </c>
      <c r="N34" s="93">
        <v>1.6980000000000001E-3</v>
      </c>
      <c r="O34" s="93">
        <v>1.647E-3</v>
      </c>
      <c r="P34" s="93">
        <v>1.407E-3</v>
      </c>
      <c r="Q34" s="93">
        <v>1.268E-3</v>
      </c>
      <c r="R34" s="93">
        <v>1.1839999999999999E-3</v>
      </c>
      <c r="S34" s="93">
        <v>1.0759999999999999E-3</v>
      </c>
      <c r="T34" s="93">
        <v>1.018E-3</v>
      </c>
      <c r="U34" s="93">
        <v>8.6799999999999996E-4</v>
      </c>
      <c r="V34" s="93">
        <v>6.29E-4</v>
      </c>
      <c r="W34" s="93">
        <v>4.1800000000000002E-4</v>
      </c>
      <c r="X34" s="93">
        <v>1.3100000000000001E-4</v>
      </c>
      <c r="Y34" s="93">
        <v>0</v>
      </c>
      <c r="Z34" s="93">
        <v>-4.7800000000000002E-4</v>
      </c>
      <c r="AA34" s="93">
        <v>-1.122E-3</v>
      </c>
      <c r="AB34" s="93">
        <v>-1.2960000000000001E-3</v>
      </c>
      <c r="AC34" s="93">
        <v>-1.671E-3</v>
      </c>
      <c r="AD34" s="93">
        <v>-1.8749999999999999E-3</v>
      </c>
      <c r="AE34" s="93">
        <v>-2.2460000000000002E-3</v>
      </c>
      <c r="AF34" s="93">
        <v>-2.3869999999999998E-3</v>
      </c>
      <c r="AG34" s="93">
        <v>-2.6250000000000002E-3</v>
      </c>
      <c r="AH34" s="93">
        <v>-2.9229999999999998E-3</v>
      </c>
      <c r="AI34" s="93">
        <v>-3.091E-3</v>
      </c>
      <c r="AJ34" s="93">
        <v>-3.6700000000000001E-3</v>
      </c>
    </row>
    <row r="35" spans="1:36" ht="15" customHeight="1" x14ac:dyDescent="0.2">
      <c r="A35" s="93">
        <v>2.3029999999999999E-3</v>
      </c>
      <c r="B35" s="93">
        <v>2.1519999999999998E-3</v>
      </c>
      <c r="C35" s="93">
        <v>1.905E-3</v>
      </c>
      <c r="D35" s="93">
        <v>1.549E-3</v>
      </c>
      <c r="E35" s="93">
        <v>1.338E-3</v>
      </c>
      <c r="F35" s="93">
        <v>1.3389999999999999E-3</v>
      </c>
      <c r="G35" s="93">
        <v>1.4090000000000001E-3</v>
      </c>
      <c r="H35" s="93">
        <v>1.552E-3</v>
      </c>
      <c r="I35" s="93">
        <v>1.5640000000000001E-3</v>
      </c>
      <c r="J35" s="93">
        <v>1.341E-3</v>
      </c>
      <c r="K35" s="93">
        <v>1.537E-3</v>
      </c>
      <c r="L35" s="93">
        <v>1.4729999999999999E-3</v>
      </c>
      <c r="M35" s="93">
        <v>1.632E-3</v>
      </c>
      <c r="N35" s="93">
        <v>1.6659999999999999E-3</v>
      </c>
      <c r="O35" s="93">
        <v>1.6800000000000001E-3</v>
      </c>
      <c r="P35" s="93">
        <v>1.456E-3</v>
      </c>
      <c r="Q35" s="93">
        <v>1.2639999999999999E-3</v>
      </c>
      <c r="R35" s="93">
        <v>1.2030000000000001E-3</v>
      </c>
      <c r="S35" s="93">
        <v>1.1329999999999999E-3</v>
      </c>
      <c r="T35" s="93">
        <v>1.088E-3</v>
      </c>
      <c r="U35" s="93">
        <v>8.8599999999999996E-4</v>
      </c>
      <c r="V35" s="93">
        <v>5.9699999999999998E-4</v>
      </c>
      <c r="W35" s="93">
        <v>4.26E-4</v>
      </c>
      <c r="X35" s="93">
        <v>1.45E-4</v>
      </c>
      <c r="Y35" s="93">
        <v>0</v>
      </c>
      <c r="Z35" s="93">
        <v>-4.84E-4</v>
      </c>
      <c r="AA35" s="93">
        <v>-1.1820000000000001E-3</v>
      </c>
      <c r="AB35" s="93">
        <v>-1.3849999999999999E-3</v>
      </c>
      <c r="AC35" s="93">
        <v>-1.7730000000000001E-3</v>
      </c>
      <c r="AD35" s="93">
        <v>-2.032E-3</v>
      </c>
      <c r="AE35" s="93">
        <v>-2.447E-3</v>
      </c>
      <c r="AF35" s="93">
        <v>-2.6020000000000001E-3</v>
      </c>
      <c r="AG35" s="93">
        <v>-2.8479999999999998E-3</v>
      </c>
      <c r="AH35" s="93">
        <v>-3.179E-3</v>
      </c>
      <c r="AI35" s="93">
        <v>-3.356E-3</v>
      </c>
      <c r="AJ35" s="93">
        <v>-3.8769999999999998E-3</v>
      </c>
    </row>
    <row r="36" spans="1:36" ht="15" customHeight="1" x14ac:dyDescent="0.2">
      <c r="A36" s="93">
        <v>2.6649999999999998E-3</v>
      </c>
      <c r="B36" s="93">
        <v>2.4620000000000002E-3</v>
      </c>
      <c r="C36" s="93">
        <v>2.1649999999999998E-3</v>
      </c>
      <c r="D36" s="93">
        <v>1.867E-3</v>
      </c>
      <c r="E36" s="93">
        <v>1.699E-3</v>
      </c>
      <c r="F36" s="93">
        <v>1.689E-3</v>
      </c>
      <c r="G36" s="93">
        <v>1.66E-3</v>
      </c>
      <c r="H36" s="93">
        <v>1.7160000000000001E-3</v>
      </c>
      <c r="I36" s="93">
        <v>1.668E-3</v>
      </c>
      <c r="J36" s="93">
        <v>1.5319999999999999E-3</v>
      </c>
      <c r="K36" s="93">
        <v>1.7600000000000001E-3</v>
      </c>
      <c r="L36" s="93">
        <v>1.7459999999999999E-3</v>
      </c>
      <c r="M36" s="93">
        <v>1.8469999999999999E-3</v>
      </c>
      <c r="N36" s="93">
        <v>1.9589999999999998E-3</v>
      </c>
      <c r="O36" s="93">
        <v>1.874E-3</v>
      </c>
      <c r="P36" s="93">
        <v>1.598E-3</v>
      </c>
      <c r="Q36" s="93">
        <v>1.3519999999999999E-3</v>
      </c>
      <c r="R36" s="93">
        <v>1.2489999999999999E-3</v>
      </c>
      <c r="S36" s="93">
        <v>1.1310000000000001E-3</v>
      </c>
      <c r="T36" s="93">
        <v>1.091E-3</v>
      </c>
      <c r="U36" s="93">
        <v>9.2100000000000005E-4</v>
      </c>
      <c r="V36" s="93">
        <v>6.2500000000000001E-4</v>
      </c>
      <c r="W36" s="93">
        <v>4.7100000000000001E-4</v>
      </c>
      <c r="X36" s="93">
        <v>1.84E-4</v>
      </c>
      <c r="Y36" s="93">
        <v>0</v>
      </c>
      <c r="Z36" s="93">
        <v>-4.3899999999999999E-4</v>
      </c>
      <c r="AA36" s="93">
        <v>-1.124E-3</v>
      </c>
      <c r="AB36" s="93">
        <v>-1.3359999999999999E-3</v>
      </c>
      <c r="AC36" s="93">
        <v>-1.7780000000000001E-3</v>
      </c>
      <c r="AD36" s="93">
        <v>-2.0430000000000001E-3</v>
      </c>
      <c r="AE36" s="93">
        <v>-2.4970000000000001E-3</v>
      </c>
      <c r="AF36" s="93">
        <v>-2.5999999999999999E-3</v>
      </c>
      <c r="AG36" s="93">
        <v>-2.898E-3</v>
      </c>
      <c r="AH36" s="93">
        <v>-3.2299999999999998E-3</v>
      </c>
      <c r="AI36" s="93">
        <v>-3.3860000000000001E-3</v>
      </c>
      <c r="AJ36" s="93">
        <v>-3.954E-3</v>
      </c>
    </row>
    <row r="37" spans="1:36" ht="15" customHeight="1" x14ac:dyDescent="0.2">
      <c r="A37" s="93">
        <v>3.0599999999999998E-3</v>
      </c>
      <c r="B37" s="93">
        <v>2.7620000000000001E-3</v>
      </c>
      <c r="C37" s="93">
        <v>2.49E-3</v>
      </c>
      <c r="D37" s="93">
        <v>2.1519999999999998E-3</v>
      </c>
      <c r="E37" s="93">
        <v>1.8929999999999999E-3</v>
      </c>
      <c r="F37" s="93">
        <v>1.8370000000000001E-3</v>
      </c>
      <c r="G37" s="93">
        <v>1.784E-3</v>
      </c>
      <c r="H37" s="93">
        <v>1.941E-3</v>
      </c>
      <c r="I37" s="93">
        <v>1.9719999999999998E-3</v>
      </c>
      <c r="J37" s="93">
        <v>1.7979999999999999E-3</v>
      </c>
      <c r="K37" s="93">
        <v>2.0010000000000002E-3</v>
      </c>
      <c r="L37" s="93">
        <v>1.9949999999999998E-3</v>
      </c>
      <c r="M37" s="93">
        <v>2.0760000000000002E-3</v>
      </c>
      <c r="N37" s="93">
        <v>2.085E-3</v>
      </c>
      <c r="O37" s="93">
        <v>1.9810000000000001E-3</v>
      </c>
      <c r="P37" s="93">
        <v>1.761E-3</v>
      </c>
      <c r="Q37" s="93">
        <v>1.5089999999999999E-3</v>
      </c>
      <c r="R37" s="93">
        <v>1.4E-3</v>
      </c>
      <c r="S37" s="93">
        <v>1.2949999999999999E-3</v>
      </c>
      <c r="T37" s="93">
        <v>1.168E-3</v>
      </c>
      <c r="U37" s="93">
        <v>1.008E-3</v>
      </c>
      <c r="V37" s="93">
        <v>6.8599999999999998E-4</v>
      </c>
      <c r="W37" s="93">
        <v>5.0500000000000002E-4</v>
      </c>
      <c r="X37" s="93">
        <v>2.1000000000000001E-4</v>
      </c>
      <c r="Y37" s="93">
        <v>0</v>
      </c>
      <c r="Z37" s="93">
        <v>-4.4700000000000002E-4</v>
      </c>
      <c r="AA37" s="93">
        <v>-1.158E-3</v>
      </c>
      <c r="AB37" s="93">
        <v>-1.39E-3</v>
      </c>
      <c r="AC37" s="93">
        <v>-1.8029999999999999E-3</v>
      </c>
      <c r="AD37" s="93">
        <v>-2.0660000000000001E-3</v>
      </c>
      <c r="AE37" s="93">
        <v>-2.5439999999999998E-3</v>
      </c>
      <c r="AF37" s="93">
        <v>-2.6489999999999999E-3</v>
      </c>
      <c r="AG37" s="93">
        <v>-2.9499999999999999E-3</v>
      </c>
      <c r="AH37" s="93">
        <v>-3.2680000000000001E-3</v>
      </c>
      <c r="AI37" s="93">
        <v>-3.454E-3</v>
      </c>
      <c r="AJ37" s="93">
        <v>-3.9919999999999999E-3</v>
      </c>
    </row>
    <row r="38" spans="1:36" ht="15" customHeight="1" x14ac:dyDescent="0.2">
      <c r="A38" s="93">
        <v>3.5109999999999998E-3</v>
      </c>
      <c r="B38" s="93">
        <v>3.2209999999999999E-3</v>
      </c>
      <c r="C38" s="93">
        <v>2.849E-3</v>
      </c>
      <c r="D38" s="93">
        <v>2.4840000000000001E-3</v>
      </c>
      <c r="E38" s="93">
        <v>2.2420000000000001E-3</v>
      </c>
      <c r="F38" s="93">
        <v>2.2279999999999999E-3</v>
      </c>
      <c r="G38" s="93">
        <v>2.2269999999999998E-3</v>
      </c>
      <c r="H38" s="93">
        <v>2.271E-3</v>
      </c>
      <c r="I38" s="93">
        <v>2.1770000000000001E-3</v>
      </c>
      <c r="J38" s="93">
        <v>1.9650000000000002E-3</v>
      </c>
      <c r="K38" s="93">
        <v>2.101E-3</v>
      </c>
      <c r="L38" s="93">
        <v>2.032E-3</v>
      </c>
      <c r="M38" s="93">
        <v>2.1900000000000001E-3</v>
      </c>
      <c r="N38" s="93">
        <v>2.2339999999999999E-3</v>
      </c>
      <c r="O38" s="93">
        <v>2.1879999999999998E-3</v>
      </c>
      <c r="P38" s="93">
        <v>1.9380000000000001E-3</v>
      </c>
      <c r="Q38" s="93">
        <v>1.5969999999999999E-3</v>
      </c>
      <c r="R38" s="93">
        <v>1.485E-3</v>
      </c>
      <c r="S38" s="93">
        <v>1.361E-3</v>
      </c>
      <c r="T38" s="93">
        <v>1.253E-3</v>
      </c>
      <c r="U38" s="93">
        <v>1.041E-3</v>
      </c>
      <c r="V38" s="93">
        <v>6.8599999999999998E-4</v>
      </c>
      <c r="W38" s="93">
        <v>5.2300000000000003E-4</v>
      </c>
      <c r="X38" s="93">
        <v>1.9000000000000001E-4</v>
      </c>
      <c r="Y38" s="93">
        <v>0</v>
      </c>
      <c r="Z38" s="93">
        <v>-4.8099999999999998E-4</v>
      </c>
      <c r="AA38" s="93">
        <v>-1.1969999999999999E-3</v>
      </c>
      <c r="AB38" s="93">
        <v>-1.4419999999999999E-3</v>
      </c>
      <c r="AC38" s="93">
        <v>-1.879E-3</v>
      </c>
      <c r="AD38" s="93">
        <v>-2.1519999999999998E-3</v>
      </c>
      <c r="AE38" s="93">
        <v>-2.6319999999999998E-3</v>
      </c>
      <c r="AF38" s="93">
        <v>-2.7690000000000002E-3</v>
      </c>
      <c r="AG38" s="93">
        <v>-3.0509999999999999E-3</v>
      </c>
      <c r="AH38" s="93">
        <v>-3.4020000000000001E-3</v>
      </c>
      <c r="AI38" s="93">
        <v>-3.558E-3</v>
      </c>
      <c r="AJ38" s="93">
        <v>-4.1180000000000001E-3</v>
      </c>
    </row>
    <row r="39" spans="1:36" ht="15" customHeight="1" x14ac:dyDescent="0.2">
      <c r="A39" s="93">
        <v>4.1159999999999999E-3</v>
      </c>
      <c r="B39" s="93">
        <v>3.686E-3</v>
      </c>
      <c r="C39" s="93">
        <v>3.222E-3</v>
      </c>
      <c r="D39" s="93">
        <v>2.8800000000000002E-3</v>
      </c>
      <c r="E39" s="93">
        <v>2.545E-3</v>
      </c>
      <c r="F39" s="93">
        <v>2.4819999999999998E-3</v>
      </c>
      <c r="G39" s="93">
        <v>2.4420000000000002E-3</v>
      </c>
      <c r="H39" s="93">
        <v>2.464E-3</v>
      </c>
      <c r="I39" s="93">
        <v>2.3670000000000002E-3</v>
      </c>
      <c r="J39" s="93">
        <v>2.199E-3</v>
      </c>
      <c r="K39" s="93">
        <v>2.4250000000000001E-3</v>
      </c>
      <c r="L39" s="93">
        <v>2.3609999999999998E-3</v>
      </c>
      <c r="M39" s="93">
        <v>2.3210000000000001E-3</v>
      </c>
      <c r="N39" s="93">
        <v>2.3969999999999998E-3</v>
      </c>
      <c r="O39" s="93">
        <v>2.2650000000000001E-3</v>
      </c>
      <c r="P39" s="93">
        <v>1.9849999999999998E-3</v>
      </c>
      <c r="Q39" s="93">
        <v>1.634E-3</v>
      </c>
      <c r="R39" s="93">
        <v>1.4909999999999999E-3</v>
      </c>
      <c r="S39" s="93">
        <v>1.3359999999999999E-3</v>
      </c>
      <c r="T39" s="93">
        <v>1.237E-3</v>
      </c>
      <c r="U39" s="93">
        <v>1.024E-3</v>
      </c>
      <c r="V39" s="93">
        <v>7.0799999999999997E-4</v>
      </c>
      <c r="W39" s="93">
        <v>5.0900000000000001E-4</v>
      </c>
      <c r="X39" s="93">
        <v>2.22E-4</v>
      </c>
      <c r="Y39" s="93">
        <v>0</v>
      </c>
      <c r="Z39" s="93">
        <v>-4.7199999999999998E-4</v>
      </c>
      <c r="AA39" s="93">
        <v>-1.178E-3</v>
      </c>
      <c r="AB39" s="93">
        <v>-1.438E-3</v>
      </c>
      <c r="AC39" s="93">
        <v>-1.892E-3</v>
      </c>
      <c r="AD39" s="93">
        <v>-2.173E-3</v>
      </c>
      <c r="AE39" s="93">
        <v>-2.6210000000000001E-3</v>
      </c>
      <c r="AF39" s="93">
        <v>-2.8419999999999999E-3</v>
      </c>
      <c r="AG39" s="93">
        <v>-3.1110000000000001E-3</v>
      </c>
      <c r="AH39" s="93">
        <v>-3.4550000000000002E-3</v>
      </c>
      <c r="AI39" s="93">
        <v>-3.7030000000000001E-3</v>
      </c>
      <c r="AJ39" s="93">
        <v>-4.2770000000000004E-3</v>
      </c>
    </row>
    <row r="40" spans="1:36" ht="15" customHeight="1" x14ac:dyDescent="0.2">
      <c r="A40" s="93">
        <v>5.1390000000000003E-3</v>
      </c>
      <c r="B40" s="93">
        <v>4.6629999999999996E-3</v>
      </c>
      <c r="C40" s="93">
        <v>4.2240000000000003E-3</v>
      </c>
      <c r="D40" s="93">
        <v>3.8070000000000001E-3</v>
      </c>
      <c r="E40" s="93">
        <v>3.3289999999999999E-3</v>
      </c>
      <c r="F40" s="93">
        <v>3.2039999999999998E-3</v>
      </c>
      <c r="G40" s="93">
        <v>3.1679999999999998E-3</v>
      </c>
      <c r="H40" s="93">
        <v>3.1619999999999999E-3</v>
      </c>
      <c r="I40" s="93">
        <v>3.0010000000000002E-3</v>
      </c>
      <c r="J40" s="93">
        <v>2.8089999999999999E-3</v>
      </c>
      <c r="K40" s="93">
        <v>3.0140000000000002E-3</v>
      </c>
      <c r="L40" s="93">
        <v>2.8890000000000001E-3</v>
      </c>
      <c r="M40" s="93">
        <v>2.7720000000000002E-3</v>
      </c>
      <c r="N40" s="93">
        <v>2.7390000000000001E-3</v>
      </c>
      <c r="O40" s="93">
        <v>2.6220000000000002E-3</v>
      </c>
      <c r="P40" s="93">
        <v>2.343E-3</v>
      </c>
      <c r="Q40" s="93">
        <v>1.949E-3</v>
      </c>
      <c r="R40" s="93">
        <v>1.704E-3</v>
      </c>
      <c r="S40" s="93">
        <v>1.518E-3</v>
      </c>
      <c r="T40" s="93">
        <v>1.3990000000000001E-3</v>
      </c>
      <c r="U40" s="93">
        <v>1.1280000000000001E-3</v>
      </c>
      <c r="V40" s="93">
        <v>7.9699999999999997E-4</v>
      </c>
      <c r="W40" s="93">
        <v>5.1699999999999999E-4</v>
      </c>
      <c r="X40" s="93">
        <v>1.9799999999999999E-4</v>
      </c>
      <c r="Y40" s="93">
        <v>0</v>
      </c>
      <c r="Z40" s="93">
        <v>-4.9100000000000001E-4</v>
      </c>
      <c r="AA40" s="93">
        <v>-1.2110000000000001E-3</v>
      </c>
      <c r="AB40" s="93">
        <v>-1.4480000000000001E-3</v>
      </c>
      <c r="AC40" s="93">
        <v>-1.8879999999999999E-3</v>
      </c>
      <c r="AD40" s="93">
        <v>-2.16E-3</v>
      </c>
      <c r="AE40" s="93">
        <v>-2.5669999999999998E-3</v>
      </c>
      <c r="AF40" s="93">
        <v>-2.8670000000000002E-3</v>
      </c>
      <c r="AG40" s="93">
        <v>-3.0500000000000002E-3</v>
      </c>
      <c r="AH40" s="93">
        <v>-3.3890000000000001E-3</v>
      </c>
      <c r="AI40" s="93">
        <v>-3.6970000000000002E-3</v>
      </c>
      <c r="AJ40" s="93">
        <v>-4.2700000000000004E-3</v>
      </c>
    </row>
    <row r="41" spans="1:36" ht="15" customHeight="1" x14ac:dyDescent="0.2">
      <c r="A41" s="93">
        <v>5.3330000000000001E-3</v>
      </c>
      <c r="B41" s="93">
        <v>4.8700000000000002E-3</v>
      </c>
      <c r="C41" s="93">
        <v>4.3270000000000001E-3</v>
      </c>
      <c r="D41" s="93">
        <v>3.9160000000000002E-3</v>
      </c>
      <c r="E41" s="93">
        <v>3.48E-3</v>
      </c>
      <c r="F41" s="93">
        <v>3.4299999999999999E-3</v>
      </c>
      <c r="G41" s="93">
        <v>3.411E-3</v>
      </c>
      <c r="H41" s="93">
        <v>3.3430000000000001E-3</v>
      </c>
      <c r="I41" s="93">
        <v>3.1229999999999999E-3</v>
      </c>
      <c r="J41" s="93">
        <v>2.892E-3</v>
      </c>
      <c r="K41" s="93">
        <v>3.114E-3</v>
      </c>
      <c r="L41" s="93">
        <v>2.98E-3</v>
      </c>
      <c r="M41" s="93">
        <v>2.849E-3</v>
      </c>
      <c r="N41" s="93">
        <v>2.885E-3</v>
      </c>
      <c r="O41" s="93">
        <v>2.7490000000000001E-3</v>
      </c>
      <c r="P41" s="93">
        <v>2.454E-3</v>
      </c>
      <c r="Q41" s="93">
        <v>2.065E-3</v>
      </c>
      <c r="R41" s="93">
        <v>1.8220000000000001E-3</v>
      </c>
      <c r="S41" s="93">
        <v>1.603E-3</v>
      </c>
      <c r="T41" s="93">
        <v>1.5039999999999999E-3</v>
      </c>
      <c r="U41" s="93">
        <v>1.222E-3</v>
      </c>
      <c r="V41" s="93">
        <v>8.6300000000000005E-4</v>
      </c>
      <c r="W41" s="93">
        <v>5.8600000000000004E-4</v>
      </c>
      <c r="X41" s="93">
        <v>2.33E-4</v>
      </c>
      <c r="Y41" s="93">
        <v>0</v>
      </c>
      <c r="Z41" s="93">
        <v>-5.1699999999999999E-4</v>
      </c>
      <c r="AA41" s="93">
        <v>-1.2899999999999999E-3</v>
      </c>
      <c r="AB41" s="93">
        <v>-1.601E-3</v>
      </c>
      <c r="AC41" s="93">
        <v>-2.1180000000000001E-3</v>
      </c>
      <c r="AD41" s="93">
        <v>-2.4420000000000002E-3</v>
      </c>
      <c r="AE41" s="93">
        <v>-2.787E-3</v>
      </c>
      <c r="AF41" s="93">
        <v>-3.2360000000000002E-3</v>
      </c>
      <c r="AG41" s="93">
        <v>-3.3999999999999998E-3</v>
      </c>
      <c r="AH41" s="93">
        <v>-3.7569999999999999E-3</v>
      </c>
      <c r="AI41" s="93">
        <v>-4.1529999999999996E-3</v>
      </c>
      <c r="AJ41" s="93">
        <v>-4.7540000000000004E-3</v>
      </c>
    </row>
    <row r="42" spans="1:36" ht="15" customHeight="1" x14ac:dyDescent="0.2">
      <c r="A42" s="93">
        <v>5.7419999999999997E-3</v>
      </c>
      <c r="B42" s="93">
        <v>5.2810000000000001E-3</v>
      </c>
      <c r="C42" s="93">
        <v>4.7829999999999999E-3</v>
      </c>
      <c r="D42" s="93">
        <v>4.339E-3</v>
      </c>
      <c r="E42" s="93">
        <v>3.8670000000000002E-3</v>
      </c>
      <c r="F42" s="93">
        <v>3.7030000000000001E-3</v>
      </c>
      <c r="G42" s="93">
        <v>3.604E-3</v>
      </c>
      <c r="H42" s="93">
        <v>3.5569999999999998E-3</v>
      </c>
      <c r="I42" s="93">
        <v>3.395E-3</v>
      </c>
      <c r="J42" s="93">
        <v>3.1419999999999998E-3</v>
      </c>
      <c r="K42" s="93">
        <v>3.3779999999999999E-3</v>
      </c>
      <c r="L42" s="93">
        <v>3.235E-3</v>
      </c>
      <c r="M42" s="93">
        <v>3.026E-3</v>
      </c>
      <c r="N42" s="93">
        <v>2.9859999999999999E-3</v>
      </c>
      <c r="O42" s="93">
        <v>2.794E-3</v>
      </c>
      <c r="P42" s="93">
        <v>2.5049999999999998E-3</v>
      </c>
      <c r="Q42" s="93">
        <v>2.0990000000000002E-3</v>
      </c>
      <c r="R42" s="93">
        <v>1.8519999999999999E-3</v>
      </c>
      <c r="S42" s="93">
        <v>1.5709999999999999E-3</v>
      </c>
      <c r="T42" s="93">
        <v>1.464E-3</v>
      </c>
      <c r="U42" s="93">
        <v>1.178E-3</v>
      </c>
      <c r="V42" s="93">
        <v>8.5899999999999995E-4</v>
      </c>
      <c r="W42" s="93">
        <v>5.5800000000000001E-4</v>
      </c>
      <c r="X42" s="93">
        <v>2.0100000000000001E-4</v>
      </c>
      <c r="Y42" s="93">
        <v>0</v>
      </c>
      <c r="Z42" s="93">
        <v>-5.1000000000000004E-4</v>
      </c>
      <c r="AA42" s="93">
        <v>-1.224E-3</v>
      </c>
      <c r="AB42" s="93">
        <v>-1.4909999999999999E-3</v>
      </c>
      <c r="AC42" s="93">
        <v>-1.9949999999999998E-3</v>
      </c>
      <c r="AD42" s="93">
        <v>-2.3159999999999999E-3</v>
      </c>
      <c r="AE42" s="93">
        <v>-2.647E-3</v>
      </c>
      <c r="AF42" s="93">
        <v>-3.1350000000000002E-3</v>
      </c>
      <c r="AG42" s="93">
        <v>-3.2940000000000001E-3</v>
      </c>
      <c r="AH42" s="93">
        <v>-3.6410000000000001E-3</v>
      </c>
      <c r="AI42" s="93">
        <v>-4.0559999999999997E-3</v>
      </c>
      <c r="AJ42" s="93">
        <v>-4.6860000000000001E-3</v>
      </c>
    </row>
    <row r="43" spans="1:36" ht="15" customHeight="1" x14ac:dyDescent="0.2">
      <c r="A43" s="93">
        <v>6.5050000000000004E-3</v>
      </c>
      <c r="B43" s="93">
        <v>6.0619999999999997E-3</v>
      </c>
      <c r="C43" s="93">
        <v>5.5389999999999997E-3</v>
      </c>
      <c r="D43" s="93">
        <v>4.947E-3</v>
      </c>
      <c r="E43" s="93">
        <v>4.548E-3</v>
      </c>
      <c r="F43" s="93">
        <v>4.2810000000000001E-3</v>
      </c>
      <c r="G43" s="93">
        <v>4.1609999999999998E-3</v>
      </c>
      <c r="H43" s="93">
        <v>4.1450000000000002E-3</v>
      </c>
      <c r="I43" s="93">
        <v>3.9350000000000001E-3</v>
      </c>
      <c r="J43" s="93">
        <v>3.5270000000000002E-3</v>
      </c>
      <c r="K43" s="93">
        <v>3.5869999999999999E-3</v>
      </c>
      <c r="L43" s="93">
        <v>3.4290000000000002E-3</v>
      </c>
      <c r="M43" s="93">
        <v>3.356E-3</v>
      </c>
      <c r="N43" s="93">
        <v>3.2399999999999998E-3</v>
      </c>
      <c r="O43" s="93">
        <v>3.0179999999999998E-3</v>
      </c>
      <c r="P43" s="93">
        <v>2.6440000000000001E-3</v>
      </c>
      <c r="Q43" s="93">
        <v>2.2529999999999998E-3</v>
      </c>
      <c r="R43" s="93">
        <v>1.9870000000000001E-3</v>
      </c>
      <c r="S43" s="93">
        <v>1.704E-3</v>
      </c>
      <c r="T43" s="93">
        <v>1.5839999999999999E-3</v>
      </c>
      <c r="U43" s="93">
        <v>1.263E-3</v>
      </c>
      <c r="V43" s="93">
        <v>8.6600000000000002E-4</v>
      </c>
      <c r="W43" s="93">
        <v>6.0700000000000001E-4</v>
      </c>
      <c r="X43" s="93">
        <v>2.33E-4</v>
      </c>
      <c r="Y43" s="93">
        <v>0</v>
      </c>
      <c r="Z43" s="93">
        <v>-5.6599999999999999E-4</v>
      </c>
      <c r="AA43" s="93">
        <v>-1.328E-3</v>
      </c>
      <c r="AB43" s="93">
        <v>-1.6180000000000001E-3</v>
      </c>
      <c r="AC43" s="93">
        <v>-2.1289999999999998E-3</v>
      </c>
      <c r="AD43" s="93">
        <v>-2.5569999999999998E-3</v>
      </c>
      <c r="AE43" s="93">
        <v>-3.0790000000000001E-3</v>
      </c>
      <c r="AF43" s="93">
        <v>-3.5590000000000001E-3</v>
      </c>
      <c r="AG43" s="93">
        <v>-3.9870000000000001E-3</v>
      </c>
      <c r="AH43" s="93">
        <v>-4.4780000000000002E-3</v>
      </c>
      <c r="AI43" s="93">
        <v>-4.8250000000000003E-3</v>
      </c>
      <c r="AJ43" s="93">
        <v>-5.4450000000000002E-3</v>
      </c>
    </row>
    <row r="44" spans="1:36" ht="15" customHeight="1" x14ac:dyDescent="0.2">
      <c r="A44" s="93">
        <v>6.927E-3</v>
      </c>
      <c r="B44" s="93">
        <v>6.4099999999999999E-3</v>
      </c>
      <c r="C44" s="93">
        <v>5.8089999999999999E-3</v>
      </c>
      <c r="D44" s="93">
        <v>5.2360000000000002E-3</v>
      </c>
      <c r="E44" s="93">
        <v>4.803E-3</v>
      </c>
      <c r="F44" s="93">
        <v>4.4819999999999999E-3</v>
      </c>
      <c r="G44" s="93">
        <v>4.2789999999999998E-3</v>
      </c>
      <c r="H44" s="93">
        <v>4.2110000000000003E-3</v>
      </c>
      <c r="I44" s="93">
        <v>3.993E-3</v>
      </c>
      <c r="J44" s="93">
        <v>3.6510000000000002E-3</v>
      </c>
      <c r="K44" s="93">
        <v>3.7369999999999999E-3</v>
      </c>
      <c r="L44" s="93">
        <v>3.5569999999999998E-3</v>
      </c>
      <c r="M44" s="93">
        <v>3.473E-3</v>
      </c>
      <c r="N44" s="93">
        <v>3.375E-3</v>
      </c>
      <c r="O44" s="93">
        <v>3.1099999999999999E-3</v>
      </c>
      <c r="P44" s="93">
        <v>2.7039999999999998E-3</v>
      </c>
      <c r="Q44" s="93">
        <v>2.2899999999999999E-3</v>
      </c>
      <c r="R44" s="93">
        <v>2.032E-3</v>
      </c>
      <c r="S44" s="93">
        <v>1.768E-3</v>
      </c>
      <c r="T44" s="93">
        <v>1.6000000000000001E-3</v>
      </c>
      <c r="U44" s="93">
        <v>1.297E-3</v>
      </c>
      <c r="V44" s="93">
        <v>9.3199999999999999E-4</v>
      </c>
      <c r="W44" s="93">
        <v>6.11E-4</v>
      </c>
      <c r="X44" s="93">
        <v>2.2699999999999999E-4</v>
      </c>
      <c r="Y44" s="93">
        <v>0</v>
      </c>
      <c r="Z44" s="93">
        <v>-5.2800000000000004E-4</v>
      </c>
      <c r="AA44" s="93">
        <v>-1.2669999999999999E-3</v>
      </c>
      <c r="AB44" s="93">
        <v>-1.5920000000000001E-3</v>
      </c>
      <c r="AC44" s="93">
        <v>-2.1090000000000002E-3</v>
      </c>
      <c r="AD44" s="93">
        <v>-2.5509999999999999E-3</v>
      </c>
      <c r="AE44" s="93">
        <v>-3.124E-3</v>
      </c>
      <c r="AF44" s="93">
        <v>-3.6319999999999998E-3</v>
      </c>
      <c r="AG44" s="93">
        <v>-4.0920000000000002E-3</v>
      </c>
      <c r="AH44" s="93">
        <v>-4.594E-3</v>
      </c>
      <c r="AI44" s="93">
        <v>-4.9569999999999996E-3</v>
      </c>
      <c r="AJ44" s="93">
        <v>-5.6420000000000003E-3</v>
      </c>
    </row>
    <row r="45" spans="1:36" ht="15" customHeight="1" x14ac:dyDescent="0.2">
      <c r="A45" s="93">
        <v>7.2909999999999997E-3</v>
      </c>
      <c r="B45" s="93">
        <v>6.7799999999999996E-3</v>
      </c>
      <c r="C45" s="93">
        <v>6.1900000000000002E-3</v>
      </c>
      <c r="D45" s="93">
        <v>5.6030000000000003E-3</v>
      </c>
      <c r="E45" s="93">
        <v>5.1240000000000001E-3</v>
      </c>
      <c r="F45" s="93">
        <v>4.7850000000000002E-3</v>
      </c>
      <c r="G45" s="93">
        <v>4.5500000000000002E-3</v>
      </c>
      <c r="H45" s="93">
        <v>4.5389999999999996E-3</v>
      </c>
      <c r="I45" s="93">
        <v>4.372E-3</v>
      </c>
      <c r="J45" s="93">
        <v>3.967E-3</v>
      </c>
      <c r="K45" s="93">
        <v>4.0039999999999997E-3</v>
      </c>
      <c r="L45" s="93">
        <v>3.8219999999999999E-3</v>
      </c>
      <c r="M45" s="93">
        <v>3.7450000000000001E-3</v>
      </c>
      <c r="N45" s="93">
        <v>3.539E-3</v>
      </c>
      <c r="O45" s="93">
        <v>3.2940000000000001E-3</v>
      </c>
      <c r="P45" s="93">
        <v>2.869E-3</v>
      </c>
      <c r="Q45" s="93">
        <v>2.496E-3</v>
      </c>
      <c r="R45" s="93">
        <v>2.2000000000000001E-3</v>
      </c>
      <c r="S45" s="93">
        <v>1.8730000000000001E-3</v>
      </c>
      <c r="T45" s="93">
        <v>1.658E-3</v>
      </c>
      <c r="U45" s="93">
        <v>1.3259999999999999E-3</v>
      </c>
      <c r="V45" s="93">
        <v>9.1E-4</v>
      </c>
      <c r="W45" s="93">
        <v>6.0899999999999995E-4</v>
      </c>
      <c r="X45" s="93">
        <v>2.3900000000000001E-4</v>
      </c>
      <c r="Y45" s="93">
        <v>0</v>
      </c>
      <c r="Z45" s="93">
        <v>-5.3899999999999998E-4</v>
      </c>
      <c r="AA45" s="93">
        <v>-1.325E-3</v>
      </c>
      <c r="AB45" s="93">
        <v>-1.653E-3</v>
      </c>
      <c r="AC45" s="93">
        <v>-2.2049999999999999E-3</v>
      </c>
      <c r="AD45" s="93">
        <v>-2.6849999999999999E-3</v>
      </c>
      <c r="AE45" s="93">
        <v>-3.2529999999999998E-3</v>
      </c>
      <c r="AF45" s="93">
        <v>-3.741E-3</v>
      </c>
      <c r="AG45" s="93">
        <v>-4.2500000000000003E-3</v>
      </c>
      <c r="AH45" s="93">
        <v>-4.7749999999999997E-3</v>
      </c>
      <c r="AI45" s="93">
        <v>-5.1549999999999999E-3</v>
      </c>
      <c r="AJ45" s="93">
        <v>-5.8079999999999998E-3</v>
      </c>
    </row>
    <row r="46" spans="1:36" ht="15" customHeight="1" x14ac:dyDescent="0.2">
      <c r="A46" s="93">
        <v>7.6140000000000001E-3</v>
      </c>
      <c r="B46" s="93">
        <v>7.1019999999999998E-3</v>
      </c>
      <c r="C46" s="93">
        <v>6.4780000000000003E-3</v>
      </c>
      <c r="D46" s="93">
        <v>5.829E-3</v>
      </c>
      <c r="E46" s="93">
        <v>5.3499999999999997E-3</v>
      </c>
      <c r="F46" s="93">
        <v>5.0080000000000003E-3</v>
      </c>
      <c r="G46" s="93">
        <v>4.8139999999999997E-3</v>
      </c>
      <c r="H46" s="93">
        <v>4.7089999999999996E-3</v>
      </c>
      <c r="I46" s="93">
        <v>4.4419999999999998E-3</v>
      </c>
      <c r="J46" s="93">
        <v>4.0350000000000004E-3</v>
      </c>
      <c r="K46" s="93">
        <v>4.0670000000000003E-3</v>
      </c>
      <c r="L46" s="93">
        <v>3.8440000000000002E-3</v>
      </c>
      <c r="M46" s="93">
        <v>3.7460000000000002E-3</v>
      </c>
      <c r="N46" s="93">
        <v>3.6240000000000001E-3</v>
      </c>
      <c r="O46" s="93">
        <v>3.3470000000000001E-3</v>
      </c>
      <c r="P46" s="93">
        <v>2.98E-3</v>
      </c>
      <c r="Q46" s="93">
        <v>2.5539999999999998E-3</v>
      </c>
      <c r="R46" s="93">
        <v>2.2499999999999998E-3</v>
      </c>
      <c r="S46" s="93">
        <v>1.952E-3</v>
      </c>
      <c r="T46" s="93">
        <v>1.787E-3</v>
      </c>
      <c r="U46" s="93">
        <v>1.4270000000000001E-3</v>
      </c>
      <c r="V46" s="93">
        <v>1.016E-3</v>
      </c>
      <c r="W46" s="93">
        <v>7.0799999999999997E-4</v>
      </c>
      <c r="X46" s="93">
        <v>2.7099999999999997E-4</v>
      </c>
      <c r="Y46" s="93">
        <v>0</v>
      </c>
      <c r="Z46" s="93">
        <v>-5.71E-4</v>
      </c>
      <c r="AA46" s="93">
        <v>-1.341E-3</v>
      </c>
      <c r="AB46" s="93">
        <v>-1.676E-3</v>
      </c>
      <c r="AC46" s="93">
        <v>-2.2309999999999999E-3</v>
      </c>
      <c r="AD46" s="93">
        <v>-2.7290000000000001E-3</v>
      </c>
      <c r="AE46" s="93">
        <v>-3.339E-3</v>
      </c>
      <c r="AF46" s="93">
        <v>-3.9160000000000002E-3</v>
      </c>
      <c r="AG46" s="93">
        <v>-4.4019999999999997E-3</v>
      </c>
      <c r="AH46" s="93">
        <v>-4.9509999999999997E-3</v>
      </c>
      <c r="AI46" s="93">
        <v>-5.339E-3</v>
      </c>
      <c r="AJ46" s="93">
        <v>-6.0130000000000001E-3</v>
      </c>
    </row>
    <row r="47" spans="1:36" ht="15" customHeight="1" x14ac:dyDescent="0.2">
      <c r="A47" s="93">
        <v>7.8279999999999999E-3</v>
      </c>
      <c r="B47" s="93">
        <v>7.2500000000000004E-3</v>
      </c>
      <c r="C47" s="93">
        <v>6.6039999999999996E-3</v>
      </c>
      <c r="D47" s="93">
        <v>5.9810000000000002E-3</v>
      </c>
      <c r="E47" s="93">
        <v>5.4799999999999996E-3</v>
      </c>
      <c r="F47" s="93">
        <v>5.1159999999999999E-3</v>
      </c>
      <c r="G47" s="93">
        <v>4.8500000000000001E-3</v>
      </c>
      <c r="H47" s="93">
        <v>4.777E-3</v>
      </c>
      <c r="I47" s="93">
        <v>4.5869999999999999E-3</v>
      </c>
      <c r="J47" s="93">
        <v>4.2160000000000001E-3</v>
      </c>
      <c r="K47" s="93">
        <v>4.2690000000000002E-3</v>
      </c>
      <c r="L47" s="93">
        <v>4.0629999999999998E-3</v>
      </c>
      <c r="M47" s="93">
        <v>3.9060000000000002E-3</v>
      </c>
      <c r="N47" s="93">
        <v>3.7330000000000002E-3</v>
      </c>
      <c r="O47" s="93">
        <v>3.4320000000000002E-3</v>
      </c>
      <c r="P47" s="93">
        <v>2.9710000000000001E-3</v>
      </c>
      <c r="Q47" s="93">
        <v>2.5539999999999998E-3</v>
      </c>
      <c r="R47" s="93">
        <v>2.2300000000000002E-3</v>
      </c>
      <c r="S47" s="93">
        <v>1.884E-3</v>
      </c>
      <c r="T47" s="93">
        <v>1.678E-3</v>
      </c>
      <c r="U47" s="93">
        <v>1.3760000000000001E-3</v>
      </c>
      <c r="V47" s="93">
        <v>9.6299999999999999E-4</v>
      </c>
      <c r="W47" s="93">
        <v>6.3000000000000003E-4</v>
      </c>
      <c r="X47" s="93">
        <v>2.3900000000000001E-4</v>
      </c>
      <c r="Y47" s="93">
        <v>0</v>
      </c>
      <c r="Z47" s="93">
        <v>-5.5999999999999995E-4</v>
      </c>
      <c r="AA47" s="93">
        <v>-1.322E-3</v>
      </c>
      <c r="AB47" s="93">
        <v>-1.642E-3</v>
      </c>
      <c r="AC47" s="93">
        <v>-2.2300000000000002E-3</v>
      </c>
      <c r="AD47" s="93">
        <v>-2.7079999999999999E-3</v>
      </c>
      <c r="AE47" s="93">
        <v>-3.2989999999999998E-3</v>
      </c>
      <c r="AF47" s="93">
        <v>-3.8400000000000001E-3</v>
      </c>
      <c r="AG47" s="93">
        <v>-4.3400000000000001E-3</v>
      </c>
      <c r="AH47" s="93">
        <v>-4.8739999999999999E-3</v>
      </c>
      <c r="AI47" s="93">
        <v>-5.28E-3</v>
      </c>
      <c r="AJ47" s="93">
        <v>-5.9659999999999999E-3</v>
      </c>
    </row>
    <row r="48" spans="1:36" ht="15" customHeight="1" x14ac:dyDescent="0.2">
      <c r="A48" s="93">
        <v>8.6289999999999995E-3</v>
      </c>
      <c r="B48" s="93">
        <v>8.0479999999999996E-3</v>
      </c>
      <c r="C48" s="93">
        <v>7.3220000000000004E-3</v>
      </c>
      <c r="D48" s="93">
        <v>6.6530000000000001E-3</v>
      </c>
      <c r="E48" s="93">
        <v>6.1029999999999999E-3</v>
      </c>
      <c r="F48" s="93">
        <v>5.6800000000000002E-3</v>
      </c>
      <c r="G48" s="93">
        <v>5.411E-3</v>
      </c>
      <c r="H48" s="93">
        <v>5.3039999999999997E-3</v>
      </c>
      <c r="I48" s="93">
        <v>5.0229999999999997E-3</v>
      </c>
      <c r="J48" s="93">
        <v>4.5319999999999996E-3</v>
      </c>
      <c r="K48" s="93">
        <v>4.522E-3</v>
      </c>
      <c r="L48" s="93">
        <v>4.2979999999999997E-3</v>
      </c>
      <c r="M48" s="93">
        <v>4.1749999999999999E-3</v>
      </c>
      <c r="N48" s="93">
        <v>3.9420000000000002E-3</v>
      </c>
      <c r="O48" s="93">
        <v>3.6150000000000002E-3</v>
      </c>
      <c r="P48" s="93">
        <v>3.176E-3</v>
      </c>
      <c r="Q48" s="93">
        <v>2.7799999999999999E-3</v>
      </c>
      <c r="R48" s="93">
        <v>2.4250000000000001E-3</v>
      </c>
      <c r="S48" s="93">
        <v>2.0500000000000002E-3</v>
      </c>
      <c r="T48" s="93">
        <v>1.828E-3</v>
      </c>
      <c r="U48" s="93">
        <v>1.428E-3</v>
      </c>
      <c r="V48" s="93">
        <v>1.0139999999999999E-3</v>
      </c>
      <c r="W48" s="93">
        <v>6.8499999999999995E-4</v>
      </c>
      <c r="X48" s="93">
        <v>2.72E-4</v>
      </c>
      <c r="Y48" s="93">
        <v>0</v>
      </c>
      <c r="Z48" s="93">
        <v>-5.6099999999999998E-4</v>
      </c>
      <c r="AA48" s="93">
        <v>-1.372E-3</v>
      </c>
      <c r="AB48" s="93">
        <v>-1.7440000000000001E-3</v>
      </c>
      <c r="AC48" s="93">
        <v>-2.33E-3</v>
      </c>
      <c r="AD48" s="93">
        <v>-2.8279999999999998E-3</v>
      </c>
      <c r="AE48" s="93">
        <v>-3.4819999999999999E-3</v>
      </c>
      <c r="AF48" s="93">
        <v>-4.0340000000000003E-3</v>
      </c>
      <c r="AG48" s="93">
        <v>-4.6030000000000003E-3</v>
      </c>
      <c r="AH48" s="93">
        <v>-5.1580000000000003E-3</v>
      </c>
      <c r="AI48" s="93">
        <v>-5.6160000000000003E-3</v>
      </c>
      <c r="AJ48" s="93">
        <v>-6.2519999999999997E-3</v>
      </c>
    </row>
    <row r="49" spans="1:36" ht="15" customHeight="1" x14ac:dyDescent="0.2">
      <c r="A49" s="93">
        <v>8.5330000000000007E-3</v>
      </c>
      <c r="B49" s="93">
        <v>7.9410000000000001E-3</v>
      </c>
      <c r="C49" s="93">
        <v>7.2459999999999998E-3</v>
      </c>
      <c r="D49" s="93">
        <v>6.535E-3</v>
      </c>
      <c r="E49" s="93">
        <v>6.012E-3</v>
      </c>
      <c r="F49" s="93">
        <v>5.5729999999999998E-3</v>
      </c>
      <c r="G49" s="93">
        <v>5.2620000000000002E-3</v>
      </c>
      <c r="H49" s="93">
        <v>5.0889999999999998E-3</v>
      </c>
      <c r="I49" s="93">
        <v>4.8469999999999997E-3</v>
      </c>
      <c r="J49" s="93">
        <v>4.463E-3</v>
      </c>
      <c r="K49" s="93">
        <v>4.4900000000000001E-3</v>
      </c>
      <c r="L49" s="93">
        <v>4.2490000000000002E-3</v>
      </c>
      <c r="M49" s="93">
        <v>4.1009999999999996E-3</v>
      </c>
      <c r="N49" s="93">
        <v>3.9179999999999996E-3</v>
      </c>
      <c r="O49" s="93">
        <v>3.6059999999999998E-3</v>
      </c>
      <c r="P49" s="93">
        <v>3.1670000000000001E-3</v>
      </c>
      <c r="Q49" s="93">
        <v>2.7209999999999999E-3</v>
      </c>
      <c r="R49" s="93">
        <v>2.3670000000000002E-3</v>
      </c>
      <c r="S49" s="93">
        <v>2.0600000000000002E-3</v>
      </c>
      <c r="T49" s="93">
        <v>1.8680000000000001E-3</v>
      </c>
      <c r="U49" s="93">
        <v>1.506E-3</v>
      </c>
      <c r="V49" s="93">
        <v>1.083E-3</v>
      </c>
      <c r="W49" s="93">
        <v>7.2099999999999996E-4</v>
      </c>
      <c r="X49" s="93">
        <v>2.7999999999999998E-4</v>
      </c>
      <c r="Y49" s="93">
        <v>0</v>
      </c>
      <c r="Z49" s="93">
        <v>-5.53E-4</v>
      </c>
      <c r="AA49" s="93">
        <v>-1.33E-3</v>
      </c>
      <c r="AB49" s="93">
        <v>-1.6999999999999999E-3</v>
      </c>
      <c r="AC49" s="93">
        <v>-2.2950000000000002E-3</v>
      </c>
      <c r="AD49" s="93">
        <v>-2.8379999999999998E-3</v>
      </c>
      <c r="AE49" s="93">
        <v>-3.4789999999999999E-3</v>
      </c>
      <c r="AF49" s="93">
        <v>-4.0410000000000003E-3</v>
      </c>
      <c r="AG49" s="93">
        <v>-4.5250000000000004E-3</v>
      </c>
      <c r="AH49" s="93">
        <v>-5.1200000000000004E-3</v>
      </c>
      <c r="AI49" s="93">
        <v>-5.522E-3</v>
      </c>
      <c r="AJ49" s="93">
        <v>-6.202E-3</v>
      </c>
    </row>
    <row r="50" spans="1:36" ht="15" customHeight="1" x14ac:dyDescent="0.2">
      <c r="A50" s="93">
        <v>8.9409999999999993E-3</v>
      </c>
      <c r="B50" s="93">
        <v>8.3339999999999994E-3</v>
      </c>
      <c r="C50" s="93">
        <v>7.6280000000000002E-3</v>
      </c>
      <c r="D50" s="93">
        <v>6.9439999999999997E-3</v>
      </c>
      <c r="E50" s="93">
        <v>6.3829999999999998E-3</v>
      </c>
      <c r="F50" s="93">
        <v>6.0020000000000004E-3</v>
      </c>
      <c r="G50" s="93">
        <v>5.6889999999999996E-3</v>
      </c>
      <c r="H50" s="93">
        <v>5.5459999999999997E-3</v>
      </c>
      <c r="I50" s="93">
        <v>5.2110000000000004E-3</v>
      </c>
      <c r="J50" s="93">
        <v>4.6959999999999997E-3</v>
      </c>
      <c r="K50" s="93">
        <v>4.5950000000000001E-3</v>
      </c>
      <c r="L50" s="93">
        <v>4.3049999999999998E-3</v>
      </c>
      <c r="M50" s="93">
        <v>4.0699999999999998E-3</v>
      </c>
      <c r="N50" s="93">
        <v>3.8409999999999998E-3</v>
      </c>
      <c r="O50" s="93">
        <v>3.591E-3</v>
      </c>
      <c r="P50" s="93">
        <v>3.1649999999999998E-3</v>
      </c>
      <c r="Q50" s="93">
        <v>2.7269999999999998E-3</v>
      </c>
      <c r="R50" s="93">
        <v>2.349E-3</v>
      </c>
      <c r="S50" s="93">
        <v>2.0040000000000001E-3</v>
      </c>
      <c r="T50" s="93">
        <v>1.8389999999999999E-3</v>
      </c>
      <c r="U50" s="93">
        <v>1.4660000000000001E-3</v>
      </c>
      <c r="V50" s="93">
        <v>1.044E-3</v>
      </c>
      <c r="W50" s="93">
        <v>6.8999999999999997E-4</v>
      </c>
      <c r="X50" s="93">
        <v>2.6600000000000001E-4</v>
      </c>
      <c r="Y50" s="93">
        <v>0</v>
      </c>
      <c r="Z50" s="93">
        <v>-5.7399999999999997E-4</v>
      </c>
      <c r="AA50" s="93">
        <v>-1.312E-3</v>
      </c>
      <c r="AB50" s="93">
        <v>-1.6440000000000001E-3</v>
      </c>
      <c r="AC50" s="93">
        <v>-2.2209999999999999E-3</v>
      </c>
      <c r="AD50" s="93">
        <v>-2.722E-3</v>
      </c>
      <c r="AE50" s="93">
        <v>-3.3839999999999999E-3</v>
      </c>
      <c r="AF50" s="93">
        <v>-3.9760000000000004E-3</v>
      </c>
      <c r="AG50" s="93">
        <v>-4.516E-3</v>
      </c>
      <c r="AH50" s="93">
        <v>-5.0959999999999998E-3</v>
      </c>
      <c r="AI50" s="93">
        <v>-5.5370000000000003E-3</v>
      </c>
      <c r="AJ50" s="93">
        <v>-6.1999999999999998E-3</v>
      </c>
    </row>
    <row r="51" spans="1:36" ht="15" customHeight="1" x14ac:dyDescent="0.2">
      <c r="A51" s="93">
        <v>9.0519999999999993E-3</v>
      </c>
      <c r="B51" s="93">
        <v>8.4939999999999998E-3</v>
      </c>
      <c r="C51" s="93">
        <v>7.7489999999999998E-3</v>
      </c>
      <c r="D51" s="93">
        <v>7.0730000000000003E-3</v>
      </c>
      <c r="E51" s="93">
        <v>6.5290000000000001E-3</v>
      </c>
      <c r="F51" s="93">
        <v>6.0629999999999998E-3</v>
      </c>
      <c r="G51" s="93">
        <v>5.7499999999999999E-3</v>
      </c>
      <c r="H51" s="93">
        <v>5.646E-3</v>
      </c>
      <c r="I51" s="93">
        <v>5.3610000000000003E-3</v>
      </c>
      <c r="J51" s="93">
        <v>4.8869999999999999E-3</v>
      </c>
      <c r="K51" s="93">
        <v>4.8560000000000001E-3</v>
      </c>
      <c r="L51" s="93">
        <v>4.6179999999999997E-3</v>
      </c>
      <c r="M51" s="93">
        <v>4.4739999999999997E-3</v>
      </c>
      <c r="N51" s="93">
        <v>4.1949999999999999E-3</v>
      </c>
      <c r="O51" s="93">
        <v>3.738E-3</v>
      </c>
      <c r="P51" s="93">
        <v>3.1150000000000001E-3</v>
      </c>
      <c r="Q51" s="93">
        <v>2.617E-3</v>
      </c>
      <c r="R51" s="93">
        <v>2.3509999999999998E-3</v>
      </c>
      <c r="S51" s="93">
        <v>2.0370000000000002E-3</v>
      </c>
      <c r="T51" s="93">
        <v>1.8489999999999999E-3</v>
      </c>
      <c r="U51" s="93">
        <v>1.4530000000000001E-3</v>
      </c>
      <c r="V51" s="93">
        <v>1.0189999999999999E-3</v>
      </c>
      <c r="W51" s="93">
        <v>6.5200000000000002E-4</v>
      </c>
      <c r="X51" s="93">
        <v>2.6499999999999999E-4</v>
      </c>
      <c r="Y51" s="93">
        <v>0</v>
      </c>
      <c r="Z51" s="93">
        <v>-5.4900000000000001E-4</v>
      </c>
      <c r="AA51" s="93">
        <v>-1.335E-3</v>
      </c>
      <c r="AB51" s="93">
        <v>-1.7470000000000001E-3</v>
      </c>
      <c r="AC51" s="93">
        <v>-2.3410000000000002E-3</v>
      </c>
      <c r="AD51" s="93">
        <v>-2.7980000000000001E-3</v>
      </c>
      <c r="AE51" s="93">
        <v>-3.4139999999999999E-3</v>
      </c>
      <c r="AF51" s="93">
        <v>-3.9680000000000002E-3</v>
      </c>
      <c r="AG51" s="93">
        <v>-4.5059999999999996E-3</v>
      </c>
      <c r="AH51" s="93">
        <v>-5.091E-3</v>
      </c>
      <c r="AI51" s="93">
        <v>-5.4879999999999998E-3</v>
      </c>
      <c r="AJ51" s="93">
        <v>-6.136E-3</v>
      </c>
    </row>
    <row r="52" spans="1:36" ht="15" customHeight="1" x14ac:dyDescent="0.2">
      <c r="A52" s="93">
        <v>9.3710000000000009E-3</v>
      </c>
      <c r="B52" s="93">
        <v>8.6789999999999992E-3</v>
      </c>
      <c r="C52" s="93">
        <v>7.9380000000000006E-3</v>
      </c>
      <c r="D52" s="93">
        <v>7.2490000000000002E-3</v>
      </c>
      <c r="E52" s="93">
        <v>6.6689999999999996E-3</v>
      </c>
      <c r="F52" s="93">
        <v>6.2090000000000001E-3</v>
      </c>
      <c r="G52" s="93">
        <v>5.8979999999999996E-3</v>
      </c>
      <c r="H52" s="93">
        <v>5.731E-3</v>
      </c>
      <c r="I52" s="93">
        <v>5.4549999999999998E-3</v>
      </c>
      <c r="J52" s="93">
        <v>5.006E-3</v>
      </c>
      <c r="K52" s="93">
        <v>4.9810000000000002E-3</v>
      </c>
      <c r="L52" s="93">
        <v>4.7349999999999996E-3</v>
      </c>
      <c r="M52" s="93">
        <v>4.5269999999999998E-3</v>
      </c>
      <c r="N52" s="93">
        <v>4.3299999999999996E-3</v>
      </c>
      <c r="O52" s="93">
        <v>3.9760000000000004E-3</v>
      </c>
      <c r="P52" s="93">
        <v>3.519E-3</v>
      </c>
      <c r="Q52" s="93">
        <v>3.0209999999999998E-3</v>
      </c>
      <c r="R52" s="93">
        <v>2.415E-3</v>
      </c>
      <c r="S52" s="93">
        <v>2.052E-3</v>
      </c>
      <c r="T52" s="93">
        <v>1.8420000000000001E-3</v>
      </c>
      <c r="U52" s="93">
        <v>1.454E-3</v>
      </c>
      <c r="V52" s="93">
        <v>1.0529999999999999E-3</v>
      </c>
      <c r="W52" s="93">
        <v>6.9999999999999999E-4</v>
      </c>
      <c r="X52" s="93">
        <v>2.5700000000000001E-4</v>
      </c>
      <c r="Y52" s="93">
        <v>0</v>
      </c>
      <c r="Z52" s="93">
        <v>-5.4199999999999995E-4</v>
      </c>
      <c r="AA52" s="93">
        <v>-1.286E-3</v>
      </c>
      <c r="AB52" s="93">
        <v>-1.645E-3</v>
      </c>
      <c r="AC52" s="93">
        <v>-2.1949999999999999E-3</v>
      </c>
      <c r="AD52" s="93">
        <v>-2.7030000000000001E-3</v>
      </c>
      <c r="AE52" s="93">
        <v>-3.3540000000000002E-3</v>
      </c>
      <c r="AF52" s="93">
        <v>-3.8899999999999998E-3</v>
      </c>
      <c r="AG52" s="93">
        <v>-4.3880000000000004E-3</v>
      </c>
      <c r="AH52" s="93">
        <v>-4.9480000000000001E-3</v>
      </c>
      <c r="AI52" s="93">
        <v>-5.3769999999999998E-3</v>
      </c>
      <c r="AJ52" s="93">
        <v>-6.0219999999999996E-3</v>
      </c>
    </row>
    <row r="53" spans="1:36" ht="15" customHeight="1" x14ac:dyDescent="0.2">
      <c r="A53" s="93">
        <v>9.4870000000000006E-3</v>
      </c>
      <c r="B53" s="93">
        <v>8.8529999999999998E-3</v>
      </c>
      <c r="C53" s="93">
        <v>8.0999999999999996E-3</v>
      </c>
      <c r="D53" s="93">
        <v>7.3590000000000001E-3</v>
      </c>
      <c r="E53" s="93">
        <v>6.8129999999999996E-3</v>
      </c>
      <c r="F53" s="93">
        <v>6.378E-3</v>
      </c>
      <c r="G53" s="93">
        <v>6.0429999999999998E-3</v>
      </c>
      <c r="H53" s="93">
        <v>5.8570000000000002E-3</v>
      </c>
      <c r="I53" s="93">
        <v>5.594E-3</v>
      </c>
      <c r="J53" s="93">
        <v>5.1469999999999997E-3</v>
      </c>
      <c r="K53" s="93">
        <v>5.1190000000000003E-3</v>
      </c>
      <c r="L53" s="93">
        <v>4.8269999999999997E-3</v>
      </c>
      <c r="M53" s="93">
        <v>4.6959999999999997E-3</v>
      </c>
      <c r="N53" s="93">
        <v>4.5040000000000002E-3</v>
      </c>
      <c r="O53" s="93">
        <v>4.2269999999999999E-3</v>
      </c>
      <c r="P53" s="93">
        <v>3.7130000000000002E-3</v>
      </c>
      <c r="Q53" s="93">
        <v>3.006E-3</v>
      </c>
      <c r="R53" s="93">
        <v>2.4589999999999998E-3</v>
      </c>
      <c r="S53" s="93">
        <v>2.0820000000000001E-3</v>
      </c>
      <c r="T53" s="93">
        <v>1.872E-3</v>
      </c>
      <c r="U53" s="93">
        <v>1.5039999999999999E-3</v>
      </c>
      <c r="V53" s="93">
        <v>1.0709999999999999E-3</v>
      </c>
      <c r="W53" s="93">
        <v>7.0799999999999997E-4</v>
      </c>
      <c r="X53" s="93">
        <v>2.5099999999999998E-4</v>
      </c>
      <c r="Y53" s="93">
        <v>0</v>
      </c>
      <c r="Z53" s="93">
        <v>-5.1599999999999997E-4</v>
      </c>
      <c r="AA53" s="93">
        <v>-1.24E-3</v>
      </c>
      <c r="AB53" s="93">
        <v>-1.5430000000000001E-3</v>
      </c>
      <c r="AC53" s="93">
        <v>-2.0950000000000001E-3</v>
      </c>
      <c r="AD53" s="93">
        <v>-2.6610000000000002E-3</v>
      </c>
      <c r="AE53" s="93">
        <v>-3.2989999999999998E-3</v>
      </c>
      <c r="AF53" s="93">
        <v>-3.8040000000000001E-3</v>
      </c>
      <c r="AG53" s="93">
        <v>-4.2659999999999998E-3</v>
      </c>
      <c r="AH53" s="93">
        <v>-4.816E-3</v>
      </c>
      <c r="AI53" s="93">
        <v>-5.2329999999999998E-3</v>
      </c>
      <c r="AJ53" s="93">
        <v>-5.8529999999999997E-3</v>
      </c>
    </row>
    <row r="54" spans="1:36" ht="15" customHeight="1" x14ac:dyDescent="0.2">
      <c r="A54" s="93">
        <v>9.5700000000000004E-3</v>
      </c>
      <c r="B54" s="93">
        <v>8.9560000000000004E-3</v>
      </c>
      <c r="C54" s="93">
        <v>8.208E-3</v>
      </c>
      <c r="D54" s="93">
        <v>7.5110000000000003E-3</v>
      </c>
      <c r="E54" s="93">
        <v>6.9220000000000002E-3</v>
      </c>
      <c r="F54" s="93">
        <v>6.4409999999999997E-3</v>
      </c>
      <c r="G54" s="93">
        <v>6.1060000000000003E-3</v>
      </c>
      <c r="H54" s="93">
        <v>5.9480000000000002E-3</v>
      </c>
      <c r="I54" s="93">
        <v>5.6769999999999998E-3</v>
      </c>
      <c r="J54" s="93">
        <v>5.2690000000000002E-3</v>
      </c>
      <c r="K54" s="93">
        <v>5.1970000000000002E-3</v>
      </c>
      <c r="L54" s="93">
        <v>4.8900000000000002E-3</v>
      </c>
      <c r="M54" s="93">
        <v>4.6280000000000002E-3</v>
      </c>
      <c r="N54" s="93">
        <v>4.2830000000000003E-3</v>
      </c>
      <c r="O54" s="93">
        <v>3.797E-3</v>
      </c>
      <c r="P54" s="93">
        <v>3.2980000000000002E-3</v>
      </c>
      <c r="Q54" s="93">
        <v>2.7750000000000001E-3</v>
      </c>
      <c r="R54" s="93">
        <v>2.3760000000000001E-3</v>
      </c>
      <c r="S54" s="93">
        <v>2.0040000000000001E-3</v>
      </c>
      <c r="T54" s="93">
        <v>1.8079999999999999E-3</v>
      </c>
      <c r="U54" s="93">
        <v>1.4350000000000001E-3</v>
      </c>
      <c r="V54" s="93">
        <v>1.031E-3</v>
      </c>
      <c r="W54" s="93">
        <v>6.6200000000000005E-4</v>
      </c>
      <c r="X54" s="93">
        <v>2.5099999999999998E-4</v>
      </c>
      <c r="Y54" s="93">
        <v>0</v>
      </c>
      <c r="Z54" s="93">
        <v>-5.3899999999999998E-4</v>
      </c>
      <c r="AA54" s="93">
        <v>-1.2650000000000001E-3</v>
      </c>
      <c r="AB54" s="93">
        <v>-1.622E-3</v>
      </c>
      <c r="AC54" s="93">
        <v>-2.1450000000000002E-3</v>
      </c>
      <c r="AD54" s="93">
        <v>-2.604E-3</v>
      </c>
      <c r="AE54" s="93">
        <v>-3.209E-3</v>
      </c>
      <c r="AF54" s="93">
        <v>-3.7079999999999999E-3</v>
      </c>
      <c r="AG54" s="93">
        <v>-4.182E-3</v>
      </c>
      <c r="AH54" s="93">
        <v>-4.7280000000000004E-3</v>
      </c>
      <c r="AI54" s="93">
        <v>-5.1200000000000004E-3</v>
      </c>
      <c r="AJ54" s="93">
        <v>-5.7390000000000002E-3</v>
      </c>
    </row>
    <row r="55" spans="1:36" ht="15" customHeight="1" x14ac:dyDescent="0.2">
      <c r="A55" s="93">
        <v>9.8519999999999996E-3</v>
      </c>
      <c r="B55" s="93">
        <v>9.1909999999999995E-3</v>
      </c>
      <c r="C55" s="93">
        <v>8.4209999999999997E-3</v>
      </c>
      <c r="D55" s="93">
        <v>7.7140000000000004E-3</v>
      </c>
      <c r="E55" s="93">
        <v>7.0819999999999998E-3</v>
      </c>
      <c r="F55" s="93">
        <v>6.5669999999999999E-3</v>
      </c>
      <c r="G55" s="93">
        <v>6.1840000000000003E-3</v>
      </c>
      <c r="H55" s="93">
        <v>5.9389999999999998E-3</v>
      </c>
      <c r="I55" s="93">
        <v>5.5770000000000004E-3</v>
      </c>
      <c r="J55" s="93">
        <v>5.012E-3</v>
      </c>
      <c r="K55" s="93">
        <v>4.9509999999999997E-3</v>
      </c>
      <c r="L55" s="93">
        <v>4.6769999999999997E-3</v>
      </c>
      <c r="M55" s="93">
        <v>4.4949999999999999E-3</v>
      </c>
      <c r="N55" s="93">
        <v>4.2230000000000002E-3</v>
      </c>
      <c r="O55" s="93">
        <v>3.8570000000000002E-3</v>
      </c>
      <c r="P55" s="93">
        <v>3.3579999999999999E-3</v>
      </c>
      <c r="Q55" s="93">
        <v>2.8419999999999999E-3</v>
      </c>
      <c r="R55" s="93">
        <v>2.447E-3</v>
      </c>
      <c r="S55" s="93">
        <v>2.0560000000000001E-3</v>
      </c>
      <c r="T55" s="93">
        <v>1.7930000000000001E-3</v>
      </c>
      <c r="U55" s="93">
        <v>1.395E-3</v>
      </c>
      <c r="V55" s="93">
        <v>9.77E-4</v>
      </c>
      <c r="W55" s="93">
        <v>6.29E-4</v>
      </c>
      <c r="X55" s="93">
        <v>2.5900000000000001E-4</v>
      </c>
      <c r="Y55" s="93">
        <v>0</v>
      </c>
      <c r="Z55" s="93">
        <v>-5.1099999999999995E-4</v>
      </c>
      <c r="AA55" s="93">
        <v>-1.243E-3</v>
      </c>
      <c r="AB55" s="93">
        <v>-1.5659999999999999E-3</v>
      </c>
      <c r="AC55" s="93">
        <v>-2.078E-3</v>
      </c>
      <c r="AD55" s="93">
        <v>-2.5249999999999999E-3</v>
      </c>
      <c r="AE55" s="93">
        <v>-3.1359999999999999E-3</v>
      </c>
      <c r="AF55" s="93">
        <v>-3.6180000000000001E-3</v>
      </c>
      <c r="AG55" s="93">
        <v>-4.1089999999999998E-3</v>
      </c>
      <c r="AH55" s="93">
        <v>-4.6449999999999998E-3</v>
      </c>
      <c r="AI55" s="93">
        <v>-5.0730000000000003E-3</v>
      </c>
      <c r="AJ55" s="93">
        <v>-5.6750000000000004E-3</v>
      </c>
    </row>
    <row r="56" spans="1:36" ht="15" customHeight="1" x14ac:dyDescent="0.2">
      <c r="A56" s="93">
        <v>1.0064E-2</v>
      </c>
      <c r="B56" s="93">
        <v>9.4009999999999996E-3</v>
      </c>
      <c r="C56" s="93">
        <v>8.5299999999999994E-3</v>
      </c>
      <c r="D56" s="93">
        <v>7.7169999999999999E-3</v>
      </c>
      <c r="E56" s="93">
        <v>7.123E-3</v>
      </c>
      <c r="F56" s="93">
        <v>6.6449999999999999E-3</v>
      </c>
      <c r="G56" s="93">
        <v>6.2899999999999996E-3</v>
      </c>
      <c r="H56" s="93">
        <v>6.051E-3</v>
      </c>
      <c r="I56" s="93">
        <v>5.7359999999999998E-3</v>
      </c>
      <c r="J56" s="93">
        <v>5.2420000000000001E-3</v>
      </c>
      <c r="K56" s="93">
        <v>5.1599999999999997E-3</v>
      </c>
      <c r="L56" s="93">
        <v>4.8780000000000004E-3</v>
      </c>
      <c r="M56" s="93">
        <v>4.6870000000000002E-3</v>
      </c>
      <c r="N56" s="93">
        <v>4.4019999999999997E-3</v>
      </c>
      <c r="O56" s="93">
        <v>4.0159999999999996E-3</v>
      </c>
      <c r="P56" s="93">
        <v>3.5049999999999999E-3</v>
      </c>
      <c r="Q56" s="93">
        <v>2.9759999999999999E-3</v>
      </c>
      <c r="R56" s="93">
        <v>2.562E-3</v>
      </c>
      <c r="S56" s="93">
        <v>2.1640000000000001E-3</v>
      </c>
      <c r="T56" s="93">
        <v>1.9350000000000001E-3</v>
      </c>
      <c r="U56" s="93">
        <v>1.5330000000000001E-3</v>
      </c>
      <c r="V56" s="93">
        <v>1.0679999999999999E-3</v>
      </c>
      <c r="W56" s="93">
        <v>7.0600000000000003E-4</v>
      </c>
      <c r="X56" s="93">
        <v>2.81E-4</v>
      </c>
      <c r="Y56" s="93">
        <v>0</v>
      </c>
      <c r="Z56" s="93">
        <v>-5.2300000000000003E-4</v>
      </c>
      <c r="AA56" s="93">
        <v>-1.1900000000000001E-3</v>
      </c>
      <c r="AB56" s="93">
        <v>-1.487E-3</v>
      </c>
      <c r="AC56" s="93">
        <v>-1.954E-3</v>
      </c>
      <c r="AD56" s="93">
        <v>-2.385E-3</v>
      </c>
      <c r="AE56" s="93">
        <v>-2.9659999999999999E-3</v>
      </c>
      <c r="AF56" s="93">
        <v>-3.4199999999999999E-3</v>
      </c>
      <c r="AG56" s="93">
        <v>-3.8960000000000002E-3</v>
      </c>
      <c r="AH56" s="93">
        <v>-4.4000000000000003E-3</v>
      </c>
      <c r="AI56" s="93">
        <v>-4.7699999999999999E-3</v>
      </c>
      <c r="AJ56" s="93">
        <v>-5.3689999999999996E-3</v>
      </c>
    </row>
    <row r="57" spans="1:36" ht="15" customHeight="1" x14ac:dyDescent="0.2">
      <c r="A57" s="93">
        <v>1.0035000000000001E-2</v>
      </c>
      <c r="B57" s="93">
        <v>9.3589999999999993E-3</v>
      </c>
      <c r="C57" s="93">
        <v>8.5509999999999996E-3</v>
      </c>
      <c r="D57" s="93">
        <v>7.8180000000000003E-3</v>
      </c>
      <c r="E57" s="93">
        <v>7.1809999999999999E-3</v>
      </c>
      <c r="F57" s="93">
        <v>6.6629999999999997E-3</v>
      </c>
      <c r="G57" s="93">
        <v>6.2950000000000002E-3</v>
      </c>
      <c r="H57" s="93">
        <v>6.084E-3</v>
      </c>
      <c r="I57" s="93">
        <v>5.7419999999999997E-3</v>
      </c>
      <c r="J57" s="93">
        <v>5.2859999999999999E-3</v>
      </c>
      <c r="K57" s="93">
        <v>5.2090000000000001E-3</v>
      </c>
      <c r="L57" s="93">
        <v>4.908E-3</v>
      </c>
      <c r="M57" s="93">
        <v>4.6179999999999997E-3</v>
      </c>
      <c r="N57" s="93">
        <v>4.3579999999999999E-3</v>
      </c>
      <c r="O57" s="93">
        <v>3.9379999999999997E-3</v>
      </c>
      <c r="P57" s="93">
        <v>3.4659999999999999E-3</v>
      </c>
      <c r="Q57" s="93">
        <v>2.9269999999999999E-3</v>
      </c>
      <c r="R57" s="93">
        <v>2.5200000000000001E-3</v>
      </c>
      <c r="S57" s="93">
        <v>2.1099999999999999E-3</v>
      </c>
      <c r="T57" s="93">
        <v>1.8469999999999999E-3</v>
      </c>
      <c r="U57" s="93">
        <v>1.4790000000000001E-3</v>
      </c>
      <c r="V57" s="93">
        <v>1.062E-3</v>
      </c>
      <c r="W57" s="93">
        <v>6.9099999999999999E-4</v>
      </c>
      <c r="X57" s="93">
        <v>2.6600000000000001E-4</v>
      </c>
      <c r="Y57" s="93">
        <v>0</v>
      </c>
      <c r="Z57" s="93">
        <v>-5.0000000000000001E-4</v>
      </c>
      <c r="AA57" s="93">
        <v>-1.186E-3</v>
      </c>
      <c r="AB57" s="93">
        <v>-1.456E-3</v>
      </c>
      <c r="AC57" s="93">
        <v>-1.9E-3</v>
      </c>
      <c r="AD57" s="93">
        <v>-2.313E-3</v>
      </c>
      <c r="AE57" s="93">
        <v>-2.8479999999999998E-3</v>
      </c>
      <c r="AF57" s="93">
        <v>-3.2889999999999998E-3</v>
      </c>
      <c r="AG57" s="93">
        <v>-3.7339999999999999E-3</v>
      </c>
      <c r="AH57" s="93">
        <v>-4.248E-3</v>
      </c>
      <c r="AI57" s="93">
        <v>-4.6410000000000002E-3</v>
      </c>
      <c r="AJ57" s="93">
        <v>-5.2100000000000002E-3</v>
      </c>
    </row>
    <row r="58" spans="1:36" ht="15" customHeight="1" x14ac:dyDescent="0.2">
      <c r="A58" s="93">
        <v>1.0463E-2</v>
      </c>
      <c r="B58" s="93">
        <v>9.7979999999999994E-3</v>
      </c>
      <c r="C58" s="93">
        <v>8.9449999999999998E-3</v>
      </c>
      <c r="D58" s="93">
        <v>8.1659999999999996E-3</v>
      </c>
      <c r="E58" s="93">
        <v>7.5529999999999998E-3</v>
      </c>
      <c r="F58" s="93">
        <v>7.0400000000000003E-3</v>
      </c>
      <c r="G58" s="93">
        <v>6.6759999999999996E-3</v>
      </c>
      <c r="H58" s="93">
        <v>6.4419999999999998E-3</v>
      </c>
      <c r="I58" s="93">
        <v>6.0939999999999996E-3</v>
      </c>
      <c r="J58" s="93">
        <v>5.5579999999999996E-3</v>
      </c>
      <c r="K58" s="93">
        <v>5.4320000000000002E-3</v>
      </c>
      <c r="L58" s="93">
        <v>5.0860000000000002E-3</v>
      </c>
      <c r="M58" s="93">
        <v>4.8939999999999999E-3</v>
      </c>
      <c r="N58" s="93">
        <v>4.5599999999999998E-3</v>
      </c>
      <c r="O58" s="93">
        <v>4.1970000000000002E-3</v>
      </c>
      <c r="P58" s="93">
        <v>3.6329999999999999E-3</v>
      </c>
      <c r="Q58" s="93">
        <v>3.0639999999999999E-3</v>
      </c>
      <c r="R58" s="93">
        <v>2.6340000000000001E-3</v>
      </c>
      <c r="S58" s="93">
        <v>2.2190000000000001E-3</v>
      </c>
      <c r="T58" s="93">
        <v>1.934E-3</v>
      </c>
      <c r="U58" s="93">
        <v>1.485E-3</v>
      </c>
      <c r="V58" s="93">
        <v>1.026E-3</v>
      </c>
      <c r="W58" s="93">
        <v>6.5399999999999996E-4</v>
      </c>
      <c r="X58" s="93">
        <v>2.7099999999999997E-4</v>
      </c>
      <c r="Y58" s="93">
        <v>0</v>
      </c>
      <c r="Z58" s="93">
        <v>-5.0100000000000003E-4</v>
      </c>
      <c r="AA58" s="93">
        <v>-1.1509999999999999E-3</v>
      </c>
      <c r="AB58" s="93">
        <v>-1.3810000000000001E-3</v>
      </c>
      <c r="AC58" s="93">
        <v>-1.836E-3</v>
      </c>
      <c r="AD58" s="93">
        <v>-2.2009999999999998E-3</v>
      </c>
      <c r="AE58" s="93">
        <v>-2.7109999999999999E-3</v>
      </c>
      <c r="AF58" s="93">
        <v>-3.1220000000000002E-3</v>
      </c>
      <c r="AG58" s="93">
        <v>-3.542E-3</v>
      </c>
      <c r="AH58" s="93">
        <v>-4.0039999999999997E-3</v>
      </c>
      <c r="AI58" s="93">
        <v>-4.3620000000000004E-3</v>
      </c>
      <c r="AJ58" s="93">
        <v>-4.9459999999999999E-3</v>
      </c>
    </row>
    <row r="59" spans="1:36" ht="15" customHeight="1" x14ac:dyDescent="0.2">
      <c r="A59" s="93">
        <v>1.0633999999999999E-2</v>
      </c>
      <c r="B59" s="93">
        <v>9.9360000000000004E-3</v>
      </c>
      <c r="C59" s="93">
        <v>9.0679999999999997E-3</v>
      </c>
      <c r="D59" s="93">
        <v>8.2909999999999998E-3</v>
      </c>
      <c r="E59" s="93">
        <v>7.6790000000000001E-3</v>
      </c>
      <c r="F59" s="93">
        <v>7.123E-3</v>
      </c>
      <c r="G59" s="93">
        <v>6.7169999999999999E-3</v>
      </c>
      <c r="H59" s="93">
        <v>6.4349999999999997E-3</v>
      </c>
      <c r="I59" s="93">
        <v>6.0730000000000003E-3</v>
      </c>
      <c r="J59" s="93">
        <v>5.5820000000000002E-3</v>
      </c>
      <c r="K59" s="93">
        <v>5.4640000000000001E-3</v>
      </c>
      <c r="L59" s="93">
        <v>5.1590000000000004E-3</v>
      </c>
      <c r="M59" s="93">
        <v>4.908E-3</v>
      </c>
      <c r="N59" s="93">
        <v>4.6059999999999999E-3</v>
      </c>
      <c r="O59" s="93">
        <v>4.1790000000000004E-3</v>
      </c>
      <c r="P59" s="93">
        <v>3.7000000000000002E-3</v>
      </c>
      <c r="Q59" s="93">
        <v>3.0959999999999998E-3</v>
      </c>
      <c r="R59" s="93">
        <v>2.6389999999999999E-3</v>
      </c>
      <c r="S59" s="93">
        <v>2.2190000000000001E-3</v>
      </c>
      <c r="T59" s="93">
        <v>1.951E-3</v>
      </c>
      <c r="U59" s="93">
        <v>1.588E-3</v>
      </c>
      <c r="V59" s="93">
        <v>1.0939999999999999E-3</v>
      </c>
      <c r="W59" s="93">
        <v>7.2099999999999996E-4</v>
      </c>
      <c r="X59" s="93">
        <v>2.8600000000000001E-4</v>
      </c>
      <c r="Y59" s="93">
        <v>0</v>
      </c>
      <c r="Z59" s="93">
        <v>-4.8200000000000001E-4</v>
      </c>
      <c r="AA59" s="93">
        <v>-1.1119999999999999E-3</v>
      </c>
      <c r="AB59" s="93">
        <v>-1.3389999999999999E-3</v>
      </c>
      <c r="AC59" s="93">
        <v>-1.737E-3</v>
      </c>
      <c r="AD59" s="93">
        <v>-2.1180000000000001E-3</v>
      </c>
      <c r="AE59" s="93">
        <v>-2.6180000000000001E-3</v>
      </c>
      <c r="AF59" s="93">
        <v>-3.042E-3</v>
      </c>
      <c r="AG59" s="93">
        <v>-3.4559999999999999E-3</v>
      </c>
      <c r="AH59" s="93">
        <v>-3.9360000000000003E-3</v>
      </c>
      <c r="AI59" s="93">
        <v>-4.2599999999999999E-3</v>
      </c>
      <c r="AJ59" s="93">
        <v>-4.8199999999999996E-3</v>
      </c>
    </row>
    <row r="60" spans="1:36" ht="15" customHeight="1" x14ac:dyDescent="0.2">
      <c r="A60" s="93">
        <v>1.0954999999999999E-2</v>
      </c>
      <c r="B60" s="93">
        <v>1.0257E-2</v>
      </c>
      <c r="C60" s="93">
        <v>9.4179999999999993E-3</v>
      </c>
      <c r="D60" s="93">
        <v>8.6320000000000008E-3</v>
      </c>
      <c r="E60" s="93">
        <v>7.9430000000000004E-3</v>
      </c>
      <c r="F60" s="93">
        <v>7.3769999999999999E-3</v>
      </c>
      <c r="G60" s="93">
        <v>6.9870000000000002E-3</v>
      </c>
      <c r="H60" s="93">
        <v>6.7149999999999996E-3</v>
      </c>
      <c r="I60" s="93">
        <v>6.4060000000000002E-3</v>
      </c>
      <c r="J60" s="93">
        <v>5.8780000000000004E-3</v>
      </c>
      <c r="K60" s="93">
        <v>5.7530000000000003E-3</v>
      </c>
      <c r="L60" s="93">
        <v>5.4299999999999999E-3</v>
      </c>
      <c r="M60" s="93">
        <v>5.1120000000000002E-3</v>
      </c>
      <c r="N60" s="93">
        <v>4.7489999999999997E-3</v>
      </c>
      <c r="O60" s="93">
        <v>4.3379999999999998E-3</v>
      </c>
      <c r="P60" s="93">
        <v>3.7929999999999999E-3</v>
      </c>
      <c r="Q60" s="93">
        <v>3.235E-3</v>
      </c>
      <c r="R60" s="93">
        <v>2.7529999999999998E-3</v>
      </c>
      <c r="S60" s="93">
        <v>2.3019999999999998E-3</v>
      </c>
      <c r="T60" s="93">
        <v>1.9870000000000001E-3</v>
      </c>
      <c r="U60" s="93">
        <v>1.5679999999999999E-3</v>
      </c>
      <c r="V60" s="93">
        <v>1.109E-3</v>
      </c>
      <c r="W60" s="93">
        <v>6.96E-4</v>
      </c>
      <c r="X60" s="93">
        <v>2.8200000000000002E-4</v>
      </c>
      <c r="Y60" s="93">
        <v>0</v>
      </c>
      <c r="Z60" s="93">
        <v>-4.66E-4</v>
      </c>
      <c r="AA60" s="93">
        <v>-1.0839999999999999E-3</v>
      </c>
      <c r="AB60" s="93">
        <v>-1.3290000000000001E-3</v>
      </c>
      <c r="AC60" s="93">
        <v>-1.745E-3</v>
      </c>
      <c r="AD60" s="93">
        <v>-2.0890000000000001E-3</v>
      </c>
      <c r="AE60" s="93">
        <v>-2.5869999999999999E-3</v>
      </c>
      <c r="AF60" s="93">
        <v>-2.96E-3</v>
      </c>
      <c r="AG60" s="93">
        <v>-3.3839999999999999E-3</v>
      </c>
      <c r="AH60" s="93">
        <v>-3.826E-3</v>
      </c>
      <c r="AI60" s="93">
        <v>-4.1790000000000004E-3</v>
      </c>
      <c r="AJ60" s="93">
        <v>-4.7070000000000002E-3</v>
      </c>
    </row>
    <row r="61" spans="1:36" ht="15" customHeight="1" x14ac:dyDescent="0.2">
      <c r="A61" s="93">
        <v>1.1344999999999999E-2</v>
      </c>
      <c r="B61" s="93">
        <v>1.064E-2</v>
      </c>
      <c r="C61" s="93">
        <v>9.7280000000000005E-3</v>
      </c>
      <c r="D61" s="93">
        <v>8.8730000000000007E-3</v>
      </c>
      <c r="E61" s="93">
        <v>8.2520000000000007E-3</v>
      </c>
      <c r="F61" s="93">
        <v>7.6730000000000001E-3</v>
      </c>
      <c r="G61" s="93">
        <v>7.2170000000000003E-3</v>
      </c>
      <c r="H61" s="93">
        <v>6.8849999999999996E-3</v>
      </c>
      <c r="I61" s="93">
        <v>6.4840000000000002E-3</v>
      </c>
      <c r="J61" s="93">
        <v>5.8459999999999996E-3</v>
      </c>
      <c r="K61" s="93">
        <v>5.6480000000000002E-3</v>
      </c>
      <c r="L61" s="93">
        <v>5.2760000000000003E-3</v>
      </c>
      <c r="M61" s="93">
        <v>5.078E-3</v>
      </c>
      <c r="N61" s="93">
        <v>4.6930000000000001E-3</v>
      </c>
      <c r="O61" s="93">
        <v>4.3160000000000004E-3</v>
      </c>
      <c r="P61" s="93">
        <v>3.754E-3</v>
      </c>
      <c r="Q61" s="93">
        <v>3.1700000000000001E-3</v>
      </c>
      <c r="R61" s="93">
        <v>2.7230000000000002E-3</v>
      </c>
      <c r="S61" s="93">
        <v>2.271E-3</v>
      </c>
      <c r="T61" s="93">
        <v>1.9859999999999999E-3</v>
      </c>
      <c r="U61" s="93">
        <v>1.5100000000000001E-3</v>
      </c>
      <c r="V61" s="93">
        <v>1.026E-3</v>
      </c>
      <c r="W61" s="93">
        <v>6.6399999999999999E-4</v>
      </c>
      <c r="X61" s="93">
        <v>2.7500000000000002E-4</v>
      </c>
      <c r="Y61" s="93">
        <v>0</v>
      </c>
      <c r="Z61" s="93">
        <v>-4.6700000000000002E-4</v>
      </c>
      <c r="AA61" s="93">
        <v>-1.067E-3</v>
      </c>
      <c r="AB61" s="93">
        <v>-1.253E-3</v>
      </c>
      <c r="AC61" s="93">
        <v>-1.6199999999999999E-3</v>
      </c>
      <c r="AD61" s="93">
        <v>-1.926E-3</v>
      </c>
      <c r="AE61" s="93">
        <v>-2.3999999999999998E-3</v>
      </c>
      <c r="AF61" s="93">
        <v>-2.7190000000000001E-3</v>
      </c>
      <c r="AG61" s="93">
        <v>-3.1310000000000001E-3</v>
      </c>
      <c r="AH61" s="93">
        <v>-3.5620000000000001E-3</v>
      </c>
      <c r="AI61" s="93">
        <v>-3.8779999999999999E-3</v>
      </c>
      <c r="AJ61" s="93">
        <v>-4.3949999999999996E-3</v>
      </c>
    </row>
    <row r="62" spans="1:36" ht="15" customHeight="1" x14ac:dyDescent="0.2">
      <c r="A62" s="93">
        <v>1.0295E-2</v>
      </c>
      <c r="B62" s="93">
        <v>9.5239999999999995E-3</v>
      </c>
      <c r="C62" s="93">
        <v>8.6309999999999998E-3</v>
      </c>
      <c r="D62" s="93">
        <v>7.8510000000000003E-3</v>
      </c>
      <c r="E62" s="93">
        <v>7.1910000000000003E-3</v>
      </c>
      <c r="F62" s="93">
        <v>6.6480000000000003E-3</v>
      </c>
      <c r="G62" s="93">
        <v>6.2880000000000002E-3</v>
      </c>
      <c r="H62" s="93">
        <v>5.9839999999999997E-3</v>
      </c>
      <c r="I62" s="93">
        <v>5.6150000000000002E-3</v>
      </c>
      <c r="J62" s="93">
        <v>5.1749999999999999E-3</v>
      </c>
      <c r="K62" s="93">
        <v>5.0939999999999996E-3</v>
      </c>
      <c r="L62" s="93">
        <v>4.8190000000000004E-3</v>
      </c>
      <c r="M62" s="93">
        <v>4.5269999999999998E-3</v>
      </c>
      <c r="N62" s="93">
        <v>4.2389999999999997E-3</v>
      </c>
      <c r="O62" s="93">
        <v>3.8170000000000001E-3</v>
      </c>
      <c r="P62" s="93">
        <v>3.3080000000000002E-3</v>
      </c>
      <c r="Q62" s="93">
        <v>2.7729999999999999E-3</v>
      </c>
      <c r="R62" s="93">
        <v>2.3310000000000002E-3</v>
      </c>
      <c r="S62" s="93">
        <v>1.952E-3</v>
      </c>
      <c r="T62" s="93">
        <v>1.6980000000000001E-3</v>
      </c>
      <c r="U62" s="93">
        <v>1.305E-3</v>
      </c>
      <c r="V62" s="93">
        <v>8.8400000000000002E-4</v>
      </c>
      <c r="W62" s="93">
        <v>5.9000000000000003E-4</v>
      </c>
      <c r="X62" s="93">
        <v>2.0799999999999999E-4</v>
      </c>
      <c r="Y62" s="93">
        <v>0</v>
      </c>
      <c r="Z62" s="93">
        <v>-4.0900000000000002E-4</v>
      </c>
      <c r="AA62" s="93">
        <v>-8.9800000000000004E-4</v>
      </c>
      <c r="AB62" s="93">
        <v>-1.023E-3</v>
      </c>
      <c r="AC62" s="93">
        <v>-1.2930000000000001E-3</v>
      </c>
      <c r="AD62" s="93">
        <v>-1.524E-3</v>
      </c>
      <c r="AE62" s="93">
        <v>-1.8630000000000001E-3</v>
      </c>
      <c r="AF62" s="93">
        <v>-2.173E-3</v>
      </c>
      <c r="AG62" s="93">
        <v>-2.4329999999999998E-3</v>
      </c>
      <c r="AH62" s="93">
        <v>-2.7539999999999999E-3</v>
      </c>
      <c r="AI62" s="93">
        <v>-3.0409999999999999E-3</v>
      </c>
      <c r="AJ62" s="93">
        <v>-3.441E-3</v>
      </c>
    </row>
    <row r="63" spans="1:36" ht="15" customHeight="1" x14ac:dyDescent="0.2">
      <c r="A63" s="93">
        <v>1.1551000000000001E-2</v>
      </c>
      <c r="B63" s="93">
        <v>1.0831E-2</v>
      </c>
      <c r="C63" s="93">
        <v>9.9620000000000004E-3</v>
      </c>
      <c r="D63" s="93">
        <v>9.1129999999999996E-3</v>
      </c>
      <c r="E63" s="93">
        <v>8.3529999999999993E-3</v>
      </c>
      <c r="F63" s="93">
        <v>7.7250000000000001E-3</v>
      </c>
      <c r="G63" s="93">
        <v>7.2870000000000001E-3</v>
      </c>
      <c r="H63" s="93">
        <v>7.0109999999999999E-3</v>
      </c>
      <c r="I63" s="93">
        <v>6.6270000000000001E-3</v>
      </c>
      <c r="J63" s="93">
        <v>6.058E-3</v>
      </c>
      <c r="K63" s="93">
        <v>5.8539999999999998E-3</v>
      </c>
      <c r="L63" s="93">
        <v>5.4539999999999996E-3</v>
      </c>
      <c r="M63" s="93">
        <v>5.1190000000000003E-3</v>
      </c>
      <c r="N63" s="93">
        <v>4.7359999999999998E-3</v>
      </c>
      <c r="O63" s="93">
        <v>4.365E-3</v>
      </c>
      <c r="P63" s="93">
        <v>3.8409999999999998E-3</v>
      </c>
      <c r="Q63" s="93">
        <v>3.2980000000000002E-3</v>
      </c>
      <c r="R63" s="93">
        <v>2.813E-3</v>
      </c>
      <c r="S63" s="93">
        <v>2.3709999999999998E-3</v>
      </c>
      <c r="T63" s="93">
        <v>1.9710000000000001E-3</v>
      </c>
      <c r="U63" s="93">
        <v>1.57E-3</v>
      </c>
      <c r="V63" s="93">
        <v>1.098E-3</v>
      </c>
      <c r="W63" s="93">
        <v>6.5300000000000004E-4</v>
      </c>
      <c r="X63" s="93">
        <v>2.7300000000000002E-4</v>
      </c>
      <c r="Y63" s="93">
        <v>0</v>
      </c>
      <c r="Z63" s="93">
        <v>-4.2700000000000002E-4</v>
      </c>
      <c r="AA63" s="93">
        <v>-9.2500000000000004E-4</v>
      </c>
      <c r="AB63" s="93">
        <v>-1.108E-3</v>
      </c>
      <c r="AC63" s="93">
        <v>-1.366E-3</v>
      </c>
      <c r="AD63" s="93">
        <v>-1.6440000000000001E-3</v>
      </c>
      <c r="AE63" s="93">
        <v>-2.049E-3</v>
      </c>
      <c r="AF63" s="93">
        <v>-2.385E-3</v>
      </c>
      <c r="AG63" s="93">
        <v>-2.7620000000000001E-3</v>
      </c>
      <c r="AH63" s="93">
        <v>-3.156E-3</v>
      </c>
      <c r="AI63" s="93">
        <v>-3.46E-3</v>
      </c>
      <c r="AJ63" s="93">
        <v>-3.9560000000000003E-3</v>
      </c>
    </row>
    <row r="64" spans="1:36" ht="15" customHeight="1" x14ac:dyDescent="0.2">
      <c r="A64" s="93">
        <v>1.1719E-2</v>
      </c>
      <c r="B64" s="93">
        <v>1.1056E-2</v>
      </c>
      <c r="C64" s="93">
        <v>1.0187999999999999E-2</v>
      </c>
      <c r="D64" s="93">
        <v>9.3519999999999992E-3</v>
      </c>
      <c r="E64" s="93">
        <v>8.7569999999999992E-3</v>
      </c>
      <c r="F64" s="93">
        <v>8.1810000000000008E-3</v>
      </c>
      <c r="G64" s="93">
        <v>7.7590000000000003E-3</v>
      </c>
      <c r="H64" s="93">
        <v>7.3949999999999997E-3</v>
      </c>
      <c r="I64" s="93">
        <v>6.9589999999999999E-3</v>
      </c>
      <c r="J64" s="93">
        <v>6.3359999999999996E-3</v>
      </c>
      <c r="K64" s="93">
        <v>6.1260000000000004E-3</v>
      </c>
      <c r="L64" s="93">
        <v>5.7479999999999996E-3</v>
      </c>
      <c r="M64" s="93">
        <v>5.5890000000000002E-3</v>
      </c>
      <c r="N64" s="93">
        <v>5.1200000000000004E-3</v>
      </c>
      <c r="O64" s="93">
        <v>4.7410000000000004E-3</v>
      </c>
      <c r="P64" s="93">
        <v>4.1029999999999999E-3</v>
      </c>
      <c r="Q64" s="93">
        <v>3.5469999999999998E-3</v>
      </c>
      <c r="R64" s="93">
        <v>3.0219999999999999E-3</v>
      </c>
      <c r="S64" s="93">
        <v>2.532E-3</v>
      </c>
      <c r="T64" s="93">
        <v>2.212E-3</v>
      </c>
      <c r="U64" s="93">
        <v>1.6689999999999999E-3</v>
      </c>
      <c r="V64" s="93">
        <v>1.145E-3</v>
      </c>
      <c r="W64" s="93">
        <v>7.6199999999999998E-4</v>
      </c>
      <c r="X64" s="93">
        <v>3.0299999999999999E-4</v>
      </c>
      <c r="Y64" s="93">
        <v>0</v>
      </c>
      <c r="Z64" s="93">
        <v>-4.5300000000000001E-4</v>
      </c>
      <c r="AA64" s="93">
        <v>-1.0089999999999999E-3</v>
      </c>
      <c r="AB64" s="93">
        <v>-1.175E-3</v>
      </c>
      <c r="AC64" s="93">
        <v>-1.5020000000000001E-3</v>
      </c>
      <c r="AD64" s="93">
        <v>-1.786E-3</v>
      </c>
      <c r="AE64" s="93">
        <v>-2.2039999999999998E-3</v>
      </c>
      <c r="AF64" s="93">
        <v>-2.5100000000000001E-3</v>
      </c>
      <c r="AG64" s="93">
        <v>-2.9139999999999999E-3</v>
      </c>
      <c r="AH64" s="93">
        <v>-3.2669999999999999E-3</v>
      </c>
      <c r="AI64" s="93">
        <v>-3.6120000000000002E-3</v>
      </c>
      <c r="AJ64" s="93">
        <v>-4.1050000000000001E-3</v>
      </c>
    </row>
    <row r="65" spans="1:36" ht="15" customHeight="1" x14ac:dyDescent="0.2">
      <c r="A65" s="93">
        <v>1.2154999999999999E-2</v>
      </c>
      <c r="B65" s="93">
        <v>1.142E-2</v>
      </c>
      <c r="C65" s="93">
        <v>1.0560999999999999E-2</v>
      </c>
      <c r="D65" s="93">
        <v>9.7529999999999995E-3</v>
      </c>
      <c r="E65" s="93">
        <v>9.0519999999999993E-3</v>
      </c>
      <c r="F65" s="93">
        <v>8.3499999999999998E-3</v>
      </c>
      <c r="G65" s="93">
        <v>7.8910000000000004E-3</v>
      </c>
      <c r="H65" s="93">
        <v>7.5420000000000001E-3</v>
      </c>
      <c r="I65" s="93">
        <v>7.123E-3</v>
      </c>
      <c r="J65" s="93">
        <v>6.5589999999999997E-3</v>
      </c>
      <c r="K65" s="93">
        <v>6.3800000000000003E-3</v>
      </c>
      <c r="L65" s="93">
        <v>6.0470000000000003E-3</v>
      </c>
      <c r="M65" s="93">
        <v>5.6010000000000001E-3</v>
      </c>
      <c r="N65" s="93">
        <v>5.1609999999999998E-3</v>
      </c>
      <c r="O65" s="93">
        <v>4.6439999999999997E-3</v>
      </c>
      <c r="P65" s="93">
        <v>4.1139999999999996E-3</v>
      </c>
      <c r="Q65" s="93">
        <v>3.5729999999999998E-3</v>
      </c>
      <c r="R65" s="93">
        <v>3.0230000000000001E-3</v>
      </c>
      <c r="S65" s="93">
        <v>2.526E-3</v>
      </c>
      <c r="T65" s="93">
        <v>2.1310000000000001E-3</v>
      </c>
      <c r="U65" s="93">
        <v>1.6490000000000001E-3</v>
      </c>
      <c r="V65" s="93">
        <v>1.17E-3</v>
      </c>
      <c r="W65" s="93">
        <v>7.4600000000000003E-4</v>
      </c>
      <c r="X65" s="93">
        <v>3.1100000000000002E-4</v>
      </c>
      <c r="Y65" s="93">
        <v>0</v>
      </c>
      <c r="Z65" s="93">
        <v>-4.2099999999999999E-4</v>
      </c>
      <c r="AA65" s="93">
        <v>-9.7499999999999996E-4</v>
      </c>
      <c r="AB65" s="93">
        <v>-1.1360000000000001E-3</v>
      </c>
      <c r="AC65" s="93">
        <v>-1.4450000000000001E-3</v>
      </c>
      <c r="AD65" s="93">
        <v>-1.7459999999999999E-3</v>
      </c>
      <c r="AE65" s="93">
        <v>-2.1480000000000002E-3</v>
      </c>
      <c r="AF65" s="93">
        <v>-2.4949999999999998E-3</v>
      </c>
      <c r="AG65" s="93">
        <v>-2.856E-3</v>
      </c>
      <c r="AH65" s="93">
        <v>-3.2309999999999999E-3</v>
      </c>
      <c r="AI65" s="93">
        <v>-3.5799999999999998E-3</v>
      </c>
      <c r="AJ65" s="93">
        <v>-4.1050000000000001E-3</v>
      </c>
    </row>
    <row r="66" spans="1:36" ht="15" customHeight="1" x14ac:dyDescent="0.2">
      <c r="A66" s="93">
        <v>1.2670000000000001E-2</v>
      </c>
      <c r="B66" s="93">
        <v>1.1901999999999999E-2</v>
      </c>
      <c r="C66" s="93">
        <v>1.0961E-2</v>
      </c>
      <c r="D66" s="93">
        <v>1.0059E-2</v>
      </c>
      <c r="E66" s="93">
        <v>9.2599999999999991E-3</v>
      </c>
      <c r="F66" s="93">
        <v>8.6470000000000002E-3</v>
      </c>
      <c r="G66" s="93">
        <v>8.2000000000000007E-3</v>
      </c>
      <c r="H66" s="93">
        <v>7.8759999999999993E-3</v>
      </c>
      <c r="I66" s="93">
        <v>7.4099999999999999E-3</v>
      </c>
      <c r="J66" s="93">
        <v>6.8089999999999999E-3</v>
      </c>
      <c r="K66" s="93">
        <v>6.5069999999999998E-3</v>
      </c>
      <c r="L66" s="93">
        <v>6.0260000000000001E-3</v>
      </c>
      <c r="M66" s="93">
        <v>5.7250000000000001E-3</v>
      </c>
      <c r="N66" s="93">
        <v>5.28E-3</v>
      </c>
      <c r="O66" s="93">
        <v>4.895E-3</v>
      </c>
      <c r="P66" s="93">
        <v>4.2779999999999997E-3</v>
      </c>
      <c r="Q66" s="93">
        <v>3.7069999999999998E-3</v>
      </c>
      <c r="R66" s="93">
        <v>3.189E-3</v>
      </c>
      <c r="S66" s="93">
        <v>2.6840000000000002E-3</v>
      </c>
      <c r="T66" s="93">
        <v>2.2690000000000002E-3</v>
      </c>
      <c r="U66" s="93">
        <v>1.766E-3</v>
      </c>
      <c r="V66" s="93">
        <v>1.232E-3</v>
      </c>
      <c r="W66" s="93">
        <v>7.5699999999999997E-4</v>
      </c>
      <c r="X66" s="93">
        <v>2.8699999999999998E-4</v>
      </c>
      <c r="Y66" s="93">
        <v>0</v>
      </c>
      <c r="Z66" s="93">
        <v>-4.64E-4</v>
      </c>
      <c r="AA66" s="93">
        <v>-9.9700000000000006E-4</v>
      </c>
      <c r="AB66" s="93">
        <v>-1.235E-3</v>
      </c>
      <c r="AC66" s="93">
        <v>-1.565E-3</v>
      </c>
      <c r="AD66" s="93">
        <v>-1.879E-3</v>
      </c>
      <c r="AE66" s="93">
        <v>-2.294E-3</v>
      </c>
      <c r="AF66" s="93">
        <v>-2.663E-3</v>
      </c>
      <c r="AG66" s="93">
        <v>-3.0200000000000001E-3</v>
      </c>
      <c r="AH66" s="93">
        <v>-3.4169999999999999E-3</v>
      </c>
      <c r="AI66" s="93">
        <v>-3.7659999999999998E-3</v>
      </c>
      <c r="AJ66" s="93">
        <v>-4.2360000000000002E-3</v>
      </c>
    </row>
    <row r="67" spans="1:36" ht="15" customHeight="1" x14ac:dyDescent="0.2">
      <c r="A67" s="93">
        <v>1.3243E-2</v>
      </c>
      <c r="B67" s="93">
        <v>1.2493000000000001E-2</v>
      </c>
      <c r="C67" s="93">
        <v>1.1535999999999999E-2</v>
      </c>
      <c r="D67" s="93">
        <v>1.0664E-2</v>
      </c>
      <c r="E67" s="93">
        <v>1.0000999999999999E-2</v>
      </c>
      <c r="F67" s="93">
        <v>9.3469999999999994E-3</v>
      </c>
      <c r="G67" s="93">
        <v>8.7810000000000006E-3</v>
      </c>
      <c r="H67" s="93">
        <v>8.3040000000000006E-3</v>
      </c>
      <c r="I67" s="93">
        <v>7.7980000000000002E-3</v>
      </c>
      <c r="J67" s="93">
        <v>7.1260000000000004E-3</v>
      </c>
      <c r="K67" s="93">
        <v>6.9040000000000004E-3</v>
      </c>
      <c r="L67" s="93">
        <v>6.4900000000000001E-3</v>
      </c>
      <c r="M67" s="93">
        <v>6.1890000000000001E-3</v>
      </c>
      <c r="N67" s="93">
        <v>5.6559999999999996E-3</v>
      </c>
      <c r="O67" s="93">
        <v>5.2129999999999998E-3</v>
      </c>
      <c r="P67" s="93">
        <v>4.5950000000000001E-3</v>
      </c>
      <c r="Q67" s="93">
        <v>4.0400000000000002E-3</v>
      </c>
      <c r="R67" s="93">
        <v>3.4139999999999999E-3</v>
      </c>
      <c r="S67" s="93">
        <v>2.8479999999999998E-3</v>
      </c>
      <c r="T67" s="93">
        <v>2.421E-3</v>
      </c>
      <c r="U67" s="93">
        <v>1.838E-3</v>
      </c>
      <c r="V67" s="93">
        <v>1.307E-3</v>
      </c>
      <c r="W67" s="93">
        <v>8.5499999999999997E-4</v>
      </c>
      <c r="X67" s="93">
        <v>3.5399999999999999E-4</v>
      </c>
      <c r="Y67" s="93">
        <v>0</v>
      </c>
      <c r="Z67" s="93">
        <v>-4.5199999999999998E-4</v>
      </c>
      <c r="AA67" s="93">
        <v>-9.7799999999999992E-4</v>
      </c>
      <c r="AB67" s="93">
        <v>-1.2589999999999999E-3</v>
      </c>
      <c r="AC67" s="93">
        <v>-1.6199999999999999E-3</v>
      </c>
      <c r="AD67" s="93">
        <v>-2.0430000000000001E-3</v>
      </c>
      <c r="AE67" s="93">
        <v>-2.5040000000000001E-3</v>
      </c>
      <c r="AF67" s="93">
        <v>-2.8370000000000001E-3</v>
      </c>
      <c r="AG67" s="93">
        <v>-3.2789999999999998E-3</v>
      </c>
      <c r="AH67" s="93">
        <v>-3.7079999999999999E-3</v>
      </c>
      <c r="AI67" s="93">
        <v>-4.0790000000000002E-3</v>
      </c>
      <c r="AJ67" s="93">
        <v>-4.5459999999999997E-3</v>
      </c>
    </row>
    <row r="68" spans="1:36" ht="15" customHeight="1" x14ac:dyDescent="0.2">
      <c r="A68" s="93">
        <v>1.3278999999999999E-2</v>
      </c>
      <c r="B68" s="93">
        <v>1.2485E-2</v>
      </c>
      <c r="C68" s="93">
        <v>1.1568999999999999E-2</v>
      </c>
      <c r="D68" s="93">
        <v>1.0697999999999999E-2</v>
      </c>
      <c r="E68" s="93">
        <v>9.8689999999999993E-3</v>
      </c>
      <c r="F68" s="93">
        <v>9.1529999999999997E-3</v>
      </c>
      <c r="G68" s="93">
        <v>8.6700000000000006E-3</v>
      </c>
      <c r="H68" s="93">
        <v>8.2789999999999999E-3</v>
      </c>
      <c r="I68" s="93">
        <v>7.8499999999999993E-3</v>
      </c>
      <c r="J68" s="93">
        <v>7.2830000000000004E-3</v>
      </c>
      <c r="K68" s="93">
        <v>6.9909999999999998E-3</v>
      </c>
      <c r="L68" s="93">
        <v>6.5950000000000002E-3</v>
      </c>
      <c r="M68" s="93">
        <v>6.0670000000000003E-3</v>
      </c>
      <c r="N68" s="93">
        <v>5.5960000000000003E-3</v>
      </c>
      <c r="O68" s="93">
        <v>5.0470000000000003E-3</v>
      </c>
      <c r="P68" s="93">
        <v>4.4860000000000004E-3</v>
      </c>
      <c r="Q68" s="93">
        <v>3.9300000000000003E-3</v>
      </c>
      <c r="R68" s="93">
        <v>3.3549999999999999E-3</v>
      </c>
      <c r="S68" s="93">
        <v>2.7850000000000001E-3</v>
      </c>
      <c r="T68" s="93">
        <v>2.343E-3</v>
      </c>
      <c r="U68" s="93">
        <v>1.8389999999999999E-3</v>
      </c>
      <c r="V68" s="93">
        <v>1.3090000000000001E-3</v>
      </c>
      <c r="W68" s="93">
        <v>8.3199999999999995E-4</v>
      </c>
      <c r="X68" s="93">
        <v>3.5799999999999997E-4</v>
      </c>
      <c r="Y68" s="93">
        <v>0</v>
      </c>
      <c r="Z68" s="93">
        <v>-4.9799999999999996E-4</v>
      </c>
      <c r="AA68" s="93">
        <v>-1.108E-3</v>
      </c>
      <c r="AB68" s="93">
        <v>-1.39E-3</v>
      </c>
      <c r="AC68" s="93">
        <v>-1.8129999999999999E-3</v>
      </c>
      <c r="AD68" s="93">
        <v>-2.1719999999999999E-3</v>
      </c>
      <c r="AE68" s="93">
        <v>-2.6800000000000001E-3</v>
      </c>
      <c r="AF68" s="93">
        <v>-3.1350000000000002E-3</v>
      </c>
      <c r="AG68" s="93">
        <v>-3.4949999999999998E-3</v>
      </c>
      <c r="AH68" s="93">
        <v>-3.9680000000000002E-3</v>
      </c>
      <c r="AI68" s="93">
        <v>-4.3759999999999997E-3</v>
      </c>
      <c r="AJ68" s="93">
        <v>-4.8690000000000001E-3</v>
      </c>
    </row>
    <row r="69" spans="1:36" ht="15" customHeight="1" x14ac:dyDescent="0.2">
      <c r="A69" s="93">
        <v>1.3868E-2</v>
      </c>
      <c r="B69" s="93">
        <v>1.3091999999999999E-2</v>
      </c>
      <c r="C69" s="93">
        <v>1.2078999999999999E-2</v>
      </c>
      <c r="D69" s="93">
        <v>1.1135000000000001E-2</v>
      </c>
      <c r="E69" s="93">
        <v>1.0364999999999999E-2</v>
      </c>
      <c r="F69" s="93">
        <v>9.7109999999999991E-3</v>
      </c>
      <c r="G69" s="93">
        <v>9.247E-3</v>
      </c>
      <c r="H69" s="93">
        <v>8.8140000000000007E-3</v>
      </c>
      <c r="I69" s="93">
        <v>8.2349999999999993E-3</v>
      </c>
      <c r="J69" s="93">
        <v>7.6299999999999996E-3</v>
      </c>
      <c r="K69" s="93">
        <v>7.2509999999999996E-3</v>
      </c>
      <c r="L69" s="93">
        <v>6.6740000000000002E-3</v>
      </c>
      <c r="M69" s="93">
        <v>6.3439999999999998E-3</v>
      </c>
      <c r="N69" s="93">
        <v>5.8910000000000004E-3</v>
      </c>
      <c r="O69" s="93">
        <v>5.4609999999999997E-3</v>
      </c>
      <c r="P69" s="93">
        <v>4.7809999999999997E-3</v>
      </c>
      <c r="Q69" s="93">
        <v>4.1489999999999999E-3</v>
      </c>
      <c r="R69" s="93">
        <v>3.5869999999999999E-3</v>
      </c>
      <c r="S69" s="93">
        <v>2.9989999999999999E-3</v>
      </c>
      <c r="T69" s="93">
        <v>2.555E-3</v>
      </c>
      <c r="U69" s="93">
        <v>1.964E-3</v>
      </c>
      <c r="V69" s="93">
        <v>1.4339999999999999E-3</v>
      </c>
      <c r="W69" s="93">
        <v>8.7100000000000003E-4</v>
      </c>
      <c r="X69" s="93">
        <v>3.5399999999999999E-4</v>
      </c>
      <c r="Y69" s="93">
        <v>0</v>
      </c>
      <c r="Z69" s="93">
        <v>-5.5099999999999995E-4</v>
      </c>
      <c r="AA69" s="93">
        <v>-1.158E-3</v>
      </c>
      <c r="AB69" s="93">
        <v>-1.583E-3</v>
      </c>
      <c r="AC69" s="93">
        <v>-2.0760000000000002E-3</v>
      </c>
      <c r="AD69" s="93">
        <v>-2.5430000000000001E-3</v>
      </c>
      <c r="AE69" s="93">
        <v>-3.0379999999999999E-3</v>
      </c>
      <c r="AF69" s="93">
        <v>-3.5750000000000001E-3</v>
      </c>
      <c r="AG69" s="93">
        <v>-3.98E-3</v>
      </c>
      <c r="AH69" s="93">
        <v>-4.4390000000000002E-3</v>
      </c>
      <c r="AI69" s="93">
        <v>-4.7980000000000002E-3</v>
      </c>
      <c r="AJ69" s="93">
        <v>-5.3179999999999998E-3</v>
      </c>
    </row>
    <row r="70" spans="1:36" ht="15" customHeight="1" x14ac:dyDescent="0.2">
      <c r="A70" s="93">
        <v>1.4029E-2</v>
      </c>
      <c r="B70" s="93">
        <v>1.3197E-2</v>
      </c>
      <c r="C70" s="93">
        <v>1.2213E-2</v>
      </c>
      <c r="D70" s="93">
        <v>1.1315E-2</v>
      </c>
      <c r="E70" s="93">
        <v>1.0611000000000001E-2</v>
      </c>
      <c r="F70" s="93">
        <v>9.8670000000000008E-3</v>
      </c>
      <c r="G70" s="93">
        <v>9.1979999999999996E-3</v>
      </c>
      <c r="H70" s="93">
        <v>8.6709999999999999E-3</v>
      </c>
      <c r="I70" s="93">
        <v>8.1609999999999999E-3</v>
      </c>
      <c r="J70" s="93">
        <v>7.5449999999999996E-3</v>
      </c>
      <c r="K70" s="93">
        <v>7.2509999999999996E-3</v>
      </c>
      <c r="L70" s="93">
        <v>6.8649999999999996E-3</v>
      </c>
      <c r="M70" s="93">
        <v>6.4320000000000002E-3</v>
      </c>
      <c r="N70" s="93">
        <v>5.9199999999999999E-3</v>
      </c>
      <c r="O70" s="93">
        <v>5.4169999999999999E-3</v>
      </c>
      <c r="P70" s="93">
        <v>4.8640000000000003E-3</v>
      </c>
      <c r="Q70" s="93">
        <v>4.3020000000000003E-3</v>
      </c>
      <c r="R70" s="93">
        <v>3.6640000000000002E-3</v>
      </c>
      <c r="S70" s="93">
        <v>3.0309999999999998E-3</v>
      </c>
      <c r="T70" s="93">
        <v>2.526E-3</v>
      </c>
      <c r="U70" s="93">
        <v>2.0200000000000001E-3</v>
      </c>
      <c r="V70" s="93">
        <v>1.3780000000000001E-3</v>
      </c>
      <c r="W70" s="93">
        <v>8.9300000000000002E-4</v>
      </c>
      <c r="X70" s="93">
        <v>3.6699999999999998E-4</v>
      </c>
      <c r="Y70" s="93">
        <v>0</v>
      </c>
      <c r="Z70" s="93">
        <v>-5.5099999999999995E-4</v>
      </c>
      <c r="AA70" s="93">
        <v>-1.176E-3</v>
      </c>
      <c r="AB70" s="93">
        <v>-1.6570000000000001E-3</v>
      </c>
      <c r="AC70" s="93">
        <v>-2.2659999999999998E-3</v>
      </c>
      <c r="AD70" s="93">
        <v>-2.82E-3</v>
      </c>
      <c r="AE70" s="93">
        <v>-3.3930000000000002E-3</v>
      </c>
      <c r="AF70" s="93">
        <v>-3.9119999999999997E-3</v>
      </c>
      <c r="AG70" s="93">
        <v>-4.4419999999999998E-3</v>
      </c>
      <c r="AH70" s="93">
        <v>-4.9199999999999999E-3</v>
      </c>
      <c r="AI70" s="93">
        <v>-5.3839999999999999E-3</v>
      </c>
      <c r="AJ70" s="93">
        <v>-5.8690000000000001E-3</v>
      </c>
    </row>
    <row r="71" spans="1:36" ht="15" customHeight="1" x14ac:dyDescent="0.2">
      <c r="A71" s="93">
        <v>1.3613999999999999E-2</v>
      </c>
      <c r="B71" s="93">
        <v>1.2852000000000001E-2</v>
      </c>
      <c r="C71" s="93">
        <v>1.1953999999999999E-2</v>
      </c>
      <c r="D71" s="93">
        <v>1.1044E-2</v>
      </c>
      <c r="E71" s="93">
        <v>1.0189E-2</v>
      </c>
      <c r="F71" s="93">
        <v>9.5160000000000002E-3</v>
      </c>
      <c r="G71" s="93">
        <v>9.1339999999999998E-3</v>
      </c>
      <c r="H71" s="93">
        <v>8.7580000000000002E-3</v>
      </c>
      <c r="I71" s="93">
        <v>8.2900000000000005E-3</v>
      </c>
      <c r="J71" s="93">
        <v>7.7039999999999999E-3</v>
      </c>
      <c r="K71" s="93">
        <v>7.4079999999999997E-3</v>
      </c>
      <c r="L71" s="93">
        <v>6.9109999999999996E-3</v>
      </c>
      <c r="M71" s="93">
        <v>6.3530000000000001E-3</v>
      </c>
      <c r="N71" s="93">
        <v>5.8780000000000004E-3</v>
      </c>
      <c r="O71" s="93">
        <v>5.4050000000000001E-3</v>
      </c>
      <c r="P71" s="93">
        <v>4.8760000000000001E-3</v>
      </c>
      <c r="Q71" s="93">
        <v>4.2729999999999999E-3</v>
      </c>
      <c r="R71" s="93">
        <v>3.692E-3</v>
      </c>
      <c r="S71" s="93">
        <v>3.0690000000000001E-3</v>
      </c>
      <c r="T71" s="93">
        <v>2.6329999999999999E-3</v>
      </c>
      <c r="U71" s="93">
        <v>2.1159999999999998E-3</v>
      </c>
      <c r="V71" s="93">
        <v>1.5510000000000001E-3</v>
      </c>
      <c r="W71" s="93">
        <v>1.0269999999999999E-3</v>
      </c>
      <c r="X71" s="93">
        <v>4.7699999999999999E-4</v>
      </c>
      <c r="Y71" s="93">
        <v>0</v>
      </c>
      <c r="Z71" s="93">
        <v>-5.2999999999999998E-4</v>
      </c>
      <c r="AA71" s="93">
        <v>-1.2669999999999999E-3</v>
      </c>
      <c r="AB71" s="93">
        <v>-1.786E-3</v>
      </c>
      <c r="AC71" s="93">
        <v>-2.4450000000000001E-3</v>
      </c>
      <c r="AD71" s="93">
        <v>-2.9940000000000001E-3</v>
      </c>
      <c r="AE71" s="93">
        <v>-3.6640000000000002E-3</v>
      </c>
      <c r="AF71" s="93">
        <v>-4.2620000000000002E-3</v>
      </c>
      <c r="AG71" s="93">
        <v>-4.7159999999999997E-3</v>
      </c>
      <c r="AH71" s="93">
        <v>-5.2979999999999998E-3</v>
      </c>
      <c r="AI71" s="93">
        <v>-5.7080000000000004E-3</v>
      </c>
      <c r="AJ71" s="93">
        <v>-6.1539999999999997E-3</v>
      </c>
    </row>
    <row r="72" spans="1:36" ht="15" customHeight="1" x14ac:dyDescent="0.2">
      <c r="A72" s="93">
        <v>1.3942E-2</v>
      </c>
      <c r="B72" s="93">
        <v>1.3179E-2</v>
      </c>
      <c r="C72" s="93">
        <v>1.2137E-2</v>
      </c>
      <c r="D72" s="93">
        <v>1.1294999999999999E-2</v>
      </c>
      <c r="E72" s="93">
        <v>1.0508999999999999E-2</v>
      </c>
      <c r="F72" s="93">
        <v>9.9439999999999997E-3</v>
      </c>
      <c r="G72" s="93">
        <v>9.3939999999999996E-3</v>
      </c>
      <c r="H72" s="93">
        <v>8.8599999999999998E-3</v>
      </c>
      <c r="I72" s="93">
        <v>8.3169999999999997E-3</v>
      </c>
      <c r="J72" s="93">
        <v>7.6810000000000003E-3</v>
      </c>
      <c r="K72" s="93">
        <v>7.306E-3</v>
      </c>
      <c r="L72" s="93">
        <v>6.7539999999999996E-3</v>
      </c>
      <c r="M72" s="93">
        <v>6.4050000000000001E-3</v>
      </c>
      <c r="N72" s="93">
        <v>5.9839999999999997E-3</v>
      </c>
      <c r="O72" s="93">
        <v>5.4910000000000002E-3</v>
      </c>
      <c r="P72" s="93">
        <v>4.8450000000000003E-3</v>
      </c>
      <c r="Q72" s="93">
        <v>4.1809999999999998E-3</v>
      </c>
      <c r="R72" s="93">
        <v>3.5790000000000001E-3</v>
      </c>
      <c r="S72" s="93">
        <v>3.0829999999999998E-3</v>
      </c>
      <c r="T72" s="93">
        <v>2.5579999999999999E-3</v>
      </c>
      <c r="U72" s="93">
        <v>2.029E-3</v>
      </c>
      <c r="V72" s="93">
        <v>1.4829999999999999E-3</v>
      </c>
      <c r="W72" s="93">
        <v>8.83E-4</v>
      </c>
      <c r="X72" s="93">
        <v>4.1800000000000002E-4</v>
      </c>
      <c r="Y72" s="93">
        <v>0</v>
      </c>
      <c r="Z72" s="93">
        <v>-6.1399999999999996E-4</v>
      </c>
      <c r="AA72" s="93">
        <v>-1.3309999999999999E-3</v>
      </c>
      <c r="AB72" s="93">
        <v>-1.928E-3</v>
      </c>
      <c r="AC72" s="93">
        <v>-2.6310000000000001E-3</v>
      </c>
      <c r="AD72" s="93">
        <v>-3.2039999999999998E-3</v>
      </c>
      <c r="AE72" s="93">
        <v>-3.8660000000000001E-3</v>
      </c>
      <c r="AF72" s="93">
        <v>-4.5139999999999998E-3</v>
      </c>
      <c r="AG72" s="93">
        <v>-4.9940000000000002E-3</v>
      </c>
      <c r="AH72" s="93">
        <v>-5.5009999999999998E-3</v>
      </c>
      <c r="AI72" s="93">
        <v>-5.9620000000000003E-3</v>
      </c>
      <c r="AJ72" s="93">
        <v>-6.4120000000000002E-3</v>
      </c>
    </row>
    <row r="73" spans="1:36" ht="15" customHeight="1" x14ac:dyDescent="0.2">
      <c r="A73" s="93">
        <v>1.3676000000000001E-2</v>
      </c>
      <c r="B73" s="93">
        <v>1.2881E-2</v>
      </c>
      <c r="C73" s="93">
        <v>1.1975E-2</v>
      </c>
      <c r="D73" s="93">
        <v>1.1063999999999999E-2</v>
      </c>
      <c r="E73" s="93">
        <v>1.0371999999999999E-2</v>
      </c>
      <c r="F73" s="93">
        <v>9.6550000000000004E-3</v>
      </c>
      <c r="G73" s="93">
        <v>9.0449999999999992E-3</v>
      </c>
      <c r="H73" s="93">
        <v>8.5959999999999995E-3</v>
      </c>
      <c r="I73" s="93">
        <v>8.1130000000000004E-3</v>
      </c>
      <c r="J73" s="93">
        <v>7.548E-3</v>
      </c>
      <c r="K73" s="93">
        <v>7.2370000000000004E-3</v>
      </c>
      <c r="L73" s="93">
        <v>6.8399999999999997E-3</v>
      </c>
      <c r="M73" s="93">
        <v>6.391E-3</v>
      </c>
      <c r="N73" s="93">
        <v>5.855E-3</v>
      </c>
      <c r="O73" s="93">
        <v>5.3020000000000003E-3</v>
      </c>
      <c r="P73" s="93">
        <v>4.7270000000000003E-3</v>
      </c>
      <c r="Q73" s="93">
        <v>4.169E-3</v>
      </c>
      <c r="R73" s="93">
        <v>3.62E-3</v>
      </c>
      <c r="S73" s="93">
        <v>2.9450000000000001E-3</v>
      </c>
      <c r="T73" s="93">
        <v>2.5479999999999999E-3</v>
      </c>
      <c r="U73" s="93">
        <v>1.9889999999999999E-3</v>
      </c>
      <c r="V73" s="93">
        <v>1.4400000000000001E-3</v>
      </c>
      <c r="W73" s="93">
        <v>9.6599999999999995E-4</v>
      </c>
      <c r="X73" s="93">
        <v>3.9500000000000001E-4</v>
      </c>
      <c r="Y73" s="93">
        <v>0</v>
      </c>
      <c r="Z73" s="93">
        <v>-6.4499999999999996E-4</v>
      </c>
      <c r="AA73" s="93">
        <v>-1.4009999999999999E-3</v>
      </c>
      <c r="AB73" s="93">
        <v>-1.9940000000000001E-3</v>
      </c>
      <c r="AC73" s="93">
        <v>-2.6819999999999999E-3</v>
      </c>
      <c r="AD73" s="93">
        <v>-3.3570000000000002E-3</v>
      </c>
      <c r="AE73" s="93">
        <v>-4.0229999999999997E-3</v>
      </c>
      <c r="AF73" s="93">
        <v>-4.5869999999999999E-3</v>
      </c>
      <c r="AG73" s="93">
        <v>-5.0759999999999998E-3</v>
      </c>
      <c r="AH73" s="93">
        <v>-5.6369999999999996E-3</v>
      </c>
      <c r="AI73" s="93">
        <v>-6.0910000000000001E-3</v>
      </c>
      <c r="AJ73" s="93">
        <v>-6.5750000000000001E-3</v>
      </c>
    </row>
    <row r="74" spans="1:36" ht="15" customHeight="1" x14ac:dyDescent="0.2">
      <c r="A74" s="93">
        <v>1.3243E-2</v>
      </c>
      <c r="B74" s="93">
        <v>1.2466E-2</v>
      </c>
      <c r="C74" s="93">
        <v>1.1558000000000001E-2</v>
      </c>
      <c r="D74" s="93">
        <v>1.069E-2</v>
      </c>
      <c r="E74" s="93">
        <v>9.8829999999999994E-3</v>
      </c>
      <c r="F74" s="93">
        <v>9.2610000000000001E-3</v>
      </c>
      <c r="G74" s="93">
        <v>8.8769999999999995E-3</v>
      </c>
      <c r="H74" s="93">
        <v>8.4849999999999995E-3</v>
      </c>
      <c r="I74" s="93">
        <v>7.9889999999999996E-3</v>
      </c>
      <c r="J74" s="93">
        <v>7.3980000000000001E-3</v>
      </c>
      <c r="K74" s="93">
        <v>7.0549999999999996E-3</v>
      </c>
      <c r="L74" s="93">
        <v>6.5579999999999996E-3</v>
      </c>
      <c r="M74" s="93">
        <v>5.986E-3</v>
      </c>
      <c r="N74" s="93">
        <v>5.6259999999999999E-3</v>
      </c>
      <c r="O74" s="93">
        <v>5.169E-3</v>
      </c>
      <c r="P74" s="93">
        <v>4.7080000000000004E-3</v>
      </c>
      <c r="Q74" s="93">
        <v>4.0829999999999998E-3</v>
      </c>
      <c r="R74" s="93">
        <v>3.5200000000000001E-3</v>
      </c>
      <c r="S74" s="93">
        <v>3.0119999999999999E-3</v>
      </c>
      <c r="T74" s="93">
        <v>2.4989999999999999E-3</v>
      </c>
      <c r="U74" s="93">
        <v>2.0149999999999999E-3</v>
      </c>
      <c r="V74" s="93">
        <v>1.4339999999999999E-3</v>
      </c>
      <c r="W74" s="93">
        <v>9.2299999999999999E-4</v>
      </c>
      <c r="X74" s="93">
        <v>4.4000000000000002E-4</v>
      </c>
      <c r="Y74" s="93">
        <v>0</v>
      </c>
      <c r="Z74" s="93">
        <v>-6.0499999999999996E-4</v>
      </c>
      <c r="AA74" s="93">
        <v>-1.3209999999999999E-3</v>
      </c>
      <c r="AB74" s="93">
        <v>-2.0119999999999999E-3</v>
      </c>
      <c r="AC74" s="93">
        <v>-2.6670000000000001E-3</v>
      </c>
      <c r="AD74" s="93">
        <v>-3.2330000000000002E-3</v>
      </c>
      <c r="AE74" s="93">
        <v>-3.9179999999999996E-3</v>
      </c>
      <c r="AF74" s="93">
        <v>-4.5459999999999997E-3</v>
      </c>
      <c r="AG74" s="93">
        <v>-5.0509999999999999E-3</v>
      </c>
      <c r="AH74" s="93">
        <v>-5.5890000000000002E-3</v>
      </c>
      <c r="AI74" s="93">
        <v>-5.9500000000000004E-3</v>
      </c>
      <c r="AJ74" s="93">
        <v>-6.3759999999999997E-3</v>
      </c>
    </row>
    <row r="75" spans="1:36" ht="15" customHeight="1" x14ac:dyDescent="0.2">
      <c r="A75" s="93">
        <v>1.324E-2</v>
      </c>
      <c r="B75" s="93">
        <v>1.2482999999999999E-2</v>
      </c>
      <c r="C75" s="93">
        <v>1.1494000000000001E-2</v>
      </c>
      <c r="D75" s="93">
        <v>1.0706E-2</v>
      </c>
      <c r="E75" s="93">
        <v>1.0071999999999999E-2</v>
      </c>
      <c r="F75" s="93">
        <v>9.4750000000000008E-3</v>
      </c>
      <c r="G75" s="93">
        <v>8.9149999999999993E-3</v>
      </c>
      <c r="H75" s="93">
        <v>8.4139999999999996E-3</v>
      </c>
      <c r="I75" s="93">
        <v>7.8670000000000007E-3</v>
      </c>
      <c r="J75" s="93">
        <v>7.3550000000000004E-3</v>
      </c>
      <c r="K75" s="93">
        <v>6.986E-3</v>
      </c>
      <c r="L75" s="93">
        <v>6.4910000000000002E-3</v>
      </c>
      <c r="M75" s="93">
        <v>6.2649999999999997E-3</v>
      </c>
      <c r="N75" s="93">
        <v>5.8430000000000001E-3</v>
      </c>
      <c r="O75" s="93">
        <v>5.3730000000000002E-3</v>
      </c>
      <c r="P75" s="93">
        <v>4.8310000000000002E-3</v>
      </c>
      <c r="Q75" s="93">
        <v>4.2379999999999996E-3</v>
      </c>
      <c r="R75" s="93">
        <v>3.656E-3</v>
      </c>
      <c r="S75" s="93">
        <v>3.0609999999999999E-3</v>
      </c>
      <c r="T75" s="93">
        <v>2.594E-3</v>
      </c>
      <c r="U75" s="93">
        <v>2.0669999999999998E-3</v>
      </c>
      <c r="V75" s="93">
        <v>1.6100000000000001E-3</v>
      </c>
      <c r="W75" s="93">
        <v>9.3800000000000003E-4</v>
      </c>
      <c r="X75" s="93">
        <v>4.46E-4</v>
      </c>
      <c r="Y75" s="93">
        <v>0</v>
      </c>
      <c r="Z75" s="93">
        <v>-5.2700000000000002E-4</v>
      </c>
      <c r="AA75" s="93">
        <v>-1.1999999999999999E-3</v>
      </c>
      <c r="AB75" s="93">
        <v>-1.817E-3</v>
      </c>
      <c r="AC75" s="93">
        <v>-2.5379999999999999E-3</v>
      </c>
      <c r="AD75" s="93">
        <v>-3.156E-3</v>
      </c>
      <c r="AE75" s="93">
        <v>-3.8059999999999999E-3</v>
      </c>
      <c r="AF75" s="93">
        <v>-4.4419999999999998E-3</v>
      </c>
      <c r="AG75" s="93">
        <v>-4.849E-3</v>
      </c>
      <c r="AH75" s="93">
        <v>-5.4310000000000001E-3</v>
      </c>
      <c r="AI75" s="93">
        <v>-5.836E-3</v>
      </c>
      <c r="AJ75" s="93">
        <v>-6.1650000000000003E-3</v>
      </c>
    </row>
    <row r="76" spans="1:36" ht="15" customHeight="1" x14ac:dyDescent="0.2">
      <c r="A76" s="93">
        <v>1.2917E-2</v>
      </c>
      <c r="B76" s="93">
        <v>1.2196E-2</v>
      </c>
      <c r="C76" s="93">
        <v>1.1384999999999999E-2</v>
      </c>
      <c r="D76" s="93">
        <v>1.0532E-2</v>
      </c>
      <c r="E76" s="93">
        <v>9.7710000000000002E-3</v>
      </c>
      <c r="F76" s="93">
        <v>9.1059999999999995E-3</v>
      </c>
      <c r="G76" s="93">
        <v>8.5679999999999992E-3</v>
      </c>
      <c r="H76" s="93">
        <v>8.1530000000000005E-3</v>
      </c>
      <c r="I76" s="93">
        <v>7.7400000000000004E-3</v>
      </c>
      <c r="J76" s="93">
        <v>7.1929999999999997E-3</v>
      </c>
      <c r="K76" s="93">
        <v>6.9129999999999999E-3</v>
      </c>
      <c r="L76" s="93">
        <v>6.5589999999999997E-3</v>
      </c>
      <c r="M76" s="93">
        <v>5.9610000000000002E-3</v>
      </c>
      <c r="N76" s="93">
        <v>5.4000000000000003E-3</v>
      </c>
      <c r="O76" s="93">
        <v>5.0460000000000001E-3</v>
      </c>
      <c r="P76" s="93">
        <v>4.529E-3</v>
      </c>
      <c r="Q76" s="93">
        <v>3.9769999999999996E-3</v>
      </c>
      <c r="R76" s="93">
        <v>3.392E-3</v>
      </c>
      <c r="S76" s="93">
        <v>2.8189999999999999E-3</v>
      </c>
      <c r="T76" s="93">
        <v>2.2989999999999998E-3</v>
      </c>
      <c r="U76" s="93">
        <v>1.8979999999999999E-3</v>
      </c>
      <c r="V76" s="93">
        <v>1.323E-3</v>
      </c>
      <c r="W76" s="93">
        <v>8.9599999999999999E-4</v>
      </c>
      <c r="X76" s="93">
        <v>3.7399999999999998E-4</v>
      </c>
      <c r="Y76" s="93">
        <v>0</v>
      </c>
      <c r="Z76" s="93">
        <v>-5.6599999999999999E-4</v>
      </c>
      <c r="AA76" s="93">
        <v>-1.325E-3</v>
      </c>
      <c r="AB76" s="93">
        <v>-1.8420000000000001E-3</v>
      </c>
      <c r="AC76" s="93">
        <v>-2.4949999999999998E-3</v>
      </c>
      <c r="AD76" s="93">
        <v>-3.042E-3</v>
      </c>
      <c r="AE76" s="93">
        <v>-3.6800000000000001E-3</v>
      </c>
      <c r="AF76" s="93">
        <v>-4.1460000000000004E-3</v>
      </c>
      <c r="AG76" s="93">
        <v>-4.6709999999999998E-3</v>
      </c>
      <c r="AH76" s="93">
        <v>-5.1580000000000003E-3</v>
      </c>
      <c r="AI76" s="93">
        <v>-5.5770000000000004E-3</v>
      </c>
      <c r="AJ76" s="93">
        <v>-5.9849999999999999E-3</v>
      </c>
    </row>
    <row r="77" spans="1:36" ht="15" customHeight="1" x14ac:dyDescent="0.2">
      <c r="A77" s="93">
        <v>1.0728E-2</v>
      </c>
      <c r="B77" s="93">
        <v>1.0215999999999999E-2</v>
      </c>
      <c r="C77" s="93">
        <v>9.5359999999999993E-3</v>
      </c>
      <c r="D77" s="93">
        <v>8.9300000000000004E-3</v>
      </c>
      <c r="E77" s="93">
        <v>8.3280000000000003E-3</v>
      </c>
      <c r="F77" s="93">
        <v>8.0339999999999995E-3</v>
      </c>
      <c r="G77" s="93">
        <v>7.8150000000000008E-3</v>
      </c>
      <c r="H77" s="93">
        <v>7.4739999999999997E-3</v>
      </c>
      <c r="I77" s="93">
        <v>6.9150000000000001E-3</v>
      </c>
      <c r="J77" s="93">
        <v>6.5399999999999998E-3</v>
      </c>
      <c r="K77" s="93">
        <v>6.1770000000000002E-3</v>
      </c>
      <c r="L77" s="93">
        <v>5.6439999999999997E-3</v>
      </c>
      <c r="M77" s="93">
        <v>5.1500000000000001E-3</v>
      </c>
      <c r="N77" s="93">
        <v>4.9959999999999996E-3</v>
      </c>
      <c r="O77" s="93">
        <v>4.5409999999999999E-3</v>
      </c>
      <c r="P77" s="93">
        <v>4.1460000000000004E-3</v>
      </c>
      <c r="Q77" s="93">
        <v>3.5509999999999999E-3</v>
      </c>
      <c r="R77" s="93">
        <v>3.0790000000000001E-3</v>
      </c>
      <c r="S77" s="93">
        <v>2.676E-3</v>
      </c>
      <c r="T77" s="93">
        <v>2.2309999999999999E-3</v>
      </c>
      <c r="U77" s="93">
        <v>1.9090000000000001E-3</v>
      </c>
      <c r="V77" s="93">
        <v>1.4139999999999999E-3</v>
      </c>
      <c r="W77" s="93">
        <v>8.4599999999999996E-4</v>
      </c>
      <c r="X77" s="93">
        <v>3.7800000000000003E-4</v>
      </c>
      <c r="Y77" s="93">
        <v>0</v>
      </c>
      <c r="Z77" s="93">
        <v>-4.9600000000000002E-4</v>
      </c>
      <c r="AA77" s="93">
        <v>-1.041E-3</v>
      </c>
      <c r="AB77" s="93">
        <v>-1.544E-3</v>
      </c>
      <c r="AC77" s="93">
        <v>-2.0860000000000002E-3</v>
      </c>
      <c r="AD77" s="93">
        <v>-2.5469999999999998E-3</v>
      </c>
      <c r="AE77" s="93">
        <v>-3.0240000000000002E-3</v>
      </c>
      <c r="AF77" s="93">
        <v>-3.7460000000000002E-3</v>
      </c>
      <c r="AG77" s="93">
        <v>-4.0639999999999999E-3</v>
      </c>
      <c r="AH77" s="93">
        <v>-4.6220000000000002E-3</v>
      </c>
      <c r="AI77" s="93">
        <v>-5.0229999999999997E-3</v>
      </c>
      <c r="AJ77" s="93">
        <v>-5.4469999999999996E-3</v>
      </c>
    </row>
    <row r="78" spans="1:36" ht="15" customHeight="1" x14ac:dyDescent="0.2">
      <c r="A78" s="96"/>
      <c r="AJ78" s="96"/>
    </row>
    <row r="79" spans="1:36" ht="15" customHeight="1" x14ac:dyDescent="0.2">
      <c r="A79" s="96"/>
      <c r="AJ79" s="9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workbookViewId="0"/>
  </sheetViews>
  <sheetFormatPr defaultColWidth="17.28515625" defaultRowHeight="15" customHeight="1" x14ac:dyDescent="0.2"/>
  <sheetData>
    <row r="1" spans="1:36" ht="15" customHeight="1" x14ac:dyDescent="0.2">
      <c r="A1" s="93">
        <v>-3.7426000000000001E-2</v>
      </c>
      <c r="B1" s="93">
        <v>-3.8262999999999998E-2</v>
      </c>
      <c r="C1" s="93">
        <v>-3.882E-2</v>
      </c>
      <c r="D1" s="93">
        <v>-3.8997999999999998E-2</v>
      </c>
      <c r="E1" s="93">
        <v>-3.8162000000000001E-2</v>
      </c>
      <c r="F1" s="93">
        <v>-3.7421999999999997E-2</v>
      </c>
      <c r="G1" s="93">
        <v>-3.6222999999999998E-2</v>
      </c>
      <c r="H1" s="93">
        <v>-3.5168999999999999E-2</v>
      </c>
      <c r="I1" s="93">
        <v>-3.3654000000000003E-2</v>
      </c>
      <c r="J1" s="93">
        <v>-3.1459000000000001E-2</v>
      </c>
      <c r="K1" s="93">
        <v>-2.9218000000000001E-2</v>
      </c>
      <c r="L1" s="93">
        <v>-2.724E-2</v>
      </c>
      <c r="M1" s="93">
        <v>-2.5774999999999999E-2</v>
      </c>
      <c r="N1" s="93">
        <v>-2.2166999999999999E-2</v>
      </c>
      <c r="O1" s="93">
        <v>-1.9824000000000001E-2</v>
      </c>
      <c r="P1" s="93">
        <v>-1.7565000000000001E-2</v>
      </c>
      <c r="Q1" s="93">
        <v>-1.5136999999999999E-2</v>
      </c>
      <c r="R1" s="93">
        <v>-1.4029E-2</v>
      </c>
      <c r="S1" s="93">
        <v>-1.1821999999999999E-2</v>
      </c>
      <c r="T1" s="93">
        <v>-9.6579999999999999E-3</v>
      </c>
      <c r="U1" s="93">
        <v>-8.3000000000000001E-3</v>
      </c>
      <c r="V1" s="93">
        <v>-6.6220000000000003E-3</v>
      </c>
      <c r="W1" s="93">
        <v>-4.0899999999999999E-3</v>
      </c>
      <c r="X1" s="93">
        <v>-1.967E-3</v>
      </c>
      <c r="Y1" s="93">
        <v>0</v>
      </c>
      <c r="Z1" s="93">
        <v>1.6100000000000001E-3</v>
      </c>
      <c r="AA1" s="93">
        <v>2.8140000000000001E-3</v>
      </c>
      <c r="AB1" s="93">
        <v>4.6299999999999996E-3</v>
      </c>
      <c r="AC1" s="93">
        <v>6.1789999999999996E-3</v>
      </c>
      <c r="AD1" s="93">
        <v>7.7140000000000004E-3</v>
      </c>
      <c r="AE1" s="93">
        <v>1.0121E-2</v>
      </c>
      <c r="AF1" s="93">
        <v>1.1431999999999999E-2</v>
      </c>
      <c r="AG1" s="93">
        <v>1.3899999999999999E-2</v>
      </c>
      <c r="AH1" s="93">
        <v>1.6399E-2</v>
      </c>
      <c r="AI1" s="93">
        <v>1.8860999999999999E-2</v>
      </c>
      <c r="AJ1" s="93">
        <v>2.0455000000000001E-2</v>
      </c>
    </row>
    <row r="2" spans="1:36" ht="15" customHeight="1" x14ac:dyDescent="0.2">
      <c r="A2" s="93">
        <v>-2.8854999999999999E-2</v>
      </c>
      <c r="B2" s="93">
        <v>-2.9746999999999999E-2</v>
      </c>
      <c r="C2" s="93">
        <v>-2.9881999999999999E-2</v>
      </c>
      <c r="D2" s="93">
        <v>-2.9985999999999999E-2</v>
      </c>
      <c r="E2" s="93">
        <v>-2.9626E-2</v>
      </c>
      <c r="F2" s="93">
        <v>-2.9395000000000001E-2</v>
      </c>
      <c r="G2" s="93">
        <v>-2.9073999999999999E-2</v>
      </c>
      <c r="H2" s="93">
        <v>-2.8344000000000001E-2</v>
      </c>
      <c r="I2" s="93">
        <v>-2.7394999999999999E-2</v>
      </c>
      <c r="J2" s="93">
        <v>-2.6124000000000001E-2</v>
      </c>
      <c r="K2" s="93">
        <v>-2.4414999999999999E-2</v>
      </c>
      <c r="L2" s="93">
        <v>-2.2214999999999999E-2</v>
      </c>
      <c r="M2" s="93">
        <v>-2.1114000000000001E-2</v>
      </c>
      <c r="N2" s="93">
        <v>-1.8489999999999999E-2</v>
      </c>
      <c r="O2" s="93">
        <v>-1.6846E-2</v>
      </c>
      <c r="P2" s="93">
        <v>-1.5032999999999999E-2</v>
      </c>
      <c r="Q2" s="93">
        <v>-1.2729000000000001E-2</v>
      </c>
      <c r="R2" s="93">
        <v>-1.1703E-2</v>
      </c>
      <c r="S2" s="93">
        <v>-1.0234999999999999E-2</v>
      </c>
      <c r="T2" s="93">
        <v>-8.0739999999999996E-3</v>
      </c>
      <c r="U2" s="93">
        <v>-6.6179999999999998E-3</v>
      </c>
      <c r="V2" s="93">
        <v>-5.2859999999999999E-3</v>
      </c>
      <c r="W2" s="93">
        <v>-3.1700000000000001E-3</v>
      </c>
      <c r="X2" s="93">
        <v>-1.6119999999999999E-3</v>
      </c>
      <c r="Y2" s="93">
        <v>0</v>
      </c>
      <c r="Z2" s="93">
        <v>1.5200000000000001E-3</v>
      </c>
      <c r="AA2" s="93">
        <v>2.8210000000000002E-3</v>
      </c>
      <c r="AB2" s="93">
        <v>4.365E-3</v>
      </c>
      <c r="AC2" s="93">
        <v>5.7920000000000003E-3</v>
      </c>
      <c r="AD2" s="93">
        <v>7.2309999999999996E-3</v>
      </c>
      <c r="AE2" s="93">
        <v>9.3069999999999993E-3</v>
      </c>
      <c r="AF2" s="93">
        <v>1.0092E-2</v>
      </c>
      <c r="AG2" s="93">
        <v>1.2159E-2</v>
      </c>
      <c r="AH2" s="93">
        <v>1.4019999999999999E-2</v>
      </c>
      <c r="AI2" s="93">
        <v>1.6181999999999998E-2</v>
      </c>
      <c r="AJ2" s="93">
        <v>1.7618000000000002E-2</v>
      </c>
    </row>
    <row r="3" spans="1:36" ht="15" customHeight="1" x14ac:dyDescent="0.2">
      <c r="A3" s="93">
        <v>-1.6777E-2</v>
      </c>
      <c r="B3" s="93">
        <v>-1.7114000000000001E-2</v>
      </c>
      <c r="C3" s="93">
        <v>-1.7021999999999999E-2</v>
      </c>
      <c r="D3" s="93">
        <v>-1.6805E-2</v>
      </c>
      <c r="E3" s="93">
        <v>-1.6948000000000001E-2</v>
      </c>
      <c r="F3" s="93">
        <v>-1.7350000000000001E-2</v>
      </c>
      <c r="G3" s="93">
        <v>-1.7447000000000001E-2</v>
      </c>
      <c r="H3" s="93">
        <v>-1.7385000000000001E-2</v>
      </c>
      <c r="I3" s="93">
        <v>-1.6775000000000002E-2</v>
      </c>
      <c r="J3" s="93">
        <v>-1.6071999999999999E-2</v>
      </c>
      <c r="K3" s="93">
        <v>-1.5162999999999999E-2</v>
      </c>
      <c r="L3" s="93">
        <v>-1.4047E-2</v>
      </c>
      <c r="M3" s="93">
        <v>-1.3434E-2</v>
      </c>
      <c r="N3" s="93">
        <v>-1.1712E-2</v>
      </c>
      <c r="O3" s="93">
        <v>-1.0770999999999999E-2</v>
      </c>
      <c r="P3" s="93">
        <v>-9.6819999999999996E-3</v>
      </c>
      <c r="Q3" s="93">
        <v>-8.2430000000000003E-3</v>
      </c>
      <c r="R3" s="93">
        <v>-7.8410000000000007E-3</v>
      </c>
      <c r="S3" s="93">
        <v>-6.5519999999999997E-3</v>
      </c>
      <c r="T3" s="93">
        <v>-5.1469999999999997E-3</v>
      </c>
      <c r="U3" s="93">
        <v>-4.1850000000000004E-3</v>
      </c>
      <c r="V3" s="93">
        <v>-3.225E-3</v>
      </c>
      <c r="W3" s="93">
        <v>-2.1299999999999999E-3</v>
      </c>
      <c r="X3" s="93">
        <v>-9.3400000000000004E-4</v>
      </c>
      <c r="Y3" s="93">
        <v>0</v>
      </c>
      <c r="Z3" s="93">
        <v>1.31E-3</v>
      </c>
      <c r="AA3" s="93">
        <v>2.199E-3</v>
      </c>
      <c r="AB3" s="93">
        <v>2.9970000000000001E-3</v>
      </c>
      <c r="AC3" s="93">
        <v>4.2529999999999998E-3</v>
      </c>
      <c r="AD3" s="93">
        <v>5.4140000000000004E-3</v>
      </c>
      <c r="AE3" s="93">
        <v>6.7260000000000002E-3</v>
      </c>
      <c r="AF3" s="93">
        <v>7.6049999999999998E-3</v>
      </c>
      <c r="AG3" s="93">
        <v>8.7889999999999999E-3</v>
      </c>
      <c r="AH3" s="93">
        <v>1.0501999999999999E-2</v>
      </c>
      <c r="AI3" s="93">
        <v>1.1868999999999999E-2</v>
      </c>
      <c r="AJ3" s="93">
        <v>1.2865E-2</v>
      </c>
    </row>
    <row r="4" spans="1:36" ht="15" customHeight="1" x14ac:dyDescent="0.2">
      <c r="A4" s="93">
        <v>-1.3431999999999999E-2</v>
      </c>
      <c r="B4" s="93">
        <v>-1.3651E-2</v>
      </c>
      <c r="C4" s="93">
        <v>-1.3705E-2</v>
      </c>
      <c r="D4" s="93">
        <v>-1.3891000000000001E-2</v>
      </c>
      <c r="E4" s="93">
        <v>-1.37E-2</v>
      </c>
      <c r="F4" s="93">
        <v>-1.3604E-2</v>
      </c>
      <c r="G4" s="93">
        <v>-1.3675E-2</v>
      </c>
      <c r="H4" s="93">
        <v>-1.3537E-2</v>
      </c>
      <c r="I4" s="93">
        <v>-1.3213000000000001E-2</v>
      </c>
      <c r="J4" s="93">
        <v>-1.2507000000000001E-2</v>
      </c>
      <c r="K4" s="93">
        <v>-1.1771999999999999E-2</v>
      </c>
      <c r="L4" s="93">
        <v>-1.0833000000000001E-2</v>
      </c>
      <c r="M4" s="93">
        <v>-1.0493000000000001E-2</v>
      </c>
      <c r="N4" s="93">
        <v>-9.0320000000000001E-3</v>
      </c>
      <c r="O4" s="93">
        <v>-8.1899999999999994E-3</v>
      </c>
      <c r="P4" s="93">
        <v>-7.4830000000000001E-3</v>
      </c>
      <c r="Q4" s="93">
        <v>-6.3400000000000001E-3</v>
      </c>
      <c r="R4" s="93">
        <v>-5.8399999999999997E-3</v>
      </c>
      <c r="S4" s="93">
        <v>-5.0610000000000004E-3</v>
      </c>
      <c r="T4" s="93">
        <v>-3.79E-3</v>
      </c>
      <c r="U4" s="93">
        <v>-3.421E-3</v>
      </c>
      <c r="V4" s="93">
        <v>-2.591E-3</v>
      </c>
      <c r="W4" s="93">
        <v>-1.5009999999999999E-3</v>
      </c>
      <c r="X4" s="93">
        <v>-9.3099999999999997E-4</v>
      </c>
      <c r="Y4" s="93">
        <v>0</v>
      </c>
      <c r="Z4" s="93">
        <v>7.4899999999999999E-4</v>
      </c>
      <c r="AA4" s="93">
        <v>1.3129999999999999E-3</v>
      </c>
      <c r="AB4" s="93">
        <v>2.1289999999999998E-3</v>
      </c>
      <c r="AC4" s="93">
        <v>3.039E-3</v>
      </c>
      <c r="AD4" s="93">
        <v>3.8440000000000002E-3</v>
      </c>
      <c r="AE4" s="93">
        <v>4.8120000000000003E-3</v>
      </c>
      <c r="AF4" s="93">
        <v>5.1440000000000001E-3</v>
      </c>
      <c r="AG4" s="93">
        <v>6.1260000000000004E-3</v>
      </c>
      <c r="AH4" s="93">
        <v>7.2649999999999998E-3</v>
      </c>
      <c r="AI4" s="93">
        <v>8.1600000000000006E-3</v>
      </c>
      <c r="AJ4" s="93">
        <v>8.5830000000000004E-3</v>
      </c>
    </row>
    <row r="5" spans="1:36" ht="15" customHeight="1" x14ac:dyDescent="0.2">
      <c r="A5" s="93">
        <v>-9.0860000000000003E-3</v>
      </c>
      <c r="B5" s="93">
        <v>-9.0910000000000001E-3</v>
      </c>
      <c r="C5" s="93">
        <v>-8.8229999999999992E-3</v>
      </c>
      <c r="D5" s="93">
        <v>-8.7860000000000004E-3</v>
      </c>
      <c r="E5" s="93">
        <v>-8.6339999999999993E-3</v>
      </c>
      <c r="F5" s="93">
        <v>-8.7889999999999999E-3</v>
      </c>
      <c r="G5" s="93">
        <v>-8.8310000000000003E-3</v>
      </c>
      <c r="H5" s="93">
        <v>-8.9049999999999997E-3</v>
      </c>
      <c r="I5" s="93">
        <v>-8.5039999999999994E-3</v>
      </c>
      <c r="J5" s="93">
        <v>-8.0160000000000006E-3</v>
      </c>
      <c r="K5" s="93">
        <v>-7.6810000000000003E-3</v>
      </c>
      <c r="L5" s="93">
        <v>-6.8219999999999999E-3</v>
      </c>
      <c r="M5" s="93">
        <v>-6.7809999999999997E-3</v>
      </c>
      <c r="N5" s="93">
        <v>-5.8209999999999998E-3</v>
      </c>
      <c r="O5" s="93">
        <v>-5.2769999999999996E-3</v>
      </c>
      <c r="P5" s="93">
        <v>-4.7540000000000004E-3</v>
      </c>
      <c r="Q5" s="93">
        <v>-4.1149999999999997E-3</v>
      </c>
      <c r="R5" s="93">
        <v>-3.8609999999999998E-3</v>
      </c>
      <c r="S5" s="93">
        <v>-3.3999999999999998E-3</v>
      </c>
      <c r="T5" s="93">
        <v>-2.4099999999999998E-3</v>
      </c>
      <c r="U5" s="93">
        <v>-2.0960000000000002E-3</v>
      </c>
      <c r="V5" s="93">
        <v>-1.789E-3</v>
      </c>
      <c r="W5" s="93">
        <v>-1.0679999999999999E-3</v>
      </c>
      <c r="X5" s="93">
        <v>-5.4299999999999997E-4</v>
      </c>
      <c r="Y5" s="93">
        <v>0</v>
      </c>
      <c r="Z5" s="93">
        <v>4.9299999999999995E-4</v>
      </c>
      <c r="AA5" s="93">
        <v>9.1100000000000003E-4</v>
      </c>
      <c r="AB5" s="93">
        <v>1.3029999999999999E-3</v>
      </c>
      <c r="AC5" s="93">
        <v>2.088E-3</v>
      </c>
      <c r="AD5" s="93">
        <v>2.2850000000000001E-3</v>
      </c>
      <c r="AE5" s="93">
        <v>2.9619999999999998E-3</v>
      </c>
      <c r="AF5" s="93">
        <v>3.186E-3</v>
      </c>
      <c r="AG5" s="93">
        <v>3.6740000000000002E-3</v>
      </c>
      <c r="AH5" s="93">
        <v>4.0740000000000004E-3</v>
      </c>
      <c r="AI5" s="93">
        <v>4.6449999999999998E-3</v>
      </c>
      <c r="AJ5" s="93">
        <v>4.6259999999999999E-3</v>
      </c>
    </row>
    <row r="6" spans="1:36" ht="15" customHeight="1" x14ac:dyDescent="0.2">
      <c r="A6" s="93">
        <v>-3.0370000000000002E-3</v>
      </c>
      <c r="B6" s="93">
        <v>-3.277E-3</v>
      </c>
      <c r="C6" s="93">
        <v>-3.326E-3</v>
      </c>
      <c r="D6" s="93">
        <v>-3.5820000000000001E-3</v>
      </c>
      <c r="E6" s="93">
        <v>-3.725E-3</v>
      </c>
      <c r="F6" s="93">
        <v>-4.0289999999999996E-3</v>
      </c>
      <c r="G6" s="93">
        <v>-4.2579999999999996E-3</v>
      </c>
      <c r="H6" s="93">
        <v>-4.3540000000000002E-3</v>
      </c>
      <c r="I6" s="93">
        <v>-4.1799999999999997E-3</v>
      </c>
      <c r="J6" s="93">
        <v>-4.1330000000000004E-3</v>
      </c>
      <c r="K6" s="93">
        <v>-3.9490000000000003E-3</v>
      </c>
      <c r="L6" s="93">
        <v>-3.5599999999999998E-3</v>
      </c>
      <c r="M6" s="93">
        <v>-3.4859999999999999E-3</v>
      </c>
      <c r="N6" s="93">
        <v>-2.7420000000000001E-3</v>
      </c>
      <c r="O6" s="93">
        <v>-2.5839999999999999E-3</v>
      </c>
      <c r="P6" s="93">
        <v>-2.3319999999999999E-3</v>
      </c>
      <c r="Q6" s="93">
        <v>-1.9059999999999999E-3</v>
      </c>
      <c r="R6" s="93">
        <v>-1.7830000000000001E-3</v>
      </c>
      <c r="S6" s="93">
        <v>-1.593E-3</v>
      </c>
      <c r="T6" s="93">
        <v>-1.1429999999999999E-3</v>
      </c>
      <c r="U6" s="93">
        <v>-9.8799999999999995E-4</v>
      </c>
      <c r="V6" s="93">
        <v>-7.1500000000000003E-4</v>
      </c>
      <c r="W6" s="93">
        <v>-4.0099999999999999E-4</v>
      </c>
      <c r="X6" s="93">
        <v>-1.35E-4</v>
      </c>
      <c r="Y6" s="93">
        <v>0</v>
      </c>
      <c r="Z6" s="93">
        <v>3.28E-4</v>
      </c>
      <c r="AA6" s="93">
        <v>4.4799999999999999E-4</v>
      </c>
      <c r="AB6" s="93">
        <v>6.4899999999999995E-4</v>
      </c>
      <c r="AC6" s="93">
        <v>8.7799999999999998E-4</v>
      </c>
      <c r="AD6" s="93">
        <v>1.0219999999999999E-3</v>
      </c>
      <c r="AE6" s="93">
        <v>1.33E-3</v>
      </c>
      <c r="AF6" s="93">
        <v>1.3010000000000001E-3</v>
      </c>
      <c r="AG6" s="93">
        <v>1.5709999999999999E-3</v>
      </c>
      <c r="AH6" s="93">
        <v>1.776E-3</v>
      </c>
      <c r="AI6" s="93">
        <v>2.0569999999999998E-3</v>
      </c>
      <c r="AJ6" s="93">
        <v>1.6850000000000001E-3</v>
      </c>
    </row>
    <row r="7" spans="1:36" ht="15" customHeight="1" x14ac:dyDescent="0.2">
      <c r="A7" s="93">
        <v>-8.6000000000000003E-5</v>
      </c>
      <c r="B7" s="93">
        <v>-3.7599999999999998E-4</v>
      </c>
      <c r="C7" s="93">
        <v>-6.2E-4</v>
      </c>
      <c r="D7" s="93">
        <v>-1.0430000000000001E-3</v>
      </c>
      <c r="E7" s="93">
        <v>-1.3320000000000001E-3</v>
      </c>
      <c r="F7" s="93">
        <v>-1.6199999999999999E-3</v>
      </c>
      <c r="G7" s="93">
        <v>-1.9319999999999999E-3</v>
      </c>
      <c r="H7" s="93">
        <v>-2.2460000000000002E-3</v>
      </c>
      <c r="I7" s="93">
        <v>-2.15E-3</v>
      </c>
      <c r="J7" s="93">
        <v>-2.183E-3</v>
      </c>
      <c r="K7" s="93">
        <v>-2.0920000000000001E-3</v>
      </c>
      <c r="L7" s="93">
        <v>-1.9859999999999999E-3</v>
      </c>
      <c r="M7" s="93">
        <v>-1.9430000000000001E-3</v>
      </c>
      <c r="N7" s="93">
        <v>-1.379E-3</v>
      </c>
      <c r="O7" s="93">
        <v>-1.377E-3</v>
      </c>
      <c r="P7" s="93">
        <v>-1.2830000000000001E-3</v>
      </c>
      <c r="Q7" s="93">
        <v>-1.147E-3</v>
      </c>
      <c r="R7" s="93">
        <v>-1.134E-3</v>
      </c>
      <c r="S7" s="93">
        <v>-8.4900000000000004E-4</v>
      </c>
      <c r="T7" s="93">
        <v>-4.3600000000000003E-4</v>
      </c>
      <c r="U7" s="93">
        <v>-6.4599999999999998E-4</v>
      </c>
      <c r="V7" s="93">
        <v>-5.6499999999999996E-4</v>
      </c>
      <c r="W7" s="93">
        <v>-1.9599999999999999E-4</v>
      </c>
      <c r="X7" s="93">
        <v>-1.25E-4</v>
      </c>
      <c r="Y7" s="93">
        <v>0</v>
      </c>
      <c r="Z7" s="93">
        <v>-2.5999999999999998E-5</v>
      </c>
      <c r="AA7" s="93">
        <v>4.3000000000000002E-5</v>
      </c>
      <c r="AB7" s="93">
        <v>1.27E-4</v>
      </c>
      <c r="AC7" s="93">
        <v>3.4499999999999998E-4</v>
      </c>
      <c r="AD7" s="93">
        <v>3.1E-4</v>
      </c>
      <c r="AE7" s="93">
        <v>5.3600000000000002E-4</v>
      </c>
      <c r="AF7" s="93">
        <v>1.2899999999999999E-4</v>
      </c>
      <c r="AG7" s="93">
        <v>1.12E-4</v>
      </c>
      <c r="AH7" s="93">
        <v>3.0699999999999998E-4</v>
      </c>
      <c r="AI7" s="93">
        <v>2.02E-4</v>
      </c>
      <c r="AJ7" s="93">
        <v>-1.0900000000000001E-4</v>
      </c>
    </row>
    <row r="8" spans="1:36" ht="15" customHeight="1" x14ac:dyDescent="0.2">
      <c r="A8" s="93">
        <v>7.1699999999999997E-4</v>
      </c>
      <c r="B8" s="93">
        <v>3.57E-4</v>
      </c>
      <c r="C8" s="93">
        <v>-5.1E-5</v>
      </c>
      <c r="D8" s="93">
        <v>-4.3600000000000003E-4</v>
      </c>
      <c r="E8" s="93">
        <v>-7.4200000000000004E-4</v>
      </c>
      <c r="F8" s="93">
        <v>-1.0059999999999999E-3</v>
      </c>
      <c r="G8" s="93">
        <v>-1.2509999999999999E-3</v>
      </c>
      <c r="H8" s="93">
        <v>-1.529E-3</v>
      </c>
      <c r="I8" s="93">
        <v>-1.462E-3</v>
      </c>
      <c r="J8" s="93">
        <v>-1.3699999999999999E-3</v>
      </c>
      <c r="K8" s="93">
        <v>-1.325E-3</v>
      </c>
      <c r="L8" s="93">
        <v>-1.1999999999999999E-3</v>
      </c>
      <c r="M8" s="93">
        <v>-1.343E-3</v>
      </c>
      <c r="N8" s="93">
        <v>-8.3500000000000002E-4</v>
      </c>
      <c r="O8" s="93">
        <v>-8.0000000000000004E-4</v>
      </c>
      <c r="P8" s="93">
        <v>-8.0000000000000004E-4</v>
      </c>
      <c r="Q8" s="93">
        <v>-5.4299999999999997E-4</v>
      </c>
      <c r="R8" s="93">
        <v>-6.9999999999999999E-4</v>
      </c>
      <c r="S8" s="93">
        <v>-5.8399999999999999E-4</v>
      </c>
      <c r="T8" s="93">
        <v>-2.8699999999999998E-4</v>
      </c>
      <c r="U8" s="93">
        <v>-2.9100000000000003E-4</v>
      </c>
      <c r="V8" s="93">
        <v>-2.7900000000000001E-4</v>
      </c>
      <c r="W8" s="93">
        <v>-1.9000000000000001E-5</v>
      </c>
      <c r="X8" s="93">
        <v>-2.0000000000000002E-5</v>
      </c>
      <c r="Y8" s="93">
        <v>0</v>
      </c>
      <c r="Z8" s="93">
        <v>-5.7000000000000003E-5</v>
      </c>
      <c r="AA8" s="93">
        <v>-1.2999999999999999E-4</v>
      </c>
      <c r="AB8" s="93">
        <v>-2.0000000000000002E-5</v>
      </c>
      <c r="AC8" s="93">
        <v>-2.3E-5</v>
      </c>
      <c r="AD8" s="93">
        <v>-8.7999999999999998E-5</v>
      </c>
      <c r="AE8" s="93">
        <v>6.7999999999999999E-5</v>
      </c>
      <c r="AF8" s="93">
        <v>-2.7300000000000002E-4</v>
      </c>
      <c r="AG8" s="93">
        <v>-3.59E-4</v>
      </c>
      <c r="AH8" s="93">
        <v>-4.37E-4</v>
      </c>
      <c r="AI8" s="93">
        <v>-5.5199999999999997E-4</v>
      </c>
      <c r="AJ8" s="93">
        <v>-9.990000000000001E-4</v>
      </c>
    </row>
    <row r="9" spans="1:36" ht="15" customHeight="1" x14ac:dyDescent="0.2">
      <c r="A9" s="93">
        <v>1.9419999999999999E-3</v>
      </c>
      <c r="B9" s="93">
        <v>1.415E-3</v>
      </c>
      <c r="C9" s="93">
        <v>9.0600000000000001E-4</v>
      </c>
      <c r="D9" s="93">
        <v>3.6400000000000001E-4</v>
      </c>
      <c r="E9" s="93">
        <v>4.5000000000000003E-5</v>
      </c>
      <c r="F9" s="93">
        <v>-2.9399999999999999E-4</v>
      </c>
      <c r="G9" s="93">
        <v>-6.5300000000000004E-4</v>
      </c>
      <c r="H9" s="93">
        <v>-9.1E-4</v>
      </c>
      <c r="I9" s="93">
        <v>-9.9599999999999992E-4</v>
      </c>
      <c r="J9" s="93">
        <v>-1.023E-3</v>
      </c>
      <c r="K9" s="93">
        <v>-9.990000000000001E-4</v>
      </c>
      <c r="L9" s="93">
        <v>-9.8200000000000002E-4</v>
      </c>
      <c r="M9" s="93">
        <v>-1.0059999999999999E-3</v>
      </c>
      <c r="N9" s="93">
        <v>-5.6599999999999999E-4</v>
      </c>
      <c r="O9" s="93">
        <v>-5.6899999999999995E-4</v>
      </c>
      <c r="P9" s="93">
        <v>-5.9999999999999995E-4</v>
      </c>
      <c r="Q9" s="93">
        <v>-3.9899999999999999E-4</v>
      </c>
      <c r="R9" s="93">
        <v>-4.35E-4</v>
      </c>
      <c r="S9" s="93">
        <v>-4.5600000000000003E-4</v>
      </c>
      <c r="T9" s="93">
        <v>-1.3999999999999999E-4</v>
      </c>
      <c r="U9" s="93">
        <v>-1.94E-4</v>
      </c>
      <c r="V9" s="93">
        <v>-1.85E-4</v>
      </c>
      <c r="W9" s="93">
        <v>8.5000000000000006E-5</v>
      </c>
      <c r="X9" s="93">
        <v>6.2000000000000003E-5</v>
      </c>
      <c r="Y9" s="93">
        <v>0</v>
      </c>
      <c r="Z9" s="93">
        <v>3.6000000000000001E-5</v>
      </c>
      <c r="AA9" s="93">
        <v>2.8E-5</v>
      </c>
      <c r="AB9" s="93">
        <v>4.8999999999999998E-5</v>
      </c>
      <c r="AC9" s="93">
        <v>2.1699999999999999E-4</v>
      </c>
      <c r="AD9" s="93">
        <v>1.6200000000000001E-4</v>
      </c>
      <c r="AE9" s="93">
        <v>3.2200000000000002E-4</v>
      </c>
      <c r="AF9" s="93">
        <v>1E-4</v>
      </c>
      <c r="AG9" s="93">
        <v>-7.2999999999999999E-5</v>
      </c>
      <c r="AH9" s="93">
        <v>-6.4999999999999994E-5</v>
      </c>
      <c r="AI9" s="93">
        <v>-2.3900000000000001E-4</v>
      </c>
      <c r="AJ9" s="93">
        <v>-6.2699999999999995E-4</v>
      </c>
    </row>
    <row r="10" spans="1:36" ht="15" customHeight="1" x14ac:dyDescent="0.2">
      <c r="A10" s="93">
        <v>2.2409999999999999E-3</v>
      </c>
      <c r="B10" s="93">
        <v>1.7359999999999999E-3</v>
      </c>
      <c r="C10" s="93">
        <v>1.2049999999999999E-3</v>
      </c>
      <c r="D10" s="93">
        <v>7.1100000000000004E-4</v>
      </c>
      <c r="E10" s="93">
        <v>4.3300000000000001E-4</v>
      </c>
      <c r="F10" s="93">
        <v>5.3999999999999998E-5</v>
      </c>
      <c r="G10" s="93">
        <v>-3.2200000000000002E-4</v>
      </c>
      <c r="H10" s="93">
        <v>-5.6300000000000002E-4</v>
      </c>
      <c r="I10" s="93">
        <v>-6.6799999999999997E-4</v>
      </c>
      <c r="J10" s="93">
        <v>-6.8400000000000004E-4</v>
      </c>
      <c r="K10" s="93">
        <v>-7.5900000000000002E-4</v>
      </c>
      <c r="L10" s="93">
        <v>-6.2699999999999995E-4</v>
      </c>
      <c r="M10" s="93">
        <v>-7.85E-4</v>
      </c>
      <c r="N10" s="93">
        <v>-4.0400000000000001E-4</v>
      </c>
      <c r="O10" s="93">
        <v>-4.4900000000000002E-4</v>
      </c>
      <c r="P10" s="93">
        <v>-6.3900000000000003E-4</v>
      </c>
      <c r="Q10" s="93">
        <v>-4.0099999999999999E-4</v>
      </c>
      <c r="R10" s="93">
        <v>-4.4499999999999997E-4</v>
      </c>
      <c r="S10" s="93">
        <v>-4.2700000000000002E-4</v>
      </c>
      <c r="T10" s="93">
        <v>-2.2699999999999999E-4</v>
      </c>
      <c r="U10" s="93">
        <v>-2.1699999999999999E-4</v>
      </c>
      <c r="V10" s="93">
        <v>-2.9399999999999999E-4</v>
      </c>
      <c r="W10" s="93">
        <v>-6.3E-5</v>
      </c>
      <c r="X10" s="93">
        <v>-7.1000000000000005E-5</v>
      </c>
      <c r="Y10" s="93">
        <v>0</v>
      </c>
      <c r="Z10" s="93">
        <v>-1.3300000000000001E-4</v>
      </c>
      <c r="AA10" s="93">
        <v>-1.2400000000000001E-4</v>
      </c>
      <c r="AB10" s="93">
        <v>-1.25E-4</v>
      </c>
      <c r="AC10" s="93">
        <v>-5.5000000000000002E-5</v>
      </c>
      <c r="AD10" s="93">
        <v>-2.4000000000000001E-5</v>
      </c>
      <c r="AE10" s="93">
        <v>1.54E-4</v>
      </c>
      <c r="AF10" s="93">
        <v>-1.2E-4</v>
      </c>
      <c r="AG10" s="93">
        <v>-2.2100000000000001E-4</v>
      </c>
      <c r="AH10" s="93">
        <v>-2.2000000000000001E-4</v>
      </c>
      <c r="AI10" s="93">
        <v>-3.86E-4</v>
      </c>
      <c r="AJ10" s="93">
        <v>-7.4799999999999997E-4</v>
      </c>
    </row>
    <row r="11" spans="1:36" ht="15" customHeight="1" x14ac:dyDescent="0.2">
      <c r="A11" s="93">
        <v>1.7359999999999999E-3</v>
      </c>
      <c r="B11" s="93">
        <v>1.2830000000000001E-3</v>
      </c>
      <c r="C11" s="93">
        <v>8.0199999999999998E-4</v>
      </c>
      <c r="D11" s="93">
        <v>4.5800000000000002E-4</v>
      </c>
      <c r="E11" s="93">
        <v>1.3200000000000001E-4</v>
      </c>
      <c r="F11" s="93">
        <v>-2.5500000000000002E-4</v>
      </c>
      <c r="G11" s="93">
        <v>-4.8000000000000001E-4</v>
      </c>
      <c r="H11" s="93">
        <v>-7.1400000000000001E-4</v>
      </c>
      <c r="I11" s="93">
        <v>-7.4600000000000003E-4</v>
      </c>
      <c r="J11" s="93">
        <v>-7.8200000000000003E-4</v>
      </c>
      <c r="K11" s="93">
        <v>-8.0800000000000002E-4</v>
      </c>
      <c r="L11" s="93">
        <v>-6.5099999999999999E-4</v>
      </c>
      <c r="M11" s="93">
        <v>-8.34E-4</v>
      </c>
      <c r="N11" s="93">
        <v>-5.1900000000000004E-4</v>
      </c>
      <c r="O11" s="93">
        <v>-5.1199999999999998E-4</v>
      </c>
      <c r="P11" s="93">
        <v>-6.3500000000000004E-4</v>
      </c>
      <c r="Q11" s="93">
        <v>-4.8500000000000003E-4</v>
      </c>
      <c r="R11" s="93">
        <v>-4.86E-4</v>
      </c>
      <c r="S11" s="93">
        <v>-3.3799999999999998E-4</v>
      </c>
      <c r="T11" s="93">
        <v>-2.3699999999999999E-4</v>
      </c>
      <c r="U11" s="93">
        <v>-2.9500000000000001E-4</v>
      </c>
      <c r="V11" s="93">
        <v>-2.2599999999999999E-4</v>
      </c>
      <c r="W11" s="93">
        <v>-3.6000000000000001E-5</v>
      </c>
      <c r="X11" s="93">
        <v>-6.2000000000000003E-5</v>
      </c>
      <c r="Y11" s="93">
        <v>0</v>
      </c>
      <c r="Z11" s="93">
        <v>-1.4E-5</v>
      </c>
      <c r="AA11" s="93">
        <v>2.8E-5</v>
      </c>
      <c r="AB11" s="93">
        <v>4.5000000000000003E-5</v>
      </c>
      <c r="AC11" s="93">
        <v>8.2000000000000001E-5</v>
      </c>
      <c r="AD11" s="93">
        <v>1.3300000000000001E-4</v>
      </c>
      <c r="AE11" s="93">
        <v>3.8099999999999999E-4</v>
      </c>
      <c r="AF11" s="93">
        <v>2.2900000000000001E-4</v>
      </c>
      <c r="AG11" s="93">
        <v>1.07E-4</v>
      </c>
      <c r="AH11" s="93">
        <v>7.2000000000000002E-5</v>
      </c>
      <c r="AI11" s="93">
        <v>1.7E-5</v>
      </c>
      <c r="AJ11" s="93">
        <v>-2.8400000000000002E-4</v>
      </c>
    </row>
    <row r="12" spans="1:36" ht="15" customHeight="1" x14ac:dyDescent="0.2">
      <c r="A12" s="93">
        <v>2.7469999999999999E-3</v>
      </c>
      <c r="B12" s="93">
        <v>2.2290000000000001E-3</v>
      </c>
      <c r="C12" s="93">
        <v>1.678E-3</v>
      </c>
      <c r="D12" s="93">
        <v>1.2470000000000001E-3</v>
      </c>
      <c r="E12" s="93">
        <v>9.2699999999999998E-4</v>
      </c>
      <c r="F12" s="93">
        <v>5.5199999999999997E-4</v>
      </c>
      <c r="G12" s="93">
        <v>2.3000000000000001E-4</v>
      </c>
      <c r="H12" s="93">
        <v>-9.2E-5</v>
      </c>
      <c r="I12" s="93">
        <v>-2.03E-4</v>
      </c>
      <c r="J12" s="93">
        <v>-2.72E-4</v>
      </c>
      <c r="K12" s="93">
        <v>-3.1500000000000001E-4</v>
      </c>
      <c r="L12" s="93">
        <v>-3.5300000000000002E-4</v>
      </c>
      <c r="M12" s="93">
        <v>-4.5300000000000001E-4</v>
      </c>
      <c r="N12" s="93">
        <v>-3.0400000000000002E-4</v>
      </c>
      <c r="O12" s="93">
        <v>-1.63E-4</v>
      </c>
      <c r="P12" s="93">
        <v>-3.4600000000000001E-4</v>
      </c>
      <c r="Q12" s="93">
        <v>-2.8600000000000001E-4</v>
      </c>
      <c r="R12" s="93">
        <v>-3.4600000000000001E-4</v>
      </c>
      <c r="S12" s="93">
        <v>-3.1599999999999998E-4</v>
      </c>
      <c r="T12" s="93">
        <v>-1.83E-4</v>
      </c>
      <c r="U12" s="93">
        <v>-1.64E-4</v>
      </c>
      <c r="V12" s="93">
        <v>-2.03E-4</v>
      </c>
      <c r="W12" s="93">
        <v>3.0000000000000001E-6</v>
      </c>
      <c r="X12" s="93">
        <v>-5.0000000000000004E-6</v>
      </c>
      <c r="Y12" s="93">
        <v>0</v>
      </c>
      <c r="Z12" s="93">
        <v>-5.8999999999999998E-5</v>
      </c>
      <c r="AA12" s="93">
        <v>-2.5999999999999998E-5</v>
      </c>
      <c r="AB12" s="93">
        <v>9.0000000000000002E-6</v>
      </c>
      <c r="AC12" s="93">
        <v>1.01E-4</v>
      </c>
      <c r="AD12" s="93">
        <v>2.6600000000000001E-4</v>
      </c>
      <c r="AE12" s="93">
        <v>5.3300000000000005E-4</v>
      </c>
      <c r="AF12" s="93">
        <v>4.1800000000000002E-4</v>
      </c>
      <c r="AG12" s="93">
        <v>3.6600000000000001E-4</v>
      </c>
      <c r="AH12" s="93">
        <v>4.3199999999999998E-4</v>
      </c>
      <c r="AI12" s="93">
        <v>4.46E-4</v>
      </c>
      <c r="AJ12" s="93">
        <v>1.6100000000000001E-4</v>
      </c>
    </row>
    <row r="13" spans="1:36" ht="15" customHeight="1" x14ac:dyDescent="0.2">
      <c r="A13" s="93">
        <v>3.029E-3</v>
      </c>
      <c r="B13" s="93">
        <v>2.519E-3</v>
      </c>
      <c r="C13" s="93">
        <v>1.9889999999999999E-3</v>
      </c>
      <c r="D13" s="93">
        <v>1.5479999999999999E-3</v>
      </c>
      <c r="E13" s="93">
        <v>1.232E-3</v>
      </c>
      <c r="F13" s="93">
        <v>8.4000000000000003E-4</v>
      </c>
      <c r="G13" s="93">
        <v>4.3800000000000002E-4</v>
      </c>
      <c r="H13" s="93">
        <v>2.0100000000000001E-4</v>
      </c>
      <c r="I13" s="93">
        <v>1.44E-4</v>
      </c>
      <c r="J13" s="93">
        <v>1.7E-5</v>
      </c>
      <c r="K13" s="93">
        <v>-4.1E-5</v>
      </c>
      <c r="L13" s="93">
        <v>-5.3000000000000001E-5</v>
      </c>
      <c r="M13" s="93">
        <v>-1.45E-4</v>
      </c>
      <c r="N13" s="93">
        <v>1.5E-5</v>
      </c>
      <c r="O13" s="93">
        <v>-6.0000000000000002E-5</v>
      </c>
      <c r="P13" s="93">
        <v>-1.7200000000000001E-4</v>
      </c>
      <c r="Q13" s="93">
        <v>-1.55E-4</v>
      </c>
      <c r="R13" s="93">
        <v>-2.6600000000000001E-4</v>
      </c>
      <c r="S13" s="93">
        <v>-2.8400000000000002E-4</v>
      </c>
      <c r="T13" s="93">
        <v>-1.26E-4</v>
      </c>
      <c r="U13" s="93">
        <v>-1.7100000000000001E-4</v>
      </c>
      <c r="V13" s="93">
        <v>-1.2899999999999999E-4</v>
      </c>
      <c r="W13" s="93">
        <v>-2.0000000000000002E-5</v>
      </c>
      <c r="X13" s="93">
        <v>-5.0000000000000004E-6</v>
      </c>
      <c r="Y13" s="93">
        <v>0</v>
      </c>
      <c r="Z13" s="93">
        <v>-5.5000000000000002E-5</v>
      </c>
      <c r="AA13" s="93">
        <v>-5.1E-5</v>
      </c>
      <c r="AB13" s="93">
        <v>-2.1999999999999999E-5</v>
      </c>
      <c r="AC13" s="93">
        <v>4.3000000000000002E-5</v>
      </c>
      <c r="AD13" s="93">
        <v>2.31E-4</v>
      </c>
      <c r="AE13" s="93">
        <v>4.35E-4</v>
      </c>
      <c r="AF13" s="93">
        <v>4.1199999999999999E-4</v>
      </c>
      <c r="AG13" s="93">
        <v>4.37E-4</v>
      </c>
      <c r="AH13" s="93">
        <v>4.7199999999999998E-4</v>
      </c>
      <c r="AI13" s="93">
        <v>4.55E-4</v>
      </c>
      <c r="AJ13" s="93">
        <v>2.6499999999999999E-4</v>
      </c>
    </row>
    <row r="14" spans="1:36" ht="15" customHeight="1" x14ac:dyDescent="0.2">
      <c r="A14" s="93">
        <v>2.8159999999999999E-3</v>
      </c>
      <c r="B14" s="93">
        <v>2.3440000000000002E-3</v>
      </c>
      <c r="C14" s="93">
        <v>1.8400000000000001E-3</v>
      </c>
      <c r="D14" s="93">
        <v>1.4419999999999999E-3</v>
      </c>
      <c r="E14" s="93">
        <v>1.152E-3</v>
      </c>
      <c r="F14" s="93">
        <v>7.7700000000000002E-4</v>
      </c>
      <c r="G14" s="93">
        <v>4.15E-4</v>
      </c>
      <c r="H14" s="93">
        <v>1.83E-4</v>
      </c>
      <c r="I14" s="93">
        <v>7.3999999999999996E-5</v>
      </c>
      <c r="J14" s="93">
        <v>7.7000000000000001E-5</v>
      </c>
      <c r="K14" s="93">
        <v>-7.2999999999999999E-5</v>
      </c>
      <c r="L14" s="93">
        <v>-1.5699999999999999E-4</v>
      </c>
      <c r="M14" s="93">
        <v>-2.1000000000000001E-4</v>
      </c>
      <c r="N14" s="93">
        <v>-1.3799999999999999E-4</v>
      </c>
      <c r="O14" s="93">
        <v>-1.4200000000000001E-4</v>
      </c>
      <c r="P14" s="93">
        <v>-2.5900000000000001E-4</v>
      </c>
      <c r="Q14" s="93">
        <v>-2.3499999999999999E-4</v>
      </c>
      <c r="R14" s="93">
        <v>-3.21E-4</v>
      </c>
      <c r="S14" s="93">
        <v>-2.8800000000000001E-4</v>
      </c>
      <c r="T14" s="93">
        <v>-1.5200000000000001E-4</v>
      </c>
      <c r="U14" s="93">
        <v>-1.12E-4</v>
      </c>
      <c r="V14" s="93">
        <v>-1.18E-4</v>
      </c>
      <c r="W14" s="93">
        <v>-6.9999999999999999E-6</v>
      </c>
      <c r="X14" s="93">
        <v>1.4E-5</v>
      </c>
      <c r="Y14" s="93">
        <v>0</v>
      </c>
      <c r="Z14" s="93">
        <v>-1.9000000000000001E-5</v>
      </c>
      <c r="AA14" s="93">
        <v>2.3E-5</v>
      </c>
      <c r="AB14" s="93">
        <v>1.1E-5</v>
      </c>
      <c r="AC14" s="93">
        <v>1.4300000000000001E-4</v>
      </c>
      <c r="AD14" s="93">
        <v>3.21E-4</v>
      </c>
      <c r="AE14" s="93">
        <v>6.1600000000000001E-4</v>
      </c>
      <c r="AF14" s="93">
        <v>6.1399999999999996E-4</v>
      </c>
      <c r="AG14" s="93">
        <v>7.0299999999999996E-4</v>
      </c>
      <c r="AH14" s="93">
        <v>7.5000000000000002E-4</v>
      </c>
      <c r="AI14" s="93">
        <v>7.7899999999999996E-4</v>
      </c>
      <c r="AJ14" s="93">
        <v>6.7599999999999995E-4</v>
      </c>
    </row>
    <row r="15" spans="1:36" ht="15" customHeight="1" x14ac:dyDescent="0.2">
      <c r="A15" s="93">
        <v>3.1089999999999998E-3</v>
      </c>
      <c r="B15" s="93">
        <v>2.6540000000000001E-3</v>
      </c>
      <c r="C15" s="93">
        <v>2.1389999999999998E-3</v>
      </c>
      <c r="D15" s="93">
        <v>1.7520000000000001E-3</v>
      </c>
      <c r="E15" s="93">
        <v>1.4E-3</v>
      </c>
      <c r="F15" s="93">
        <v>1.0219999999999999E-3</v>
      </c>
      <c r="G15" s="93">
        <v>6.8000000000000005E-4</v>
      </c>
      <c r="H15" s="93">
        <v>3.5300000000000002E-4</v>
      </c>
      <c r="I15" s="93">
        <v>3.01E-4</v>
      </c>
      <c r="J15" s="93">
        <v>1.9599999999999999E-4</v>
      </c>
      <c r="K15" s="93">
        <v>5.8E-5</v>
      </c>
      <c r="L15" s="93">
        <v>-3.6000000000000001E-5</v>
      </c>
      <c r="M15" s="93">
        <v>-1.9000000000000001E-5</v>
      </c>
      <c r="N15" s="93">
        <v>4.8999999999999998E-5</v>
      </c>
      <c r="O15" s="93">
        <v>1.01E-4</v>
      </c>
      <c r="P15" s="93">
        <v>-1.07E-4</v>
      </c>
      <c r="Q15" s="93">
        <v>-9.0000000000000006E-5</v>
      </c>
      <c r="R15" s="93">
        <v>-2.31E-4</v>
      </c>
      <c r="S15" s="93">
        <v>-2.23E-4</v>
      </c>
      <c r="T15" s="93">
        <v>-1.34E-4</v>
      </c>
      <c r="U15" s="93">
        <v>-1.5699999999999999E-4</v>
      </c>
      <c r="V15" s="93">
        <v>-9.7999999999999997E-5</v>
      </c>
      <c r="W15" s="93">
        <v>-2.8E-5</v>
      </c>
      <c r="X15" s="93">
        <v>-3.0000000000000001E-6</v>
      </c>
      <c r="Y15" s="93">
        <v>0</v>
      </c>
      <c r="Z15" s="93">
        <v>-1.9000000000000001E-5</v>
      </c>
      <c r="AA15" s="93">
        <v>3.1000000000000001E-5</v>
      </c>
      <c r="AB15" s="93">
        <v>2.1999999999999999E-5</v>
      </c>
      <c r="AC15" s="93">
        <v>2.1699999999999999E-4</v>
      </c>
      <c r="AD15" s="93">
        <v>2.8200000000000002E-4</v>
      </c>
      <c r="AE15" s="93">
        <v>6.3400000000000001E-4</v>
      </c>
      <c r="AF15" s="93">
        <v>6.1399999999999996E-4</v>
      </c>
      <c r="AG15" s="93">
        <v>8.0599999999999997E-4</v>
      </c>
      <c r="AH15" s="93">
        <v>8.8199999999999997E-4</v>
      </c>
      <c r="AI15" s="93">
        <v>9.0399999999999996E-4</v>
      </c>
      <c r="AJ15" s="93">
        <v>8.4000000000000003E-4</v>
      </c>
    </row>
    <row r="16" spans="1:36" ht="15" customHeight="1" x14ac:dyDescent="0.2">
      <c r="A16" s="93">
        <v>2.4489999999999998E-3</v>
      </c>
      <c r="B16" s="93">
        <v>1.9849999999999998E-3</v>
      </c>
      <c r="C16" s="93">
        <v>1.506E-3</v>
      </c>
      <c r="D16" s="93">
        <v>1.14E-3</v>
      </c>
      <c r="E16" s="93">
        <v>8.7299999999999997E-4</v>
      </c>
      <c r="F16" s="93">
        <v>5.1599999999999997E-4</v>
      </c>
      <c r="G16" s="93">
        <v>1.8699999999999999E-4</v>
      </c>
      <c r="H16" s="93">
        <v>-5.3000000000000001E-5</v>
      </c>
      <c r="I16" s="93">
        <v>-1.4200000000000001E-4</v>
      </c>
      <c r="J16" s="93">
        <v>-2.14E-4</v>
      </c>
      <c r="K16" s="93">
        <v>-2.99E-4</v>
      </c>
      <c r="L16" s="93">
        <v>-3.6999999999999999E-4</v>
      </c>
      <c r="M16" s="93">
        <v>-4.26E-4</v>
      </c>
      <c r="N16" s="93">
        <v>-2.8499999999999999E-4</v>
      </c>
      <c r="O16" s="93">
        <v>-3.2699999999999998E-4</v>
      </c>
      <c r="P16" s="93">
        <v>-3.8400000000000001E-4</v>
      </c>
      <c r="Q16" s="93">
        <v>-3.0200000000000002E-4</v>
      </c>
      <c r="R16" s="93">
        <v>-3.6600000000000001E-4</v>
      </c>
      <c r="S16" s="93">
        <v>-4.1199999999999999E-4</v>
      </c>
      <c r="T16" s="93">
        <v>-3.19E-4</v>
      </c>
      <c r="U16" s="93">
        <v>-2.7300000000000002E-4</v>
      </c>
      <c r="V16" s="93">
        <v>-2.0000000000000001E-4</v>
      </c>
      <c r="W16" s="93">
        <v>-6.3E-5</v>
      </c>
      <c r="X16" s="93">
        <v>-1.02E-4</v>
      </c>
      <c r="Y16" s="93">
        <v>0</v>
      </c>
      <c r="Z16" s="93">
        <v>5.0000000000000002E-5</v>
      </c>
      <c r="AA16" s="93">
        <v>2.8E-5</v>
      </c>
      <c r="AB16" s="93">
        <v>4.6999999999999997E-5</v>
      </c>
      <c r="AC16" s="93">
        <v>1.84E-4</v>
      </c>
      <c r="AD16" s="93">
        <v>3.2200000000000002E-4</v>
      </c>
      <c r="AE16" s="93">
        <v>5.9299999999999999E-4</v>
      </c>
      <c r="AF16" s="93">
        <v>6.9099999999999999E-4</v>
      </c>
      <c r="AG16" s="93">
        <v>7.8399999999999997E-4</v>
      </c>
      <c r="AH16" s="93">
        <v>9.5600000000000004E-4</v>
      </c>
      <c r="AI16" s="93">
        <v>1.013E-3</v>
      </c>
      <c r="AJ16" s="93">
        <v>8.9899999999999995E-4</v>
      </c>
    </row>
    <row r="17" spans="1:36" ht="15" customHeight="1" x14ac:dyDescent="0.2">
      <c r="A17" s="93">
        <v>3.4160000000000002E-3</v>
      </c>
      <c r="B17" s="93">
        <v>2.9269999999999999E-3</v>
      </c>
      <c r="C17" s="93">
        <v>2.405E-3</v>
      </c>
      <c r="D17" s="93">
        <v>2.0049999999999998E-3</v>
      </c>
      <c r="E17" s="93">
        <v>1.665E-3</v>
      </c>
      <c r="F17" s="93">
        <v>1.255E-3</v>
      </c>
      <c r="G17" s="93">
        <v>9.5399999999999999E-4</v>
      </c>
      <c r="H17" s="93">
        <v>6.29E-4</v>
      </c>
      <c r="I17" s="93">
        <v>5.3300000000000005E-4</v>
      </c>
      <c r="J17" s="93">
        <v>3.6299999999999999E-4</v>
      </c>
      <c r="K17" s="93">
        <v>2.4899999999999998E-4</v>
      </c>
      <c r="L17" s="93">
        <v>1.2799999999999999E-4</v>
      </c>
      <c r="M17" s="93">
        <v>3.0000000000000001E-5</v>
      </c>
      <c r="N17" s="93">
        <v>1.8100000000000001E-4</v>
      </c>
      <c r="O17" s="93">
        <v>9.6000000000000002E-5</v>
      </c>
      <c r="P17" s="93">
        <v>-1.2999999999999999E-5</v>
      </c>
      <c r="Q17" s="93">
        <v>-3.1999999999999999E-5</v>
      </c>
      <c r="R17" s="93">
        <v>-1.11E-4</v>
      </c>
      <c r="S17" s="93">
        <v>-1.6699999999999999E-4</v>
      </c>
      <c r="T17" s="93">
        <v>1.9999999999999999E-6</v>
      </c>
      <c r="U17" s="93">
        <v>-3.6999999999999998E-5</v>
      </c>
      <c r="V17" s="93">
        <v>-5.8999999999999998E-5</v>
      </c>
      <c r="W17" s="93">
        <v>6.0000000000000002E-6</v>
      </c>
      <c r="X17" s="93">
        <v>-3.6999999999999998E-5</v>
      </c>
      <c r="Y17" s="93">
        <v>0</v>
      </c>
      <c r="Z17" s="93">
        <v>2.4000000000000001E-5</v>
      </c>
      <c r="AA17" s="93">
        <v>1.7E-5</v>
      </c>
      <c r="AB17" s="93">
        <v>-2.3E-5</v>
      </c>
      <c r="AC17" s="93">
        <v>5.8E-5</v>
      </c>
      <c r="AD17" s="93">
        <v>1.56E-4</v>
      </c>
      <c r="AE17" s="93">
        <v>4.35E-4</v>
      </c>
      <c r="AF17" s="93">
        <v>4.95E-4</v>
      </c>
      <c r="AG17" s="93">
        <v>5.7399999999999997E-4</v>
      </c>
      <c r="AH17" s="93">
        <v>6.9499999999999998E-4</v>
      </c>
      <c r="AI17" s="93">
        <v>8.1599999999999999E-4</v>
      </c>
      <c r="AJ17" s="93">
        <v>7.4200000000000004E-4</v>
      </c>
    </row>
    <row r="18" spans="1:36" ht="15" customHeight="1" x14ac:dyDescent="0.2">
      <c r="A18" s="93">
        <v>3.346E-3</v>
      </c>
      <c r="B18" s="93">
        <v>2.9009999999999999E-3</v>
      </c>
      <c r="C18" s="93">
        <v>2.3939999999999999E-3</v>
      </c>
      <c r="D18" s="93">
        <v>1.9910000000000001E-3</v>
      </c>
      <c r="E18" s="93">
        <v>1.6490000000000001E-3</v>
      </c>
      <c r="F18" s="93">
        <v>1.2199999999999999E-3</v>
      </c>
      <c r="G18" s="93">
        <v>8.5599999999999999E-4</v>
      </c>
      <c r="H18" s="93">
        <v>5.4199999999999995E-4</v>
      </c>
      <c r="I18" s="93">
        <v>4.4499999999999997E-4</v>
      </c>
      <c r="J18" s="93">
        <v>3.1700000000000001E-4</v>
      </c>
      <c r="K18" s="93">
        <v>1.9900000000000001E-4</v>
      </c>
      <c r="L18" s="93">
        <v>9.2999999999999997E-5</v>
      </c>
      <c r="M18" s="93">
        <v>3.8000000000000002E-5</v>
      </c>
      <c r="N18" s="93">
        <v>1.2799999999999999E-4</v>
      </c>
      <c r="O18" s="93">
        <v>9.1000000000000003E-5</v>
      </c>
      <c r="P18" s="93">
        <v>-5.8E-5</v>
      </c>
      <c r="Q18" s="93">
        <v>-7.1000000000000005E-5</v>
      </c>
      <c r="R18" s="93">
        <v>-1.5300000000000001E-4</v>
      </c>
      <c r="S18" s="93">
        <v>-1.5100000000000001E-4</v>
      </c>
      <c r="T18" s="93">
        <v>-6.9999999999999994E-5</v>
      </c>
      <c r="U18" s="93">
        <v>-9.6000000000000002E-5</v>
      </c>
      <c r="V18" s="93">
        <v>-7.4999999999999993E-5</v>
      </c>
      <c r="W18" s="93">
        <v>-1.1E-5</v>
      </c>
      <c r="X18" s="93">
        <v>-3.0000000000000001E-5</v>
      </c>
      <c r="Y18" s="93">
        <v>0</v>
      </c>
      <c r="Z18" s="93">
        <v>6.0000000000000002E-6</v>
      </c>
      <c r="AA18" s="93">
        <v>1.5999999999999999E-5</v>
      </c>
      <c r="AB18" s="93">
        <v>-3.3000000000000003E-5</v>
      </c>
      <c r="AC18" s="93">
        <v>8.8999999999999995E-5</v>
      </c>
      <c r="AD18" s="93">
        <v>1.4799999999999999E-4</v>
      </c>
      <c r="AE18" s="93">
        <v>4.2900000000000002E-4</v>
      </c>
      <c r="AF18" s="93">
        <v>5.3399999999999997E-4</v>
      </c>
      <c r="AG18" s="93">
        <v>5.8399999999999999E-4</v>
      </c>
      <c r="AH18" s="93">
        <v>7.4100000000000001E-4</v>
      </c>
      <c r="AI18" s="93">
        <v>8.4699999999999999E-4</v>
      </c>
      <c r="AJ18" s="93">
        <v>7.6099999999999996E-4</v>
      </c>
    </row>
    <row r="19" spans="1:36" ht="15" customHeight="1" x14ac:dyDescent="0.2">
      <c r="A19" s="93">
        <v>2.9710000000000001E-3</v>
      </c>
      <c r="B19" s="93">
        <v>2.5040000000000001E-3</v>
      </c>
      <c r="C19" s="93">
        <v>2.0149999999999999E-3</v>
      </c>
      <c r="D19" s="93">
        <v>1.6050000000000001E-3</v>
      </c>
      <c r="E19" s="93">
        <v>1.31E-3</v>
      </c>
      <c r="F19" s="93">
        <v>9.0399999999999996E-4</v>
      </c>
      <c r="G19" s="93">
        <v>5.7499999999999999E-4</v>
      </c>
      <c r="H19" s="93">
        <v>3.3799999999999998E-4</v>
      </c>
      <c r="I19" s="93">
        <v>2.8899999999999998E-4</v>
      </c>
      <c r="J19" s="93">
        <v>1.65E-4</v>
      </c>
      <c r="K19" s="93">
        <v>3.6999999999999998E-5</v>
      </c>
      <c r="L19" s="93">
        <v>-2.9E-5</v>
      </c>
      <c r="M19" s="93">
        <v>-7.3999999999999996E-5</v>
      </c>
      <c r="N19" s="93">
        <v>-3.4E-5</v>
      </c>
      <c r="O19" s="93">
        <v>-3.0000000000000001E-5</v>
      </c>
      <c r="P19" s="93">
        <v>-1.35E-4</v>
      </c>
      <c r="Q19" s="93">
        <v>-8.2000000000000001E-5</v>
      </c>
      <c r="R19" s="93">
        <v>-1.5699999999999999E-4</v>
      </c>
      <c r="S19" s="93">
        <v>-2.0900000000000001E-4</v>
      </c>
      <c r="T19" s="93">
        <v>-7.2000000000000002E-5</v>
      </c>
      <c r="U19" s="93">
        <v>-9.3999999999999994E-5</v>
      </c>
      <c r="V19" s="93">
        <v>-1E-4</v>
      </c>
      <c r="W19" s="93">
        <v>-1.9000000000000001E-5</v>
      </c>
      <c r="X19" s="93">
        <v>-4.5000000000000003E-5</v>
      </c>
      <c r="Y19" s="93">
        <v>0</v>
      </c>
      <c r="Z19" s="93">
        <v>7.9999999999999996E-6</v>
      </c>
      <c r="AA19" s="93">
        <v>7.9999999999999996E-6</v>
      </c>
      <c r="AB19" s="93">
        <v>-7.8999999999999996E-5</v>
      </c>
      <c r="AC19" s="93">
        <v>1.9000000000000001E-5</v>
      </c>
      <c r="AD19" s="93">
        <v>5.3999999999999998E-5</v>
      </c>
      <c r="AE19" s="93">
        <v>3.4600000000000001E-4</v>
      </c>
      <c r="AF19" s="93">
        <v>4.35E-4</v>
      </c>
      <c r="AG19" s="93">
        <v>5.0600000000000005E-4</v>
      </c>
      <c r="AH19" s="93">
        <v>6.3000000000000003E-4</v>
      </c>
      <c r="AI19" s="93">
        <v>7.3200000000000001E-4</v>
      </c>
      <c r="AJ19" s="93">
        <v>6.8400000000000004E-4</v>
      </c>
    </row>
    <row r="20" spans="1:36" ht="15" customHeight="1" x14ac:dyDescent="0.2">
      <c r="A20" s="93">
        <v>3.604E-3</v>
      </c>
      <c r="B20" s="93">
        <v>3.1080000000000001E-3</v>
      </c>
      <c r="C20" s="93">
        <v>2.5739999999999999E-3</v>
      </c>
      <c r="D20" s="93">
        <v>2.1380000000000001E-3</v>
      </c>
      <c r="E20" s="93">
        <v>1.82E-3</v>
      </c>
      <c r="F20" s="93">
        <v>1.389E-3</v>
      </c>
      <c r="G20" s="93">
        <v>1.029E-3</v>
      </c>
      <c r="H20" s="93">
        <v>7.1699999999999997E-4</v>
      </c>
      <c r="I20" s="93">
        <v>6.1899999999999998E-4</v>
      </c>
      <c r="J20" s="93">
        <v>4.6200000000000001E-4</v>
      </c>
      <c r="K20" s="93">
        <v>3.2499999999999999E-4</v>
      </c>
      <c r="L20" s="93">
        <v>1.83E-4</v>
      </c>
      <c r="M20" s="93">
        <v>1.16E-4</v>
      </c>
      <c r="N20" s="93">
        <v>1.9100000000000001E-4</v>
      </c>
      <c r="O20" s="93">
        <v>1.47E-4</v>
      </c>
      <c r="P20" s="93">
        <v>4.3999999999999999E-5</v>
      </c>
      <c r="Q20" s="93">
        <v>-2.8E-5</v>
      </c>
      <c r="R20" s="93">
        <v>-1.37E-4</v>
      </c>
      <c r="S20" s="93">
        <v>-1.92E-4</v>
      </c>
      <c r="T20" s="93">
        <v>-1.11E-4</v>
      </c>
      <c r="U20" s="93">
        <v>-8.0000000000000007E-5</v>
      </c>
      <c r="V20" s="93">
        <v>-8.7000000000000001E-5</v>
      </c>
      <c r="W20" s="93">
        <v>2.5999999999999998E-5</v>
      </c>
      <c r="X20" s="93">
        <v>-2.1999999999999999E-5</v>
      </c>
      <c r="Y20" s="93">
        <v>0</v>
      </c>
      <c r="Z20" s="93">
        <v>5.3999999999999998E-5</v>
      </c>
      <c r="AA20" s="93">
        <v>2.4000000000000001E-5</v>
      </c>
      <c r="AB20" s="93">
        <v>-5.3999999999999998E-5</v>
      </c>
      <c r="AC20" s="93">
        <v>2.4000000000000001E-5</v>
      </c>
      <c r="AD20" s="93">
        <v>8.8999999999999995E-5</v>
      </c>
      <c r="AE20" s="93">
        <v>3.1599999999999998E-4</v>
      </c>
      <c r="AF20" s="93">
        <v>3.79E-4</v>
      </c>
      <c r="AG20" s="93">
        <v>4.3100000000000001E-4</v>
      </c>
      <c r="AH20" s="93">
        <v>5.7200000000000003E-4</v>
      </c>
      <c r="AI20" s="93">
        <v>6.6399999999999999E-4</v>
      </c>
      <c r="AJ20" s="93">
        <v>6.3900000000000003E-4</v>
      </c>
    </row>
    <row r="21" spans="1:36" ht="15" customHeight="1" x14ac:dyDescent="0.2">
      <c r="A21" s="93">
        <v>3.3969999999999998E-3</v>
      </c>
      <c r="B21" s="93">
        <v>2.9129999999999998E-3</v>
      </c>
      <c r="C21" s="93">
        <v>2.3960000000000001E-3</v>
      </c>
      <c r="D21" s="93">
        <v>2.0119999999999999E-3</v>
      </c>
      <c r="E21" s="93">
        <v>1.694E-3</v>
      </c>
      <c r="F21" s="93">
        <v>1.2650000000000001E-3</v>
      </c>
      <c r="G21" s="93">
        <v>8.8400000000000002E-4</v>
      </c>
      <c r="H21" s="93">
        <v>6.0599999999999998E-4</v>
      </c>
      <c r="I21" s="93">
        <v>4.6000000000000001E-4</v>
      </c>
      <c r="J21" s="93">
        <v>3.5599999999999998E-4</v>
      </c>
      <c r="K21" s="93">
        <v>2.2900000000000001E-4</v>
      </c>
      <c r="L21" s="93">
        <v>1.15E-4</v>
      </c>
      <c r="M21" s="93">
        <v>8.5000000000000006E-5</v>
      </c>
      <c r="N21" s="93">
        <v>1.3899999999999999E-4</v>
      </c>
      <c r="O21" s="93">
        <v>1.0900000000000001E-4</v>
      </c>
      <c r="P21" s="93">
        <v>-2.4000000000000001E-5</v>
      </c>
      <c r="Q21" s="93">
        <v>-2.0000000000000002E-5</v>
      </c>
      <c r="R21" s="93">
        <v>-1.2400000000000001E-4</v>
      </c>
      <c r="S21" s="93">
        <v>-1.47E-4</v>
      </c>
      <c r="T21" s="93">
        <v>-8.7999999999999998E-5</v>
      </c>
      <c r="U21" s="93">
        <v>-8.1000000000000004E-5</v>
      </c>
      <c r="V21" s="93">
        <v>-5.8999999999999998E-5</v>
      </c>
      <c r="W21" s="93">
        <v>-1.9000000000000001E-5</v>
      </c>
      <c r="X21" s="93">
        <v>5.0000000000000004E-6</v>
      </c>
      <c r="Y21" s="93">
        <v>0</v>
      </c>
      <c r="Z21" s="93">
        <v>6.0000000000000002E-5</v>
      </c>
      <c r="AA21" s="93">
        <v>3.8000000000000002E-5</v>
      </c>
      <c r="AB21" s="93">
        <v>-2.3E-5</v>
      </c>
      <c r="AC21" s="93">
        <v>4.6999999999999997E-5</v>
      </c>
      <c r="AD21" s="93">
        <v>6.6000000000000005E-5</v>
      </c>
      <c r="AE21" s="93">
        <v>3.0600000000000001E-4</v>
      </c>
      <c r="AF21" s="93">
        <v>3.6499999999999998E-4</v>
      </c>
      <c r="AG21" s="93">
        <v>4.2499999999999998E-4</v>
      </c>
      <c r="AH21" s="93">
        <v>5.3700000000000004E-4</v>
      </c>
      <c r="AI21" s="93">
        <v>6.3299999999999999E-4</v>
      </c>
      <c r="AJ21" s="93">
        <v>6.1300000000000005E-4</v>
      </c>
    </row>
    <row r="22" spans="1:36" ht="15" customHeight="1" x14ac:dyDescent="0.2">
      <c r="A22" s="93">
        <v>2.7720000000000002E-3</v>
      </c>
      <c r="B22" s="93">
        <v>2.3600000000000001E-3</v>
      </c>
      <c r="C22" s="93">
        <v>1.8829999999999999E-3</v>
      </c>
      <c r="D22" s="93">
        <v>1.524E-3</v>
      </c>
      <c r="E22" s="93">
        <v>1.2340000000000001E-3</v>
      </c>
      <c r="F22" s="93">
        <v>8.4699999999999999E-4</v>
      </c>
      <c r="G22" s="93">
        <v>5.5400000000000002E-4</v>
      </c>
      <c r="H22" s="93">
        <v>2.7E-4</v>
      </c>
      <c r="I22" s="93">
        <v>2.1900000000000001E-4</v>
      </c>
      <c r="J22" s="93">
        <v>8.0000000000000007E-5</v>
      </c>
      <c r="K22" s="93">
        <v>6.9999999999999999E-6</v>
      </c>
      <c r="L22" s="93">
        <v>-1E-4</v>
      </c>
      <c r="M22" s="93">
        <v>-1.3100000000000001E-4</v>
      </c>
      <c r="N22" s="93">
        <v>-5.1999999999999997E-5</v>
      </c>
      <c r="O22" s="93">
        <v>-4.1999999999999998E-5</v>
      </c>
      <c r="P22" s="93">
        <v>-1.5200000000000001E-4</v>
      </c>
      <c r="Q22" s="93">
        <v>-1.15E-4</v>
      </c>
      <c r="R22" s="93">
        <v>-1.95E-4</v>
      </c>
      <c r="S22" s="93">
        <v>-2.1499999999999999E-4</v>
      </c>
      <c r="T22" s="93">
        <v>-1.27E-4</v>
      </c>
      <c r="U22" s="93">
        <v>-1.2400000000000001E-4</v>
      </c>
      <c r="V22" s="93">
        <v>-1.05E-4</v>
      </c>
      <c r="W22" s="93">
        <v>-2.1999999999999999E-5</v>
      </c>
      <c r="X22" s="93">
        <v>-6.6000000000000005E-5</v>
      </c>
      <c r="Y22" s="93">
        <v>0</v>
      </c>
      <c r="Z22" s="93">
        <v>4.6E-5</v>
      </c>
      <c r="AA22" s="93">
        <v>1.5E-5</v>
      </c>
      <c r="AB22" s="93">
        <v>-8.2000000000000001E-5</v>
      </c>
      <c r="AC22" s="93">
        <v>-3.4E-5</v>
      </c>
      <c r="AD22" s="93">
        <v>0</v>
      </c>
      <c r="AE22" s="93">
        <v>1.6899999999999999E-4</v>
      </c>
      <c r="AF22" s="93">
        <v>2.6400000000000002E-4</v>
      </c>
      <c r="AG22" s="93">
        <v>2.99E-4</v>
      </c>
      <c r="AH22" s="93">
        <v>4.1399999999999998E-4</v>
      </c>
      <c r="AI22" s="93">
        <v>4.9899999999999999E-4</v>
      </c>
      <c r="AJ22" s="93">
        <v>4.8899999999999996E-4</v>
      </c>
    </row>
    <row r="23" spans="1:36" ht="15" customHeight="1" x14ac:dyDescent="0.2">
      <c r="A23" s="93">
        <v>2.9299999999999999E-3</v>
      </c>
      <c r="B23" s="93">
        <v>2.5089999999999999E-3</v>
      </c>
      <c r="C23" s="93">
        <v>2.019E-3</v>
      </c>
      <c r="D23" s="93">
        <v>1.7149999999999999E-3</v>
      </c>
      <c r="E23" s="93">
        <v>1.4270000000000001E-3</v>
      </c>
      <c r="F23" s="93">
        <v>1.039E-3</v>
      </c>
      <c r="G23" s="93">
        <v>7.3399999999999995E-4</v>
      </c>
      <c r="H23" s="93">
        <v>4.5399999999999998E-4</v>
      </c>
      <c r="I23" s="93">
        <v>3.7500000000000001E-4</v>
      </c>
      <c r="J23" s="93">
        <v>2.63E-4</v>
      </c>
      <c r="K23" s="93">
        <v>1.6000000000000001E-4</v>
      </c>
      <c r="L23" s="93">
        <v>3.6000000000000001E-5</v>
      </c>
      <c r="M23" s="93">
        <v>1.2E-5</v>
      </c>
      <c r="N23" s="93">
        <v>6.4999999999999994E-5</v>
      </c>
      <c r="O23" s="93">
        <v>8.5000000000000006E-5</v>
      </c>
      <c r="P23" s="93">
        <v>-3.8999999999999999E-5</v>
      </c>
      <c r="Q23" s="93">
        <v>-6.0000000000000002E-6</v>
      </c>
      <c r="R23" s="93">
        <v>-1.3200000000000001E-4</v>
      </c>
      <c r="S23" s="93">
        <v>-1.7200000000000001E-4</v>
      </c>
      <c r="T23" s="93">
        <v>-1.06E-4</v>
      </c>
      <c r="U23" s="93">
        <v>-6.0999999999999999E-5</v>
      </c>
      <c r="V23" s="93">
        <v>-8.2000000000000001E-5</v>
      </c>
      <c r="W23" s="93">
        <v>-9.9999999999999995E-7</v>
      </c>
      <c r="X23" s="93">
        <v>-3.0000000000000001E-5</v>
      </c>
      <c r="Y23" s="93">
        <v>0</v>
      </c>
      <c r="Z23" s="93">
        <v>2.6999999999999999E-5</v>
      </c>
      <c r="AA23" s="93">
        <v>3.4999999999999997E-5</v>
      </c>
      <c r="AB23" s="93">
        <v>-5.1999999999999997E-5</v>
      </c>
      <c r="AC23" s="93">
        <v>-2.6999999999999999E-5</v>
      </c>
      <c r="AD23" s="93">
        <v>-9.9999999999999995E-7</v>
      </c>
      <c r="AE23" s="93">
        <v>1.94E-4</v>
      </c>
      <c r="AF23" s="93">
        <v>2.4600000000000002E-4</v>
      </c>
      <c r="AG23" s="93">
        <v>2.9399999999999999E-4</v>
      </c>
      <c r="AH23" s="93">
        <v>3.88E-4</v>
      </c>
      <c r="AI23" s="93">
        <v>5.04E-4</v>
      </c>
      <c r="AJ23" s="93">
        <v>4.9799999999999996E-4</v>
      </c>
    </row>
    <row r="24" spans="1:36" ht="15" customHeight="1" x14ac:dyDescent="0.2">
      <c r="A24" s="93">
        <v>2.784E-3</v>
      </c>
      <c r="B24" s="93">
        <v>2.3749999999999999E-3</v>
      </c>
      <c r="C24" s="93">
        <v>1.908E-3</v>
      </c>
      <c r="D24" s="93">
        <v>1.6050000000000001E-3</v>
      </c>
      <c r="E24" s="93">
        <v>1.307E-3</v>
      </c>
      <c r="F24" s="93">
        <v>9.0700000000000004E-4</v>
      </c>
      <c r="G24" s="93">
        <v>5.7600000000000001E-4</v>
      </c>
      <c r="H24" s="93">
        <v>2.9300000000000002E-4</v>
      </c>
      <c r="I24" s="93">
        <v>2.3699999999999999E-4</v>
      </c>
      <c r="J24" s="93">
        <v>1.1E-4</v>
      </c>
      <c r="K24" s="93">
        <v>1.7E-5</v>
      </c>
      <c r="L24" s="93">
        <v>-1.12E-4</v>
      </c>
      <c r="M24" s="93">
        <v>-1.2799999999999999E-4</v>
      </c>
      <c r="N24" s="93">
        <v>-6.7999999999999999E-5</v>
      </c>
      <c r="O24" s="93">
        <v>-4.8000000000000001E-5</v>
      </c>
      <c r="P24" s="93">
        <v>-1.3899999999999999E-4</v>
      </c>
      <c r="Q24" s="93">
        <v>-8.3999999999999995E-5</v>
      </c>
      <c r="R24" s="93">
        <v>-2.1599999999999999E-4</v>
      </c>
      <c r="S24" s="93">
        <v>-2.3499999999999999E-4</v>
      </c>
      <c r="T24" s="93">
        <v>-1.56E-4</v>
      </c>
      <c r="U24" s="93">
        <v>-1.25E-4</v>
      </c>
      <c r="V24" s="93">
        <v>-1.15E-4</v>
      </c>
      <c r="W24" s="93">
        <v>-4.6E-5</v>
      </c>
      <c r="X24" s="93">
        <v>-4.1999999999999998E-5</v>
      </c>
      <c r="Y24" s="93">
        <v>0</v>
      </c>
      <c r="Z24" s="93">
        <v>6.6000000000000005E-5</v>
      </c>
      <c r="AA24" s="93">
        <v>3.8000000000000002E-5</v>
      </c>
      <c r="AB24" s="93">
        <v>-2.1999999999999999E-5</v>
      </c>
      <c r="AC24" s="93">
        <v>5.0000000000000004E-6</v>
      </c>
      <c r="AD24" s="93">
        <v>1.2E-5</v>
      </c>
      <c r="AE24" s="93">
        <v>1.64E-4</v>
      </c>
      <c r="AF24" s="93">
        <v>2.24E-4</v>
      </c>
      <c r="AG24" s="93">
        <v>2.61E-4</v>
      </c>
      <c r="AH24" s="93">
        <v>3.6299999999999999E-4</v>
      </c>
      <c r="AI24" s="93">
        <v>4.2099999999999999E-4</v>
      </c>
      <c r="AJ24" s="93">
        <v>4.3899999999999999E-4</v>
      </c>
    </row>
    <row r="25" spans="1:36" ht="15" customHeight="1" x14ac:dyDescent="0.2">
      <c r="A25" s="93">
        <v>2.5490000000000001E-3</v>
      </c>
      <c r="B25" s="93">
        <v>2.153E-3</v>
      </c>
      <c r="C25" s="93">
        <v>1.712E-3</v>
      </c>
      <c r="D25" s="93">
        <v>1.3550000000000001E-3</v>
      </c>
      <c r="E25" s="93">
        <v>1.036E-3</v>
      </c>
      <c r="F25" s="93">
        <v>7.1299999999999998E-4</v>
      </c>
      <c r="G25" s="93">
        <v>4.46E-4</v>
      </c>
      <c r="H25" s="93">
        <v>2.1499999999999999E-4</v>
      </c>
      <c r="I25" s="93">
        <v>1.2E-4</v>
      </c>
      <c r="J25" s="93">
        <v>3.0000000000000001E-5</v>
      </c>
      <c r="K25" s="93">
        <v>-6.3999999999999997E-5</v>
      </c>
      <c r="L25" s="93">
        <v>-2.03E-4</v>
      </c>
      <c r="M25" s="93">
        <v>-2.1599999999999999E-4</v>
      </c>
      <c r="N25" s="93">
        <v>-1.3200000000000001E-4</v>
      </c>
      <c r="O25" s="93">
        <v>-9.2999999999999997E-5</v>
      </c>
      <c r="P25" s="93">
        <v>-1.3999999999999999E-4</v>
      </c>
      <c r="Q25" s="93">
        <v>-1.3799999999999999E-4</v>
      </c>
      <c r="R25" s="93">
        <v>-2.33E-4</v>
      </c>
      <c r="S25" s="93">
        <v>-2.7300000000000002E-4</v>
      </c>
      <c r="T25" s="93">
        <v>-1.4999999999999999E-4</v>
      </c>
      <c r="U25" s="93">
        <v>-1.2799999999999999E-4</v>
      </c>
      <c r="V25" s="93">
        <v>-1.3200000000000001E-4</v>
      </c>
      <c r="W25" s="93">
        <v>-5.7000000000000003E-5</v>
      </c>
      <c r="X25" s="93">
        <v>-5.1999999999999997E-5</v>
      </c>
      <c r="Y25" s="93">
        <v>0</v>
      </c>
      <c r="Z25" s="93">
        <v>6.2000000000000003E-5</v>
      </c>
      <c r="AA25" s="93">
        <v>3.1000000000000001E-5</v>
      </c>
      <c r="AB25" s="93">
        <v>-2.8E-5</v>
      </c>
      <c r="AC25" s="93">
        <v>-2.9E-5</v>
      </c>
      <c r="AD25" s="93">
        <v>-4.6999999999999997E-5</v>
      </c>
      <c r="AE25" s="93">
        <v>9.6000000000000002E-5</v>
      </c>
      <c r="AF25" s="93">
        <v>1.6000000000000001E-4</v>
      </c>
      <c r="AG25" s="93">
        <v>2.24E-4</v>
      </c>
      <c r="AH25" s="93">
        <v>2.9399999999999999E-4</v>
      </c>
      <c r="AI25" s="93">
        <v>3.68E-4</v>
      </c>
      <c r="AJ25" s="93">
        <v>3.6499999999999998E-4</v>
      </c>
    </row>
    <row r="26" spans="1:36" ht="15" customHeight="1" x14ac:dyDescent="0.2">
      <c r="A26" s="93">
        <v>3.0720000000000001E-3</v>
      </c>
      <c r="B26" s="93">
        <v>2.6289999999999998E-3</v>
      </c>
      <c r="C26" s="93">
        <v>2.124E-3</v>
      </c>
      <c r="D26" s="93">
        <v>1.7930000000000001E-3</v>
      </c>
      <c r="E26" s="93">
        <v>1.4710000000000001E-3</v>
      </c>
      <c r="F26" s="93">
        <v>1.116E-3</v>
      </c>
      <c r="G26" s="93">
        <v>7.7499999999999997E-4</v>
      </c>
      <c r="H26" s="93">
        <v>5.0000000000000001E-4</v>
      </c>
      <c r="I26" s="93">
        <v>3.8200000000000002E-4</v>
      </c>
      <c r="J26" s="93">
        <v>3.01E-4</v>
      </c>
      <c r="K26" s="93">
        <v>2.1900000000000001E-4</v>
      </c>
      <c r="L26" s="93">
        <v>6.3E-5</v>
      </c>
      <c r="M26" s="93">
        <v>3.0000000000000001E-5</v>
      </c>
      <c r="N26" s="93">
        <v>1E-4</v>
      </c>
      <c r="O26" s="93">
        <v>9.7999999999999997E-5</v>
      </c>
      <c r="P26" s="93">
        <v>3.8999999999999999E-5</v>
      </c>
      <c r="Q26" s="93">
        <v>1.9999999999999999E-6</v>
      </c>
      <c r="R26" s="93">
        <v>-1.0900000000000001E-4</v>
      </c>
      <c r="S26" s="93">
        <v>-1.45E-4</v>
      </c>
      <c r="T26" s="93">
        <v>-7.4999999999999993E-5</v>
      </c>
      <c r="U26" s="93">
        <v>-7.1000000000000005E-5</v>
      </c>
      <c r="V26" s="93">
        <v>-3.6000000000000001E-5</v>
      </c>
      <c r="W26" s="93">
        <v>-2.8E-5</v>
      </c>
      <c r="X26" s="93">
        <v>-4.6999999999999997E-5</v>
      </c>
      <c r="Y26" s="93">
        <v>0</v>
      </c>
      <c r="Z26" s="93">
        <v>9.0000000000000006E-5</v>
      </c>
      <c r="AA26" s="93">
        <v>3.4999999999999997E-5</v>
      </c>
      <c r="AB26" s="93">
        <v>-6.7999999999999999E-5</v>
      </c>
      <c r="AC26" s="93">
        <v>-9.6000000000000002E-5</v>
      </c>
      <c r="AD26" s="93">
        <v>-1.2999999999999999E-4</v>
      </c>
      <c r="AE26" s="93">
        <v>-1.5E-5</v>
      </c>
      <c r="AF26" s="93">
        <v>-1.0000000000000001E-5</v>
      </c>
      <c r="AG26" s="93">
        <v>5.5000000000000002E-5</v>
      </c>
      <c r="AH26" s="93">
        <v>1.15E-4</v>
      </c>
      <c r="AI26" s="93">
        <v>1.6799999999999999E-4</v>
      </c>
      <c r="AJ26" s="93">
        <v>1.5699999999999999E-4</v>
      </c>
    </row>
    <row r="27" spans="1:36" ht="15" customHeight="1" x14ac:dyDescent="0.2">
      <c r="A27" s="93">
        <v>3.0149999999999999E-3</v>
      </c>
      <c r="B27" s="93">
        <v>2.5820000000000001E-3</v>
      </c>
      <c r="C27" s="93">
        <v>2.1069999999999999E-3</v>
      </c>
      <c r="D27" s="93">
        <v>1.7769999999999999E-3</v>
      </c>
      <c r="E27" s="93">
        <v>1.4339999999999999E-3</v>
      </c>
      <c r="F27" s="93">
        <v>1.1169999999999999E-3</v>
      </c>
      <c r="G27" s="93">
        <v>7.6499999999999995E-4</v>
      </c>
      <c r="H27" s="93">
        <v>4.9700000000000005E-4</v>
      </c>
      <c r="I27" s="93">
        <v>4.0099999999999999E-4</v>
      </c>
      <c r="J27" s="93">
        <v>3.4099999999999999E-4</v>
      </c>
      <c r="K27" s="93">
        <v>2.4499999999999999E-4</v>
      </c>
      <c r="L27" s="93">
        <v>7.3999999999999996E-5</v>
      </c>
      <c r="M27" s="93">
        <v>6.4999999999999994E-5</v>
      </c>
      <c r="N27" s="93">
        <v>1.2999999999999999E-4</v>
      </c>
      <c r="O27" s="93">
        <v>1.1400000000000001E-4</v>
      </c>
      <c r="P27" s="93">
        <v>7.7999999999999999E-5</v>
      </c>
      <c r="Q27" s="93">
        <v>3.4999999999999997E-5</v>
      </c>
      <c r="R27" s="93">
        <v>-6.7000000000000002E-5</v>
      </c>
      <c r="S27" s="93">
        <v>-1.3899999999999999E-4</v>
      </c>
      <c r="T27" s="93">
        <v>-8.1000000000000004E-5</v>
      </c>
      <c r="U27" s="93">
        <v>-3.6000000000000001E-5</v>
      </c>
      <c r="V27" s="93">
        <v>-4.8999999999999998E-5</v>
      </c>
      <c r="W27" s="93">
        <v>-3.8000000000000002E-5</v>
      </c>
      <c r="X27" s="93">
        <v>-3.4E-5</v>
      </c>
      <c r="Y27" s="93">
        <v>0</v>
      </c>
      <c r="Z27" s="93">
        <v>7.2000000000000002E-5</v>
      </c>
      <c r="AA27" s="93">
        <v>4.6E-5</v>
      </c>
      <c r="AB27" s="93">
        <v>-7.8999999999999996E-5</v>
      </c>
      <c r="AC27" s="93">
        <v>-1.4200000000000001E-4</v>
      </c>
      <c r="AD27" s="93">
        <v>-1.76E-4</v>
      </c>
      <c r="AE27" s="93">
        <v>-8.0000000000000007E-5</v>
      </c>
      <c r="AF27" s="93">
        <v>-5.8E-5</v>
      </c>
      <c r="AG27" s="93">
        <v>-3.6999999999999998E-5</v>
      </c>
      <c r="AH27" s="93">
        <v>4.1E-5</v>
      </c>
      <c r="AI27" s="93">
        <v>8.0000000000000007E-5</v>
      </c>
      <c r="AJ27" s="93">
        <v>9.3999999999999994E-5</v>
      </c>
    </row>
    <row r="28" spans="1:36" ht="15" customHeight="1" x14ac:dyDescent="0.2">
      <c r="A28" s="93">
        <v>2.4580000000000001E-3</v>
      </c>
      <c r="B28" s="93">
        <v>2.0430000000000001E-3</v>
      </c>
      <c r="C28" s="93">
        <v>1.603E-3</v>
      </c>
      <c r="D28" s="93">
        <v>1.2620000000000001E-3</v>
      </c>
      <c r="E28" s="93">
        <v>9.5500000000000001E-4</v>
      </c>
      <c r="F28" s="93">
        <v>6.5099999999999999E-4</v>
      </c>
      <c r="G28" s="93">
        <v>4.0000000000000002E-4</v>
      </c>
      <c r="H28" s="93">
        <v>1.0900000000000001E-4</v>
      </c>
      <c r="I28" s="93">
        <v>-1.2E-5</v>
      </c>
      <c r="J28" s="93">
        <v>-4.5000000000000003E-5</v>
      </c>
      <c r="K28" s="93">
        <v>-1.6699999999999999E-4</v>
      </c>
      <c r="L28" s="93">
        <v>-2.6800000000000001E-4</v>
      </c>
      <c r="M28" s="93">
        <v>-2.9500000000000001E-4</v>
      </c>
      <c r="N28" s="93">
        <v>-1.8599999999999999E-4</v>
      </c>
      <c r="O28" s="93">
        <v>-1.8000000000000001E-4</v>
      </c>
      <c r="P28" s="93">
        <v>-1.8799999999999999E-4</v>
      </c>
      <c r="Q28" s="93">
        <v>-1.8000000000000001E-4</v>
      </c>
      <c r="R28" s="93">
        <v>-2.5700000000000001E-4</v>
      </c>
      <c r="S28" s="93">
        <v>-2.9500000000000001E-4</v>
      </c>
      <c r="T28" s="93">
        <v>-2.4499999999999999E-4</v>
      </c>
      <c r="U28" s="93">
        <v>-1.3799999999999999E-4</v>
      </c>
      <c r="V28" s="93">
        <v>-1.5100000000000001E-4</v>
      </c>
      <c r="W28" s="93">
        <v>-6.3999999999999997E-5</v>
      </c>
      <c r="X28" s="93">
        <v>-7.7000000000000001E-5</v>
      </c>
      <c r="Y28" s="93">
        <v>0</v>
      </c>
      <c r="Z28" s="93">
        <v>7.7999999999999999E-5</v>
      </c>
      <c r="AA28" s="93">
        <v>8.8999999999999995E-5</v>
      </c>
      <c r="AB28" s="93">
        <v>-1.5E-5</v>
      </c>
      <c r="AC28" s="93">
        <v>-5.5999999999999999E-5</v>
      </c>
      <c r="AD28" s="93">
        <v>-7.4999999999999993E-5</v>
      </c>
      <c r="AE28" s="93">
        <v>3.1999999999999999E-5</v>
      </c>
      <c r="AF28" s="93">
        <v>6.3E-5</v>
      </c>
      <c r="AG28" s="93">
        <v>1.13E-4</v>
      </c>
      <c r="AH28" s="93">
        <v>1.7899999999999999E-4</v>
      </c>
      <c r="AI28" s="93">
        <v>2.2900000000000001E-4</v>
      </c>
      <c r="AJ28" s="93">
        <v>2.42E-4</v>
      </c>
    </row>
    <row r="29" spans="1:36" ht="15" customHeight="1" x14ac:dyDescent="0.2">
      <c r="A29" s="93">
        <v>2.875E-3</v>
      </c>
      <c r="B29" s="93">
        <v>2.4399999999999999E-3</v>
      </c>
      <c r="C29" s="93">
        <v>1.9650000000000002E-3</v>
      </c>
      <c r="D29" s="93">
        <v>1.6639999999999999E-3</v>
      </c>
      <c r="E29" s="93">
        <v>1.33E-3</v>
      </c>
      <c r="F29" s="93">
        <v>1.01E-3</v>
      </c>
      <c r="G29" s="93">
        <v>6.7400000000000001E-4</v>
      </c>
      <c r="H29" s="93">
        <v>3.8699999999999997E-4</v>
      </c>
      <c r="I29" s="93">
        <v>2.8699999999999998E-4</v>
      </c>
      <c r="J29" s="93">
        <v>2.2800000000000001E-4</v>
      </c>
      <c r="K29" s="93">
        <v>1.22E-4</v>
      </c>
      <c r="L29" s="93">
        <v>-6.9999999999999999E-6</v>
      </c>
      <c r="M29" s="93">
        <v>-4.3000000000000002E-5</v>
      </c>
      <c r="N29" s="93">
        <v>4.8999999999999998E-5</v>
      </c>
      <c r="O29" s="93">
        <v>1.8E-5</v>
      </c>
      <c r="P29" s="93">
        <v>-1.4E-5</v>
      </c>
      <c r="Q29" s="93">
        <v>-4.5000000000000003E-5</v>
      </c>
      <c r="R29" s="93">
        <v>-1.18E-4</v>
      </c>
      <c r="S29" s="93">
        <v>-1.7100000000000001E-4</v>
      </c>
      <c r="T29" s="93">
        <v>-1.6100000000000001E-4</v>
      </c>
      <c r="U29" s="93">
        <v>-6.3E-5</v>
      </c>
      <c r="V29" s="93">
        <v>-8.7000000000000001E-5</v>
      </c>
      <c r="W29" s="93">
        <v>-3.8000000000000002E-5</v>
      </c>
      <c r="X29" s="93">
        <v>-6.9999999999999994E-5</v>
      </c>
      <c r="Y29" s="93">
        <v>0</v>
      </c>
      <c r="Z29" s="93">
        <v>8.7000000000000001E-5</v>
      </c>
      <c r="AA29" s="93">
        <v>6.6000000000000005E-5</v>
      </c>
      <c r="AB29" s="93">
        <v>-6.6000000000000005E-5</v>
      </c>
      <c r="AC29" s="93">
        <v>-1.22E-4</v>
      </c>
      <c r="AD29" s="93">
        <v>-1.5899999999999999E-4</v>
      </c>
      <c r="AE29" s="93">
        <v>-1E-4</v>
      </c>
      <c r="AF29" s="93">
        <v>-1.3100000000000001E-4</v>
      </c>
      <c r="AG29" s="93">
        <v>-7.1000000000000005E-5</v>
      </c>
      <c r="AH29" s="93">
        <v>0</v>
      </c>
      <c r="AI29" s="93">
        <v>1.4E-5</v>
      </c>
      <c r="AJ29" s="93">
        <v>4.1999999999999998E-5</v>
      </c>
    </row>
    <row r="30" spans="1:36" ht="15" customHeight="1" x14ac:dyDescent="0.2">
      <c r="A30" s="93">
        <v>2.7690000000000002E-3</v>
      </c>
      <c r="B30" s="93">
        <v>2.362E-3</v>
      </c>
      <c r="C30" s="93">
        <v>1.9059999999999999E-3</v>
      </c>
      <c r="D30" s="93">
        <v>1.585E-3</v>
      </c>
      <c r="E30" s="93">
        <v>1.248E-3</v>
      </c>
      <c r="F30" s="93">
        <v>9.5500000000000001E-4</v>
      </c>
      <c r="G30" s="93">
        <v>6.5300000000000004E-4</v>
      </c>
      <c r="H30" s="93">
        <v>3.6999999999999999E-4</v>
      </c>
      <c r="I30" s="93">
        <v>2.8400000000000002E-4</v>
      </c>
      <c r="J30" s="93">
        <v>2.2699999999999999E-4</v>
      </c>
      <c r="K30" s="93">
        <v>1.2400000000000001E-4</v>
      </c>
      <c r="L30" s="93">
        <v>-6.9999999999999999E-6</v>
      </c>
      <c r="M30" s="93">
        <v>-5.8E-5</v>
      </c>
      <c r="N30" s="93">
        <v>3.1999999999999999E-5</v>
      </c>
      <c r="O30" s="93">
        <v>1.8E-5</v>
      </c>
      <c r="P30" s="93">
        <v>6.9999999999999999E-6</v>
      </c>
      <c r="Q30" s="93">
        <v>-3.0000000000000001E-5</v>
      </c>
      <c r="R30" s="93">
        <v>-1.12E-4</v>
      </c>
      <c r="S30" s="93">
        <v>-1.73E-4</v>
      </c>
      <c r="T30" s="93">
        <v>-1.2E-4</v>
      </c>
      <c r="U30" s="93">
        <v>-4.8999999999999998E-5</v>
      </c>
      <c r="V30" s="93">
        <v>-7.6000000000000004E-5</v>
      </c>
      <c r="W30" s="93">
        <v>-2.0999999999999999E-5</v>
      </c>
      <c r="X30" s="93">
        <v>-4.6999999999999997E-5</v>
      </c>
      <c r="Y30" s="93">
        <v>0</v>
      </c>
      <c r="Z30" s="93">
        <v>7.4999999999999993E-5</v>
      </c>
      <c r="AA30" s="93">
        <v>5.1999999999999997E-5</v>
      </c>
      <c r="AB30" s="93">
        <v>-7.1000000000000005E-5</v>
      </c>
      <c r="AC30" s="93">
        <v>-1.5799999999999999E-4</v>
      </c>
      <c r="AD30" s="93">
        <v>-2.1900000000000001E-4</v>
      </c>
      <c r="AE30" s="93">
        <v>-1.6200000000000001E-4</v>
      </c>
      <c r="AF30" s="93">
        <v>-1.8000000000000001E-4</v>
      </c>
      <c r="AG30" s="93">
        <v>-1.3999999999999999E-4</v>
      </c>
      <c r="AH30" s="93">
        <v>-9.1000000000000003E-5</v>
      </c>
      <c r="AI30" s="93">
        <v>-4.6E-5</v>
      </c>
      <c r="AJ30" s="93">
        <v>-4.8000000000000001E-5</v>
      </c>
    </row>
    <row r="31" spans="1:36" ht="15" customHeight="1" x14ac:dyDescent="0.2">
      <c r="A31" s="93">
        <v>2.993E-3</v>
      </c>
      <c r="B31" s="93">
        <v>2.5950000000000001E-3</v>
      </c>
      <c r="C31" s="93">
        <v>2.1189999999999998E-3</v>
      </c>
      <c r="D31" s="93">
        <v>1.8029999999999999E-3</v>
      </c>
      <c r="E31" s="93">
        <v>1.4959999999999999E-3</v>
      </c>
      <c r="F31" s="93">
        <v>1.1919999999999999E-3</v>
      </c>
      <c r="G31" s="93">
        <v>8.7900000000000001E-4</v>
      </c>
      <c r="H31" s="93">
        <v>6.02E-4</v>
      </c>
      <c r="I31" s="93">
        <v>4.7600000000000002E-4</v>
      </c>
      <c r="J31" s="93">
        <v>4.2700000000000002E-4</v>
      </c>
      <c r="K31" s="93">
        <v>3.1199999999999999E-4</v>
      </c>
      <c r="L31" s="93">
        <v>1.4799999999999999E-4</v>
      </c>
      <c r="M31" s="93">
        <v>9.7E-5</v>
      </c>
      <c r="N31" s="93">
        <v>2.03E-4</v>
      </c>
      <c r="O31" s="93">
        <v>1.63E-4</v>
      </c>
      <c r="P31" s="93">
        <v>1.2300000000000001E-4</v>
      </c>
      <c r="Q31" s="93">
        <v>8.6000000000000003E-5</v>
      </c>
      <c r="R31" s="93">
        <v>-3.4999999999999997E-5</v>
      </c>
      <c r="S31" s="93">
        <v>-1.1E-4</v>
      </c>
      <c r="T31" s="93">
        <v>-6.6000000000000005E-5</v>
      </c>
      <c r="U31" s="93">
        <v>-2.1999999999999999E-5</v>
      </c>
      <c r="V31" s="93">
        <v>-3.4999999999999997E-5</v>
      </c>
      <c r="W31" s="93">
        <v>-1.5E-5</v>
      </c>
      <c r="X31" s="93">
        <v>-3.4E-5</v>
      </c>
      <c r="Y31" s="93">
        <v>0</v>
      </c>
      <c r="Z31" s="93">
        <v>5.0000000000000002E-5</v>
      </c>
      <c r="AA31" s="93">
        <v>6.7000000000000002E-5</v>
      </c>
      <c r="AB31" s="93">
        <v>-7.4999999999999993E-5</v>
      </c>
      <c r="AC31" s="93">
        <v>-1.5200000000000001E-4</v>
      </c>
      <c r="AD31" s="93">
        <v>-2.1000000000000001E-4</v>
      </c>
      <c r="AE31" s="93">
        <v>-1.8200000000000001E-4</v>
      </c>
      <c r="AF31" s="93">
        <v>-1.8799999999999999E-4</v>
      </c>
      <c r="AG31" s="93">
        <v>-1.3100000000000001E-4</v>
      </c>
      <c r="AH31" s="93">
        <v>-1.26E-4</v>
      </c>
      <c r="AI31" s="93">
        <v>-9.7E-5</v>
      </c>
      <c r="AJ31" s="93">
        <v>-6.7000000000000002E-5</v>
      </c>
    </row>
    <row r="32" spans="1:36" ht="15" customHeight="1" x14ac:dyDescent="0.2">
      <c r="A32" s="93">
        <v>2.6129999999999999E-3</v>
      </c>
      <c r="B32" s="93">
        <v>2.2209999999999999E-3</v>
      </c>
      <c r="C32" s="93">
        <v>1.7930000000000001E-3</v>
      </c>
      <c r="D32" s="93">
        <v>1.5250000000000001E-3</v>
      </c>
      <c r="E32" s="93">
        <v>1.201E-3</v>
      </c>
      <c r="F32" s="93">
        <v>9.2199999999999997E-4</v>
      </c>
      <c r="G32" s="93">
        <v>6.1200000000000002E-4</v>
      </c>
      <c r="H32" s="93">
        <v>3.5799999999999997E-4</v>
      </c>
      <c r="I32" s="93">
        <v>2.7E-4</v>
      </c>
      <c r="J32" s="93">
        <v>2.42E-4</v>
      </c>
      <c r="K32" s="93">
        <v>1.5799999999999999E-4</v>
      </c>
      <c r="L32" s="93">
        <v>1.8E-5</v>
      </c>
      <c r="M32" s="93">
        <v>-1.7E-5</v>
      </c>
      <c r="N32" s="93">
        <v>8.7000000000000001E-5</v>
      </c>
      <c r="O32" s="93">
        <v>7.7000000000000001E-5</v>
      </c>
      <c r="P32" s="93">
        <v>5.7000000000000003E-5</v>
      </c>
      <c r="Q32" s="93">
        <v>1.9000000000000001E-5</v>
      </c>
      <c r="R32" s="93">
        <v>-6.8999999999999997E-5</v>
      </c>
      <c r="S32" s="93">
        <v>-1.4899999999999999E-4</v>
      </c>
      <c r="T32" s="93">
        <v>-1.08E-4</v>
      </c>
      <c r="U32" s="93">
        <v>-6.0999999999999999E-5</v>
      </c>
      <c r="V32" s="93">
        <v>-4.8000000000000001E-5</v>
      </c>
      <c r="W32" s="93">
        <v>-2.3E-5</v>
      </c>
      <c r="X32" s="93">
        <v>-4.6999999999999997E-5</v>
      </c>
      <c r="Y32" s="93">
        <v>0</v>
      </c>
      <c r="Z32" s="93">
        <v>8.0000000000000007E-5</v>
      </c>
      <c r="AA32" s="93">
        <v>6.0999999999999999E-5</v>
      </c>
      <c r="AB32" s="93">
        <v>-6.3E-5</v>
      </c>
      <c r="AC32" s="93">
        <v>-1.75E-4</v>
      </c>
      <c r="AD32" s="93">
        <v>-2.5099999999999998E-4</v>
      </c>
      <c r="AE32" s="93">
        <v>-2.23E-4</v>
      </c>
      <c r="AF32" s="93">
        <v>-2.4399999999999999E-4</v>
      </c>
      <c r="AG32" s="93">
        <v>-1.66E-4</v>
      </c>
      <c r="AH32" s="93">
        <v>-1.4999999999999999E-4</v>
      </c>
      <c r="AI32" s="93">
        <v>-1.26E-4</v>
      </c>
      <c r="AJ32" s="93">
        <v>-1.11E-4</v>
      </c>
    </row>
    <row r="33" spans="1:36" ht="15" customHeight="1" x14ac:dyDescent="0.2">
      <c r="A33" s="93">
        <v>2.722E-3</v>
      </c>
      <c r="B33" s="93">
        <v>2.333E-3</v>
      </c>
      <c r="C33" s="93">
        <v>1.882E-3</v>
      </c>
      <c r="D33" s="93">
        <v>1.573E-3</v>
      </c>
      <c r="E33" s="93">
        <v>1.2489999999999999E-3</v>
      </c>
      <c r="F33" s="93">
        <v>9.68E-4</v>
      </c>
      <c r="G33" s="93">
        <v>6.8099999999999996E-4</v>
      </c>
      <c r="H33" s="93">
        <v>4.2299999999999998E-4</v>
      </c>
      <c r="I33" s="93">
        <v>3.1100000000000002E-4</v>
      </c>
      <c r="J33" s="93">
        <v>2.9100000000000003E-4</v>
      </c>
      <c r="K33" s="93">
        <v>1.76E-4</v>
      </c>
      <c r="L33" s="93">
        <v>2.4000000000000001E-5</v>
      </c>
      <c r="M33" s="93">
        <v>-1.1E-5</v>
      </c>
      <c r="N33" s="93">
        <v>8.3999999999999995E-5</v>
      </c>
      <c r="O33" s="93">
        <v>6.7000000000000002E-5</v>
      </c>
      <c r="P33" s="93">
        <v>3.3000000000000003E-5</v>
      </c>
      <c r="Q33" s="93">
        <v>-9.9999999999999995E-7</v>
      </c>
      <c r="R33" s="93">
        <v>-9.7999999999999997E-5</v>
      </c>
      <c r="S33" s="93">
        <v>-1.54E-4</v>
      </c>
      <c r="T33" s="93">
        <v>-1.3300000000000001E-4</v>
      </c>
      <c r="U33" s="93">
        <v>-5.3000000000000001E-5</v>
      </c>
      <c r="V33" s="93">
        <v>-6.3E-5</v>
      </c>
      <c r="W33" s="93">
        <v>-4.6E-5</v>
      </c>
      <c r="X33" s="93">
        <v>-2.0999999999999999E-5</v>
      </c>
      <c r="Y33" s="93">
        <v>0</v>
      </c>
      <c r="Z33" s="93">
        <v>6.8999999999999997E-5</v>
      </c>
      <c r="AA33" s="93">
        <v>8.3999999999999995E-5</v>
      </c>
      <c r="AB33" s="93">
        <v>-6.6000000000000005E-5</v>
      </c>
      <c r="AC33" s="93">
        <v>-1.5899999999999999E-4</v>
      </c>
      <c r="AD33" s="93">
        <v>-2.2900000000000001E-4</v>
      </c>
      <c r="AE33" s="93">
        <v>-2.0900000000000001E-4</v>
      </c>
      <c r="AF33" s="93">
        <v>-1.9100000000000001E-4</v>
      </c>
      <c r="AG33" s="93">
        <v>-1.17E-4</v>
      </c>
      <c r="AH33" s="93">
        <v>-8.8999999999999995E-5</v>
      </c>
      <c r="AI33" s="93">
        <v>-7.4999999999999993E-5</v>
      </c>
      <c r="AJ33" s="93">
        <v>-5.1E-5</v>
      </c>
    </row>
    <row r="34" spans="1:36" ht="15" customHeight="1" x14ac:dyDescent="0.2">
      <c r="A34" s="93">
        <v>2.944E-3</v>
      </c>
      <c r="B34" s="93">
        <v>2.5509999999999999E-3</v>
      </c>
      <c r="C34" s="93">
        <v>2.101E-3</v>
      </c>
      <c r="D34" s="93">
        <v>1.7819999999999999E-3</v>
      </c>
      <c r="E34" s="93">
        <v>1.4679999999999999E-3</v>
      </c>
      <c r="F34" s="93">
        <v>1.1720000000000001E-3</v>
      </c>
      <c r="G34" s="93">
        <v>8.6700000000000004E-4</v>
      </c>
      <c r="H34" s="93">
        <v>5.7899999999999998E-4</v>
      </c>
      <c r="I34" s="93">
        <v>4.6799999999999999E-4</v>
      </c>
      <c r="J34" s="93">
        <v>4.3100000000000001E-4</v>
      </c>
      <c r="K34" s="93">
        <v>3.1700000000000001E-4</v>
      </c>
      <c r="L34" s="93">
        <v>1.94E-4</v>
      </c>
      <c r="M34" s="93">
        <v>1.36E-4</v>
      </c>
      <c r="N34" s="93">
        <v>2.32E-4</v>
      </c>
      <c r="O34" s="93">
        <v>1.84E-4</v>
      </c>
      <c r="P34" s="93">
        <v>1.6200000000000001E-4</v>
      </c>
      <c r="Q34" s="93">
        <v>1.07E-4</v>
      </c>
      <c r="R34" s="93">
        <v>9.9999999999999995E-7</v>
      </c>
      <c r="S34" s="93">
        <v>-9.0000000000000006E-5</v>
      </c>
      <c r="T34" s="93">
        <v>-6.8999999999999997E-5</v>
      </c>
      <c r="U34" s="93">
        <v>-1.2E-5</v>
      </c>
      <c r="V34" s="93">
        <v>-1.5999999999999999E-5</v>
      </c>
      <c r="W34" s="93">
        <v>-3.6000000000000001E-5</v>
      </c>
      <c r="X34" s="93">
        <v>-4.8999999999999998E-5</v>
      </c>
      <c r="Y34" s="93">
        <v>0</v>
      </c>
      <c r="Z34" s="93">
        <v>6.9999999999999994E-5</v>
      </c>
      <c r="AA34" s="93">
        <v>4.1E-5</v>
      </c>
      <c r="AB34" s="93">
        <v>-1.0399999999999999E-4</v>
      </c>
      <c r="AC34" s="93">
        <v>-2.2599999999999999E-4</v>
      </c>
      <c r="AD34" s="93">
        <v>-3.1100000000000002E-4</v>
      </c>
      <c r="AE34" s="93">
        <v>-2.99E-4</v>
      </c>
      <c r="AF34" s="93">
        <v>-3.1199999999999999E-4</v>
      </c>
      <c r="AG34" s="93">
        <v>-2.32E-4</v>
      </c>
      <c r="AH34" s="93">
        <v>-2.3000000000000001E-4</v>
      </c>
      <c r="AI34" s="93">
        <v>-1.9599999999999999E-4</v>
      </c>
      <c r="AJ34" s="93">
        <v>-1.74E-4</v>
      </c>
    </row>
    <row r="35" spans="1:36" ht="15" customHeight="1" x14ac:dyDescent="0.2">
      <c r="A35" s="93">
        <v>3.1470000000000001E-3</v>
      </c>
      <c r="B35" s="93">
        <v>2.7130000000000001E-3</v>
      </c>
      <c r="C35" s="93">
        <v>2.2179999999999999E-3</v>
      </c>
      <c r="D35" s="93">
        <v>1.9139999999999999E-3</v>
      </c>
      <c r="E35" s="93">
        <v>1.5510000000000001E-3</v>
      </c>
      <c r="F35" s="93">
        <v>1.242E-3</v>
      </c>
      <c r="G35" s="93">
        <v>9.1600000000000004E-4</v>
      </c>
      <c r="H35" s="93">
        <v>6.29E-4</v>
      </c>
      <c r="I35" s="93">
        <v>5.0500000000000002E-4</v>
      </c>
      <c r="J35" s="93">
        <v>4.7399999999999997E-4</v>
      </c>
      <c r="K35" s="93">
        <v>3.6900000000000002E-4</v>
      </c>
      <c r="L35" s="93">
        <v>2.1599999999999999E-4</v>
      </c>
      <c r="M35" s="93">
        <v>1.4300000000000001E-4</v>
      </c>
      <c r="N35" s="93">
        <v>2.24E-4</v>
      </c>
      <c r="O35" s="93">
        <v>1.73E-4</v>
      </c>
      <c r="P35" s="93">
        <v>1.34E-4</v>
      </c>
      <c r="Q35" s="93">
        <v>9.7999999999999997E-5</v>
      </c>
      <c r="R35" s="93">
        <v>-3.9999999999999998E-6</v>
      </c>
      <c r="S35" s="93">
        <v>-1.08E-4</v>
      </c>
      <c r="T35" s="93">
        <v>-8.2000000000000001E-5</v>
      </c>
      <c r="U35" s="93">
        <v>-9.9999999999999995E-7</v>
      </c>
      <c r="V35" s="93">
        <v>-4.8000000000000001E-5</v>
      </c>
      <c r="W35" s="93">
        <v>-4.3000000000000002E-5</v>
      </c>
      <c r="X35" s="93">
        <v>-6.3999999999999997E-5</v>
      </c>
      <c r="Y35" s="93">
        <v>0</v>
      </c>
      <c r="Z35" s="93">
        <v>6.7000000000000002E-5</v>
      </c>
      <c r="AA35" s="93">
        <v>4.8999999999999998E-5</v>
      </c>
      <c r="AB35" s="93">
        <v>-1.15E-4</v>
      </c>
      <c r="AC35" s="93">
        <v>-2.3000000000000001E-4</v>
      </c>
      <c r="AD35" s="93">
        <v>-3.19E-4</v>
      </c>
      <c r="AE35" s="93">
        <v>-3.39E-4</v>
      </c>
      <c r="AF35" s="93">
        <v>-3.48E-4</v>
      </c>
      <c r="AG35" s="93">
        <v>-2.5099999999999998E-4</v>
      </c>
      <c r="AH35" s="93">
        <v>-2.41E-4</v>
      </c>
      <c r="AI35" s="93">
        <v>-2.41E-4</v>
      </c>
      <c r="AJ35" s="93">
        <v>-2.0900000000000001E-4</v>
      </c>
    </row>
    <row r="36" spans="1:36" ht="15" customHeight="1" x14ac:dyDescent="0.2">
      <c r="A36" s="93">
        <v>3.3219999999999999E-3</v>
      </c>
      <c r="B36" s="93">
        <v>2.9229999999999998E-3</v>
      </c>
      <c r="C36" s="93">
        <v>2.434E-3</v>
      </c>
      <c r="D36" s="93">
        <v>2.1120000000000002E-3</v>
      </c>
      <c r="E36" s="93">
        <v>1.768E-3</v>
      </c>
      <c r="F36" s="93">
        <v>1.482E-3</v>
      </c>
      <c r="G36" s="93">
        <v>1.175E-3</v>
      </c>
      <c r="H36" s="93">
        <v>8.7299999999999997E-4</v>
      </c>
      <c r="I36" s="93">
        <v>7.5299999999999998E-4</v>
      </c>
      <c r="J36" s="93">
        <v>7.1500000000000003E-4</v>
      </c>
      <c r="K36" s="93">
        <v>5.8299999999999997E-4</v>
      </c>
      <c r="L36" s="93">
        <v>4.17E-4</v>
      </c>
      <c r="M36" s="93">
        <v>3.6000000000000002E-4</v>
      </c>
      <c r="N36" s="93">
        <v>4.3600000000000003E-4</v>
      </c>
      <c r="O36" s="93">
        <v>3.7800000000000003E-4</v>
      </c>
      <c r="P36" s="93">
        <v>3.19E-4</v>
      </c>
      <c r="Q36" s="93">
        <v>2.5700000000000001E-4</v>
      </c>
      <c r="R36" s="93">
        <v>1.2400000000000001E-4</v>
      </c>
      <c r="S36" s="93">
        <v>2.6999999999999999E-5</v>
      </c>
      <c r="T36" s="93">
        <v>2.0999999999999999E-5</v>
      </c>
      <c r="U36" s="93">
        <v>7.7000000000000001E-5</v>
      </c>
      <c r="V36" s="93">
        <v>6.0000000000000002E-6</v>
      </c>
      <c r="W36" s="93">
        <v>1.1E-5</v>
      </c>
      <c r="X36" s="93">
        <v>-3.3000000000000003E-5</v>
      </c>
      <c r="Y36" s="93">
        <v>0</v>
      </c>
      <c r="Z36" s="93">
        <v>6.9999999999999994E-5</v>
      </c>
      <c r="AA36" s="93">
        <v>2.1999999999999999E-5</v>
      </c>
      <c r="AB36" s="93">
        <v>-1.5100000000000001E-4</v>
      </c>
      <c r="AC36" s="93">
        <v>-3.0899999999999998E-4</v>
      </c>
      <c r="AD36" s="93">
        <v>-4.1199999999999999E-4</v>
      </c>
      <c r="AE36" s="93">
        <v>-4.6200000000000001E-4</v>
      </c>
      <c r="AF36" s="93">
        <v>-4.64E-4</v>
      </c>
      <c r="AG36" s="93">
        <v>-3.8000000000000002E-4</v>
      </c>
      <c r="AH36" s="93">
        <v>-3.57E-4</v>
      </c>
      <c r="AI36" s="93">
        <v>-3.4499999999999998E-4</v>
      </c>
      <c r="AJ36" s="93">
        <v>-3.3E-4</v>
      </c>
    </row>
    <row r="37" spans="1:36" ht="15" customHeight="1" x14ac:dyDescent="0.2">
      <c r="A37" s="93">
        <v>3.1719999999999999E-3</v>
      </c>
      <c r="B37" s="93">
        <v>2.761E-3</v>
      </c>
      <c r="C37" s="93">
        <v>2.2690000000000002E-3</v>
      </c>
      <c r="D37" s="93">
        <v>1.9789999999999999E-3</v>
      </c>
      <c r="E37" s="93">
        <v>1.6479999999999999E-3</v>
      </c>
      <c r="F37" s="93">
        <v>1.3339999999999999E-3</v>
      </c>
      <c r="G37" s="93">
        <v>1.018E-3</v>
      </c>
      <c r="H37" s="93">
        <v>7.1699999999999997E-4</v>
      </c>
      <c r="I37" s="93">
        <v>6.0300000000000002E-4</v>
      </c>
      <c r="J37" s="93">
        <v>5.9800000000000001E-4</v>
      </c>
      <c r="K37" s="93">
        <v>4.6999999999999999E-4</v>
      </c>
      <c r="L37" s="93">
        <v>3.01E-4</v>
      </c>
      <c r="M37" s="93">
        <v>2.31E-4</v>
      </c>
      <c r="N37" s="93">
        <v>3.1300000000000002E-4</v>
      </c>
      <c r="O37" s="93">
        <v>2.5599999999999999E-4</v>
      </c>
      <c r="P37" s="93">
        <v>2.22E-4</v>
      </c>
      <c r="Q37" s="93">
        <v>1.9000000000000001E-4</v>
      </c>
      <c r="R37" s="93">
        <v>7.3999999999999996E-5</v>
      </c>
      <c r="S37" s="93">
        <v>-3.4E-5</v>
      </c>
      <c r="T37" s="93">
        <v>-3.3000000000000003E-5</v>
      </c>
      <c r="U37" s="93">
        <v>4.5000000000000003E-5</v>
      </c>
      <c r="V37" s="93">
        <v>-6.0000000000000002E-6</v>
      </c>
      <c r="W37" s="93">
        <v>-3.9999999999999998E-6</v>
      </c>
      <c r="X37" s="93">
        <v>-4.3999999999999999E-5</v>
      </c>
      <c r="Y37" s="93">
        <v>0</v>
      </c>
      <c r="Z37" s="93">
        <v>4.8000000000000001E-5</v>
      </c>
      <c r="AA37" s="93">
        <v>3.1999999999999999E-5</v>
      </c>
      <c r="AB37" s="93">
        <v>-1.3200000000000001E-4</v>
      </c>
      <c r="AC37" s="93">
        <v>-2.72E-4</v>
      </c>
      <c r="AD37" s="93">
        <v>-3.8200000000000002E-4</v>
      </c>
      <c r="AE37" s="93">
        <v>-4.1899999999999999E-4</v>
      </c>
      <c r="AF37" s="93">
        <v>-4.0900000000000002E-4</v>
      </c>
      <c r="AG37" s="93">
        <v>-3.1500000000000001E-4</v>
      </c>
      <c r="AH37" s="93">
        <v>-3.0899999999999998E-4</v>
      </c>
      <c r="AI37" s="93">
        <v>-2.9799999999999998E-4</v>
      </c>
      <c r="AJ37" s="93">
        <v>-2.9999999999999997E-4</v>
      </c>
    </row>
    <row r="38" spans="1:36" ht="15" customHeight="1" x14ac:dyDescent="0.2">
      <c r="A38" s="93">
        <v>2.9269999999999999E-3</v>
      </c>
      <c r="B38" s="93">
        <v>2.5300000000000001E-3</v>
      </c>
      <c r="C38" s="93">
        <v>2.075E-3</v>
      </c>
      <c r="D38" s="93">
        <v>1.7819999999999999E-3</v>
      </c>
      <c r="E38" s="93">
        <v>1.4450000000000001E-3</v>
      </c>
      <c r="F38" s="93">
        <v>1.1640000000000001E-3</v>
      </c>
      <c r="G38" s="93">
        <v>8.5700000000000001E-4</v>
      </c>
      <c r="H38" s="93">
        <v>5.9999999999999995E-4</v>
      </c>
      <c r="I38" s="93">
        <v>4.75E-4</v>
      </c>
      <c r="J38" s="93">
        <v>4.5100000000000001E-4</v>
      </c>
      <c r="K38" s="93">
        <v>3.3300000000000002E-4</v>
      </c>
      <c r="L38" s="93">
        <v>1.8799999999999999E-4</v>
      </c>
      <c r="M38" s="93">
        <v>1.1900000000000001E-4</v>
      </c>
      <c r="N38" s="93">
        <v>2.3499999999999999E-4</v>
      </c>
      <c r="O38" s="93">
        <v>1.9599999999999999E-4</v>
      </c>
      <c r="P38" s="93">
        <v>1.6200000000000001E-4</v>
      </c>
      <c r="Q38" s="93">
        <v>1.07E-4</v>
      </c>
      <c r="R38" s="93">
        <v>9.9999999999999995E-7</v>
      </c>
      <c r="S38" s="93">
        <v>-8.7000000000000001E-5</v>
      </c>
      <c r="T38" s="93">
        <v>-8.2999999999999998E-5</v>
      </c>
      <c r="U38" s="93">
        <v>7.9999999999999996E-6</v>
      </c>
      <c r="V38" s="93">
        <v>-3.8999999999999999E-5</v>
      </c>
      <c r="W38" s="93">
        <v>-3.1999999999999999E-5</v>
      </c>
      <c r="X38" s="93">
        <v>-5.1E-5</v>
      </c>
      <c r="Y38" s="93">
        <v>0</v>
      </c>
      <c r="Z38" s="93">
        <v>6.0000000000000002E-5</v>
      </c>
      <c r="AA38" s="93">
        <v>3.4E-5</v>
      </c>
      <c r="AB38" s="93">
        <v>-1.2799999999999999E-4</v>
      </c>
      <c r="AC38" s="93">
        <v>-2.7999999999999998E-4</v>
      </c>
      <c r="AD38" s="93">
        <v>-3.7300000000000001E-4</v>
      </c>
      <c r="AE38" s="93">
        <v>-4.1800000000000002E-4</v>
      </c>
      <c r="AF38" s="93">
        <v>-4.2200000000000001E-4</v>
      </c>
      <c r="AG38" s="93">
        <v>-3.2600000000000001E-4</v>
      </c>
      <c r="AH38" s="93">
        <v>-3.0499999999999999E-4</v>
      </c>
      <c r="AI38" s="93">
        <v>-2.9700000000000001E-4</v>
      </c>
      <c r="AJ38" s="93">
        <v>-2.7799999999999998E-4</v>
      </c>
    </row>
    <row r="39" spans="1:36" ht="15" customHeight="1" x14ac:dyDescent="0.2">
      <c r="A39" s="93">
        <v>2.8470000000000001E-3</v>
      </c>
      <c r="B39" s="93">
        <v>2.4450000000000001E-3</v>
      </c>
      <c r="C39" s="93">
        <v>1.9620000000000002E-3</v>
      </c>
      <c r="D39" s="93">
        <v>1.6559999999999999E-3</v>
      </c>
      <c r="E39" s="93">
        <v>1.3500000000000001E-3</v>
      </c>
      <c r="F39" s="93">
        <v>1.049E-3</v>
      </c>
      <c r="G39" s="93">
        <v>7.4399999999999998E-4</v>
      </c>
      <c r="H39" s="93">
        <v>4.84E-4</v>
      </c>
      <c r="I39" s="93">
        <v>3.6699999999999998E-4</v>
      </c>
      <c r="J39" s="93">
        <v>3.4499999999999998E-4</v>
      </c>
      <c r="K39" s="93">
        <v>2.1599999999999999E-4</v>
      </c>
      <c r="L39" s="93">
        <v>7.7999999999999999E-5</v>
      </c>
      <c r="M39" s="93">
        <v>5.8999999999999998E-5</v>
      </c>
      <c r="N39" s="93">
        <v>1.5699999999999999E-4</v>
      </c>
      <c r="O39" s="93">
        <v>1.3200000000000001E-4</v>
      </c>
      <c r="P39" s="93">
        <v>9.2999999999999997E-5</v>
      </c>
      <c r="Q39" s="93">
        <v>6.0000000000000002E-5</v>
      </c>
      <c r="R39" s="93">
        <v>-3.1999999999999999E-5</v>
      </c>
      <c r="S39" s="93">
        <v>-1.1900000000000001E-4</v>
      </c>
      <c r="T39" s="93">
        <v>-9.5000000000000005E-5</v>
      </c>
      <c r="U39" s="93">
        <v>-1.9000000000000001E-5</v>
      </c>
      <c r="V39" s="93">
        <v>-7.4999999999999993E-5</v>
      </c>
      <c r="W39" s="93">
        <v>-4.3999999999999999E-5</v>
      </c>
      <c r="X39" s="93">
        <v>-5.8999999999999998E-5</v>
      </c>
      <c r="Y39" s="93">
        <v>0</v>
      </c>
      <c r="Z39" s="93">
        <v>4.8999999999999998E-5</v>
      </c>
      <c r="AA39" s="93">
        <v>4.3999999999999999E-5</v>
      </c>
      <c r="AB39" s="93">
        <v>-1.2899999999999999E-4</v>
      </c>
      <c r="AC39" s="93">
        <v>-2.8499999999999999E-4</v>
      </c>
      <c r="AD39" s="93">
        <v>-3.9500000000000001E-4</v>
      </c>
      <c r="AE39" s="93">
        <v>-4.46E-4</v>
      </c>
      <c r="AF39" s="93">
        <v>-4.5899999999999999E-4</v>
      </c>
      <c r="AG39" s="93">
        <v>-3.4900000000000003E-4</v>
      </c>
      <c r="AH39" s="93">
        <v>-3.4099999999999999E-4</v>
      </c>
      <c r="AI39" s="93">
        <v>-3.4299999999999999E-4</v>
      </c>
      <c r="AJ39" s="93">
        <v>-3.2600000000000001E-4</v>
      </c>
    </row>
    <row r="40" spans="1:36" ht="15" customHeight="1" x14ac:dyDescent="0.2">
      <c r="A40" s="93">
        <v>2.9489999999999998E-3</v>
      </c>
      <c r="B40" s="93">
        <v>2.539E-3</v>
      </c>
      <c r="C40" s="93">
        <v>2.0699999999999998E-3</v>
      </c>
      <c r="D40" s="93">
        <v>1.774E-3</v>
      </c>
      <c r="E40" s="93">
        <v>1.4530000000000001E-3</v>
      </c>
      <c r="F40" s="93">
        <v>1.1490000000000001E-3</v>
      </c>
      <c r="G40" s="93">
        <v>8.34E-4</v>
      </c>
      <c r="H40" s="93">
        <v>5.8100000000000003E-4</v>
      </c>
      <c r="I40" s="93">
        <v>4.7699999999999999E-4</v>
      </c>
      <c r="J40" s="93">
        <v>4.6099999999999998E-4</v>
      </c>
      <c r="K40" s="93">
        <v>3.4099999999999999E-4</v>
      </c>
      <c r="L40" s="93">
        <v>1.95E-4</v>
      </c>
      <c r="M40" s="93">
        <v>1.56E-4</v>
      </c>
      <c r="N40" s="93">
        <v>2.4499999999999999E-4</v>
      </c>
      <c r="O40" s="93">
        <v>1.94E-4</v>
      </c>
      <c r="P40" s="93">
        <v>1.6200000000000001E-4</v>
      </c>
      <c r="Q40" s="93">
        <v>1.16E-4</v>
      </c>
      <c r="R40" s="93">
        <v>1.4E-5</v>
      </c>
      <c r="S40" s="93">
        <v>-7.7000000000000001E-5</v>
      </c>
      <c r="T40" s="93">
        <v>-7.4999999999999993E-5</v>
      </c>
      <c r="U40" s="93">
        <v>5.0000000000000004E-6</v>
      </c>
      <c r="V40" s="93">
        <v>-3.8999999999999999E-5</v>
      </c>
      <c r="W40" s="93">
        <v>-2.0999999999999999E-5</v>
      </c>
      <c r="X40" s="93">
        <v>-4.8999999999999998E-5</v>
      </c>
      <c r="Y40" s="93">
        <v>0</v>
      </c>
      <c r="Z40" s="93">
        <v>7.3999999999999996E-5</v>
      </c>
      <c r="AA40" s="93">
        <v>4.8000000000000001E-5</v>
      </c>
      <c r="AB40" s="93">
        <v>-1.18E-4</v>
      </c>
      <c r="AC40" s="93">
        <v>-2.4899999999999998E-4</v>
      </c>
      <c r="AD40" s="93">
        <v>-3.5799999999999997E-4</v>
      </c>
      <c r="AE40" s="93">
        <v>-4.17E-4</v>
      </c>
      <c r="AF40" s="93">
        <v>-4.0700000000000003E-4</v>
      </c>
      <c r="AG40" s="93">
        <v>-3.3300000000000002E-4</v>
      </c>
      <c r="AH40" s="93">
        <v>-3.28E-4</v>
      </c>
      <c r="AI40" s="93">
        <v>-3.39E-4</v>
      </c>
      <c r="AJ40" s="93">
        <v>-3.2600000000000001E-4</v>
      </c>
    </row>
    <row r="41" spans="1:36" ht="15" customHeight="1" x14ac:dyDescent="0.2">
      <c r="A41" s="93">
        <v>2.6800000000000001E-3</v>
      </c>
      <c r="B41" s="93">
        <v>2.2889999999999998E-3</v>
      </c>
      <c r="C41" s="93">
        <v>1.8580000000000001E-3</v>
      </c>
      <c r="D41" s="93">
        <v>1.555E-3</v>
      </c>
      <c r="E41" s="93">
        <v>1.2570000000000001E-3</v>
      </c>
      <c r="F41" s="93">
        <v>9.6900000000000003E-4</v>
      </c>
      <c r="G41" s="93">
        <v>7.0600000000000003E-4</v>
      </c>
      <c r="H41" s="93">
        <v>4.7899999999999999E-4</v>
      </c>
      <c r="I41" s="93">
        <v>3.77E-4</v>
      </c>
      <c r="J41" s="93">
        <v>3.4600000000000001E-4</v>
      </c>
      <c r="K41" s="93">
        <v>2.4399999999999999E-4</v>
      </c>
      <c r="L41" s="93">
        <v>1.1400000000000001E-4</v>
      </c>
      <c r="M41" s="93">
        <v>7.3999999999999996E-5</v>
      </c>
      <c r="N41" s="93">
        <v>1.8000000000000001E-4</v>
      </c>
      <c r="O41" s="93">
        <v>1.6000000000000001E-4</v>
      </c>
      <c r="P41" s="93">
        <v>1.12E-4</v>
      </c>
      <c r="Q41" s="93">
        <v>7.7999999999999999E-5</v>
      </c>
      <c r="R41" s="93">
        <v>-3.1999999999999999E-5</v>
      </c>
      <c r="S41" s="93">
        <v>-1.13E-4</v>
      </c>
      <c r="T41" s="93">
        <v>-1.1400000000000001E-4</v>
      </c>
      <c r="U41" s="93">
        <v>-3.1999999999999999E-5</v>
      </c>
      <c r="V41" s="93">
        <v>-5.1999999999999997E-5</v>
      </c>
      <c r="W41" s="93">
        <v>-4.3000000000000002E-5</v>
      </c>
      <c r="X41" s="93">
        <v>-7.3999999999999996E-5</v>
      </c>
      <c r="Y41" s="93">
        <v>0</v>
      </c>
      <c r="Z41" s="93">
        <v>5.3999999999999998E-5</v>
      </c>
      <c r="AA41" s="93">
        <v>3.8000000000000002E-5</v>
      </c>
      <c r="AB41" s="93">
        <v>-1.3799999999999999E-4</v>
      </c>
      <c r="AC41" s="93">
        <v>-2.6899999999999998E-4</v>
      </c>
      <c r="AD41" s="93">
        <v>-3.9100000000000002E-4</v>
      </c>
      <c r="AE41" s="93">
        <v>-4.5199999999999998E-4</v>
      </c>
      <c r="AF41" s="93">
        <v>-4.6900000000000002E-4</v>
      </c>
      <c r="AG41" s="93">
        <v>-4.0999999999999999E-4</v>
      </c>
      <c r="AH41" s="93">
        <v>-4.26E-4</v>
      </c>
      <c r="AI41" s="93">
        <v>-4.46E-4</v>
      </c>
      <c r="AJ41" s="93">
        <v>-4.2400000000000001E-4</v>
      </c>
    </row>
    <row r="42" spans="1:36" ht="15" customHeight="1" x14ac:dyDescent="0.2">
      <c r="A42" s="93">
        <v>2.6020000000000001E-3</v>
      </c>
      <c r="B42" s="93">
        <v>2.2230000000000001E-3</v>
      </c>
      <c r="C42" s="93">
        <v>1.769E-3</v>
      </c>
      <c r="D42" s="93">
        <v>1.469E-3</v>
      </c>
      <c r="E42" s="93">
        <v>1.199E-3</v>
      </c>
      <c r="F42" s="93">
        <v>8.9700000000000001E-4</v>
      </c>
      <c r="G42" s="93">
        <v>6.0999999999999997E-4</v>
      </c>
      <c r="H42" s="93">
        <v>3.4400000000000001E-4</v>
      </c>
      <c r="I42" s="93">
        <v>2.31E-4</v>
      </c>
      <c r="J42" s="93">
        <v>1.93E-4</v>
      </c>
      <c r="K42" s="93">
        <v>7.3999999999999996E-5</v>
      </c>
      <c r="L42" s="93">
        <v>-5.8E-5</v>
      </c>
      <c r="M42" s="93">
        <v>-5.5000000000000002E-5</v>
      </c>
      <c r="N42" s="93">
        <v>2.8E-5</v>
      </c>
      <c r="O42" s="93">
        <v>2.8E-5</v>
      </c>
      <c r="P42" s="93">
        <v>1.2E-5</v>
      </c>
      <c r="Q42" s="93">
        <v>-1.9000000000000001E-5</v>
      </c>
      <c r="R42" s="93">
        <v>-1.17E-4</v>
      </c>
      <c r="S42" s="93">
        <v>-1.6799999999999999E-4</v>
      </c>
      <c r="T42" s="93">
        <v>-1.5799999999999999E-4</v>
      </c>
      <c r="U42" s="93">
        <v>-6.4999999999999994E-5</v>
      </c>
      <c r="V42" s="93">
        <v>-7.6000000000000004E-5</v>
      </c>
      <c r="W42" s="93">
        <v>-5.0000000000000002E-5</v>
      </c>
      <c r="X42" s="93">
        <v>-5.0000000000000002E-5</v>
      </c>
      <c r="Y42" s="93">
        <v>0</v>
      </c>
      <c r="Z42" s="93">
        <v>9.0000000000000006E-5</v>
      </c>
      <c r="AA42" s="93">
        <v>8.7000000000000001E-5</v>
      </c>
      <c r="AB42" s="93">
        <v>-7.2999999999999999E-5</v>
      </c>
      <c r="AC42" s="93">
        <v>-2.0799999999999999E-4</v>
      </c>
      <c r="AD42" s="93">
        <v>-3.2899999999999997E-4</v>
      </c>
      <c r="AE42" s="93">
        <v>-4.0200000000000001E-4</v>
      </c>
      <c r="AF42" s="93">
        <v>-4.2299999999999998E-4</v>
      </c>
      <c r="AG42" s="93">
        <v>-4.0099999999999999E-4</v>
      </c>
      <c r="AH42" s="93">
        <v>-4.37E-4</v>
      </c>
      <c r="AI42" s="93">
        <v>-4.6500000000000003E-4</v>
      </c>
      <c r="AJ42" s="93">
        <v>-4.3899999999999999E-4</v>
      </c>
    </row>
    <row r="43" spans="1:36" ht="15" customHeight="1" x14ac:dyDescent="0.2">
      <c r="A43" s="93">
        <v>1.9750000000000002E-3</v>
      </c>
      <c r="B43" s="93">
        <v>1.5900000000000001E-3</v>
      </c>
      <c r="C43" s="93">
        <v>1.15E-3</v>
      </c>
      <c r="D43" s="93">
        <v>8.7200000000000005E-4</v>
      </c>
      <c r="E43" s="93">
        <v>6.1700000000000004E-4</v>
      </c>
      <c r="F43" s="93">
        <v>2.72E-4</v>
      </c>
      <c r="G43" s="93">
        <v>-6.9999999999999999E-6</v>
      </c>
      <c r="H43" s="93">
        <v>-2.1900000000000001E-4</v>
      </c>
      <c r="I43" s="93">
        <v>-2.9999999999999997E-4</v>
      </c>
      <c r="J43" s="93">
        <v>-3.7399999999999998E-4</v>
      </c>
      <c r="K43" s="93">
        <v>-4.66E-4</v>
      </c>
      <c r="L43" s="93">
        <v>-5.2800000000000004E-4</v>
      </c>
      <c r="M43" s="93">
        <v>-4.9100000000000001E-4</v>
      </c>
      <c r="N43" s="93">
        <v>-4.0900000000000002E-4</v>
      </c>
      <c r="O43" s="93">
        <v>-4.17E-4</v>
      </c>
      <c r="P43" s="93">
        <v>-4.0200000000000001E-4</v>
      </c>
      <c r="Q43" s="93">
        <v>-3.79E-4</v>
      </c>
      <c r="R43" s="93">
        <v>-4.4900000000000002E-4</v>
      </c>
      <c r="S43" s="93">
        <v>-4.7199999999999998E-4</v>
      </c>
      <c r="T43" s="93">
        <v>-4.0000000000000002E-4</v>
      </c>
      <c r="U43" s="93">
        <v>-2.5599999999999999E-4</v>
      </c>
      <c r="V43" s="93">
        <v>-2.3000000000000001E-4</v>
      </c>
      <c r="W43" s="93">
        <v>-1.5200000000000001E-4</v>
      </c>
      <c r="X43" s="93">
        <v>-1.08E-4</v>
      </c>
      <c r="Y43" s="93">
        <v>0</v>
      </c>
      <c r="Z43" s="93">
        <v>1.6200000000000001E-4</v>
      </c>
      <c r="AA43" s="93">
        <v>2.3000000000000001E-4</v>
      </c>
      <c r="AB43" s="93">
        <v>1.83E-4</v>
      </c>
      <c r="AC43" s="93">
        <v>1.13E-4</v>
      </c>
      <c r="AD43" s="93">
        <v>6.3E-5</v>
      </c>
      <c r="AE43" s="93">
        <v>1.4E-5</v>
      </c>
      <c r="AF43" s="93">
        <v>-5.0000000000000002E-5</v>
      </c>
      <c r="AG43" s="93">
        <v>-1.3899999999999999E-4</v>
      </c>
      <c r="AH43" s="93">
        <v>-1.8799999999999999E-4</v>
      </c>
      <c r="AI43" s="93">
        <v>-1.7699999999999999E-4</v>
      </c>
      <c r="AJ43" s="93">
        <v>-1.7100000000000001E-4</v>
      </c>
    </row>
    <row r="44" spans="1:36" ht="15" customHeight="1" x14ac:dyDescent="0.2">
      <c r="A44" s="93">
        <v>2.0240000000000002E-3</v>
      </c>
      <c r="B44" s="93">
        <v>1.632E-3</v>
      </c>
      <c r="C44" s="93">
        <v>1.189E-3</v>
      </c>
      <c r="D44" s="93">
        <v>8.8099999999999995E-4</v>
      </c>
      <c r="E44" s="93">
        <v>6.1200000000000002E-4</v>
      </c>
      <c r="F44" s="93">
        <v>2.6699999999999998E-4</v>
      </c>
      <c r="G44" s="93">
        <v>1.5999999999999999E-5</v>
      </c>
      <c r="H44" s="93">
        <v>-1.6200000000000001E-4</v>
      </c>
      <c r="I44" s="93">
        <v>-2.1100000000000001E-4</v>
      </c>
      <c r="J44" s="93">
        <v>-2.8299999999999999E-4</v>
      </c>
      <c r="K44" s="93">
        <v>-3.5300000000000002E-4</v>
      </c>
      <c r="L44" s="93">
        <v>-4.44E-4</v>
      </c>
      <c r="M44" s="93">
        <v>-4.2400000000000001E-4</v>
      </c>
      <c r="N44" s="93">
        <v>-3.5399999999999999E-4</v>
      </c>
      <c r="O44" s="93">
        <v>-3.5199999999999999E-4</v>
      </c>
      <c r="P44" s="93">
        <v>-3.4499999999999998E-4</v>
      </c>
      <c r="Q44" s="93">
        <v>-3.2899999999999997E-4</v>
      </c>
      <c r="R44" s="93">
        <v>-4.0200000000000001E-4</v>
      </c>
      <c r="S44" s="93">
        <v>-4.3800000000000002E-4</v>
      </c>
      <c r="T44" s="93">
        <v>-3.68E-4</v>
      </c>
      <c r="U44" s="93">
        <v>-2.61E-4</v>
      </c>
      <c r="V44" s="93">
        <v>-2.1100000000000001E-4</v>
      </c>
      <c r="W44" s="93">
        <v>-1.4799999999999999E-4</v>
      </c>
      <c r="X44" s="93">
        <v>-9.5000000000000005E-5</v>
      </c>
      <c r="Y44" s="93">
        <v>0</v>
      </c>
      <c r="Z44" s="93">
        <v>1.44E-4</v>
      </c>
      <c r="AA44" s="93">
        <v>2.1499999999999999E-4</v>
      </c>
      <c r="AB44" s="93">
        <v>1.75E-4</v>
      </c>
      <c r="AC44" s="93">
        <v>1.05E-4</v>
      </c>
      <c r="AD44" s="93">
        <v>6.4999999999999994E-5</v>
      </c>
      <c r="AE44" s="93">
        <v>3.4E-5</v>
      </c>
      <c r="AF44" s="93">
        <v>-4.1E-5</v>
      </c>
      <c r="AG44" s="93">
        <v>-1.18E-4</v>
      </c>
      <c r="AH44" s="93">
        <v>-1.7200000000000001E-4</v>
      </c>
      <c r="AI44" s="93">
        <v>-1.64E-4</v>
      </c>
      <c r="AJ44" s="93">
        <v>-1.6100000000000001E-4</v>
      </c>
    </row>
    <row r="45" spans="1:36" ht="15" customHeight="1" x14ac:dyDescent="0.2">
      <c r="A45" s="93">
        <v>1.8209999999999999E-3</v>
      </c>
      <c r="B45" s="93">
        <v>1.462E-3</v>
      </c>
      <c r="C45" s="93">
        <v>1.059E-3</v>
      </c>
      <c r="D45" s="93">
        <v>7.7399999999999995E-4</v>
      </c>
      <c r="E45" s="93">
        <v>5.4100000000000003E-4</v>
      </c>
      <c r="F45" s="93">
        <v>2.33E-4</v>
      </c>
      <c r="G45" s="93">
        <v>-6.9999999999999999E-6</v>
      </c>
      <c r="H45" s="93">
        <v>-2.14E-4</v>
      </c>
      <c r="I45" s="93">
        <v>-2.9599999999999998E-4</v>
      </c>
      <c r="J45" s="93">
        <v>-3.5199999999999999E-4</v>
      </c>
      <c r="K45" s="93">
        <v>-4.5100000000000001E-4</v>
      </c>
      <c r="L45" s="93">
        <v>-5.4199999999999995E-4</v>
      </c>
      <c r="M45" s="93">
        <v>-5.04E-4</v>
      </c>
      <c r="N45" s="93">
        <v>-4.26E-4</v>
      </c>
      <c r="O45" s="93">
        <v>-4.2900000000000002E-4</v>
      </c>
      <c r="P45" s="93">
        <v>-4.3199999999999998E-4</v>
      </c>
      <c r="Q45" s="93">
        <v>-3.97E-4</v>
      </c>
      <c r="R45" s="93">
        <v>-4.8000000000000001E-4</v>
      </c>
      <c r="S45" s="93">
        <v>-4.8500000000000003E-4</v>
      </c>
      <c r="T45" s="93">
        <v>-3.8999999999999999E-4</v>
      </c>
      <c r="U45" s="93">
        <v>-2.9E-4</v>
      </c>
      <c r="V45" s="93">
        <v>-2.4000000000000001E-4</v>
      </c>
      <c r="W45" s="93">
        <v>-1.74E-4</v>
      </c>
      <c r="X45" s="93">
        <v>-1.12E-4</v>
      </c>
      <c r="Y45" s="93">
        <v>0</v>
      </c>
      <c r="Z45" s="93">
        <v>1.65E-4</v>
      </c>
      <c r="AA45" s="93">
        <v>2.1000000000000001E-4</v>
      </c>
      <c r="AB45" s="93">
        <v>1.6100000000000001E-4</v>
      </c>
      <c r="AC45" s="93">
        <v>1.01E-4</v>
      </c>
      <c r="AD45" s="93">
        <v>1.1E-5</v>
      </c>
      <c r="AE45" s="93">
        <v>-3.1999999999999999E-5</v>
      </c>
      <c r="AF45" s="93">
        <v>-1.15E-4</v>
      </c>
      <c r="AG45" s="93">
        <v>-1.93E-4</v>
      </c>
      <c r="AH45" s="93">
        <v>-2.5599999999999999E-4</v>
      </c>
      <c r="AI45" s="93">
        <v>-2.5000000000000001E-4</v>
      </c>
      <c r="AJ45" s="93">
        <v>-2.5900000000000001E-4</v>
      </c>
    </row>
    <row r="46" spans="1:36" ht="15" customHeight="1" x14ac:dyDescent="0.2">
      <c r="A46" s="93">
        <v>1.737E-3</v>
      </c>
      <c r="B46" s="93">
        <v>1.346E-3</v>
      </c>
      <c r="C46" s="93">
        <v>9.0200000000000002E-4</v>
      </c>
      <c r="D46" s="93">
        <v>6.0300000000000002E-4</v>
      </c>
      <c r="E46" s="93">
        <v>3.5599999999999998E-4</v>
      </c>
      <c r="F46" s="93">
        <v>2.4000000000000001E-5</v>
      </c>
      <c r="G46" s="93">
        <v>-2.5099999999999998E-4</v>
      </c>
      <c r="H46" s="93">
        <v>-4.2000000000000002E-4</v>
      </c>
      <c r="I46" s="93">
        <v>-4.66E-4</v>
      </c>
      <c r="J46" s="93">
        <v>-4.9899999999999999E-4</v>
      </c>
      <c r="K46" s="93">
        <v>-5.5099999999999995E-4</v>
      </c>
      <c r="L46" s="93">
        <v>-6.1700000000000004E-4</v>
      </c>
      <c r="M46" s="93">
        <v>-5.5599999999999996E-4</v>
      </c>
      <c r="N46" s="93">
        <v>-4.8700000000000002E-4</v>
      </c>
      <c r="O46" s="93">
        <v>-4.5300000000000001E-4</v>
      </c>
      <c r="P46" s="93">
        <v>-4.2999999999999999E-4</v>
      </c>
      <c r="Q46" s="93">
        <v>-3.9599999999999998E-4</v>
      </c>
      <c r="R46" s="93">
        <v>-4.6000000000000001E-4</v>
      </c>
      <c r="S46" s="93">
        <v>-4.6200000000000001E-4</v>
      </c>
      <c r="T46" s="93">
        <v>-3.9599999999999998E-4</v>
      </c>
      <c r="U46" s="93">
        <v>-2.7599999999999999E-4</v>
      </c>
      <c r="V46" s="93">
        <v>-2.2699999999999999E-4</v>
      </c>
      <c r="W46" s="93">
        <v>-1.5899999999999999E-4</v>
      </c>
      <c r="X46" s="93">
        <v>-1.2300000000000001E-4</v>
      </c>
      <c r="Y46" s="93">
        <v>0</v>
      </c>
      <c r="Z46" s="93">
        <v>1.35E-4</v>
      </c>
      <c r="AA46" s="93">
        <v>1.9900000000000001E-4</v>
      </c>
      <c r="AB46" s="93">
        <v>1.37E-4</v>
      </c>
      <c r="AC46" s="93">
        <v>4.3000000000000002E-5</v>
      </c>
      <c r="AD46" s="93">
        <v>-4.8000000000000001E-5</v>
      </c>
      <c r="AE46" s="93">
        <v>-1.1400000000000001E-4</v>
      </c>
      <c r="AF46" s="93">
        <v>-1.8599999999999999E-4</v>
      </c>
      <c r="AG46" s="93">
        <v>-2.5799999999999998E-4</v>
      </c>
      <c r="AH46" s="93">
        <v>-3.1599999999999998E-4</v>
      </c>
      <c r="AI46" s="93">
        <v>-3.4099999999999999E-4</v>
      </c>
      <c r="AJ46" s="93">
        <v>-3.4600000000000001E-4</v>
      </c>
    </row>
    <row r="47" spans="1:36" ht="15" customHeight="1" x14ac:dyDescent="0.2">
      <c r="A47" s="93">
        <v>1.6819999999999999E-3</v>
      </c>
      <c r="B47" s="93">
        <v>1.3110000000000001E-3</v>
      </c>
      <c r="C47" s="93">
        <v>8.9300000000000002E-4</v>
      </c>
      <c r="D47" s="93">
        <v>5.8299999999999997E-4</v>
      </c>
      <c r="E47" s="93">
        <v>3.2299999999999999E-4</v>
      </c>
      <c r="F47" s="93">
        <v>-1.7E-5</v>
      </c>
      <c r="G47" s="93">
        <v>-2.6600000000000001E-4</v>
      </c>
      <c r="H47" s="93">
        <v>-4.46E-4</v>
      </c>
      <c r="I47" s="93">
        <v>-5.0600000000000005E-4</v>
      </c>
      <c r="J47" s="93">
        <v>-5.7799999999999995E-4</v>
      </c>
      <c r="K47" s="93">
        <v>-6.6299999999999996E-4</v>
      </c>
      <c r="L47" s="93">
        <v>-7.54E-4</v>
      </c>
      <c r="M47" s="93">
        <v>-7.0100000000000002E-4</v>
      </c>
      <c r="N47" s="93">
        <v>-6.3400000000000001E-4</v>
      </c>
      <c r="O47" s="93">
        <v>-6.2299999999999996E-4</v>
      </c>
      <c r="P47" s="93">
        <v>-6.0499999999999996E-4</v>
      </c>
      <c r="Q47" s="93">
        <v>-5.6700000000000001E-4</v>
      </c>
      <c r="R47" s="93">
        <v>-5.9599999999999996E-4</v>
      </c>
      <c r="S47" s="93">
        <v>-5.9599999999999996E-4</v>
      </c>
      <c r="T47" s="93">
        <v>-4.9299999999999995E-4</v>
      </c>
      <c r="U47" s="93">
        <v>-3.5399999999999999E-4</v>
      </c>
      <c r="V47" s="93">
        <v>-2.92E-4</v>
      </c>
      <c r="W47" s="93">
        <v>-1.94E-4</v>
      </c>
      <c r="X47" s="93">
        <v>-1.2899999999999999E-4</v>
      </c>
      <c r="Y47" s="93">
        <v>0</v>
      </c>
      <c r="Z47" s="93">
        <v>1.6200000000000001E-4</v>
      </c>
      <c r="AA47" s="93">
        <v>2.3599999999999999E-4</v>
      </c>
      <c r="AB47" s="93">
        <v>1.8200000000000001E-4</v>
      </c>
      <c r="AC47" s="93">
        <v>9.2E-5</v>
      </c>
      <c r="AD47" s="93">
        <v>-1.2999999999999999E-5</v>
      </c>
      <c r="AE47" s="93">
        <v>-8.5000000000000006E-5</v>
      </c>
      <c r="AF47" s="93">
        <v>-1.56E-4</v>
      </c>
      <c r="AG47" s="93">
        <v>-2.43E-4</v>
      </c>
      <c r="AH47" s="93">
        <v>-3.1300000000000002E-4</v>
      </c>
      <c r="AI47" s="93">
        <v>-3.3E-4</v>
      </c>
      <c r="AJ47" s="93">
        <v>-3.4600000000000001E-4</v>
      </c>
    </row>
    <row r="48" spans="1:36" ht="15" customHeight="1" x14ac:dyDescent="0.2">
      <c r="A48" s="93">
        <v>1.5560000000000001E-3</v>
      </c>
      <c r="B48" s="93">
        <v>1.1900000000000001E-3</v>
      </c>
      <c r="C48" s="93">
        <v>7.8399999999999997E-4</v>
      </c>
      <c r="D48" s="93">
        <v>4.9600000000000002E-4</v>
      </c>
      <c r="E48" s="93">
        <v>2.6899999999999998E-4</v>
      </c>
      <c r="F48" s="93">
        <v>-5.5000000000000002E-5</v>
      </c>
      <c r="G48" s="93">
        <v>-3.01E-4</v>
      </c>
      <c r="H48" s="93">
        <v>-4.55E-4</v>
      </c>
      <c r="I48" s="93">
        <v>-5.2599999999999999E-4</v>
      </c>
      <c r="J48" s="93">
        <v>-5.6700000000000001E-4</v>
      </c>
      <c r="K48" s="93">
        <v>-6.3000000000000003E-4</v>
      </c>
      <c r="L48" s="93">
        <v>-6.9700000000000003E-4</v>
      </c>
      <c r="M48" s="93">
        <v>-6.2699999999999995E-4</v>
      </c>
      <c r="N48" s="93">
        <v>-5.22E-4</v>
      </c>
      <c r="O48" s="93">
        <v>-5.0100000000000003E-4</v>
      </c>
      <c r="P48" s="93">
        <v>-4.9299999999999995E-4</v>
      </c>
      <c r="Q48" s="93">
        <v>-4.57E-4</v>
      </c>
      <c r="R48" s="93">
        <v>-5.0900000000000001E-4</v>
      </c>
      <c r="S48" s="93">
        <v>-4.9399999999999997E-4</v>
      </c>
      <c r="T48" s="93">
        <v>-4.28E-4</v>
      </c>
      <c r="U48" s="93">
        <v>-2.7500000000000002E-4</v>
      </c>
      <c r="V48" s="93">
        <v>-2.4000000000000001E-4</v>
      </c>
      <c r="W48" s="93">
        <v>-1.6799999999999999E-4</v>
      </c>
      <c r="X48" s="93">
        <v>-1.06E-4</v>
      </c>
      <c r="Y48" s="93">
        <v>0</v>
      </c>
      <c r="Z48" s="93">
        <v>1.65E-4</v>
      </c>
      <c r="AA48" s="93">
        <v>2.4800000000000001E-4</v>
      </c>
      <c r="AB48" s="93">
        <v>2.14E-4</v>
      </c>
      <c r="AC48" s="93">
        <v>1.6000000000000001E-4</v>
      </c>
      <c r="AD48" s="93">
        <v>1.6000000000000001E-4</v>
      </c>
      <c r="AE48" s="93">
        <v>9.5000000000000005E-5</v>
      </c>
      <c r="AF48" s="93">
        <v>1.7E-5</v>
      </c>
      <c r="AG48" s="93">
        <v>-6.4999999999999994E-5</v>
      </c>
      <c r="AH48" s="93">
        <v>-1.34E-4</v>
      </c>
      <c r="AI48" s="93">
        <v>-1.2999999999999999E-4</v>
      </c>
      <c r="AJ48" s="93">
        <v>-1.7799999999999999E-4</v>
      </c>
    </row>
    <row r="49" spans="1:36" ht="15" customHeight="1" x14ac:dyDescent="0.2">
      <c r="A49" s="93">
        <v>1.815E-3</v>
      </c>
      <c r="B49" s="93">
        <v>1.3960000000000001E-3</v>
      </c>
      <c r="C49" s="93">
        <v>9.4799999999999995E-4</v>
      </c>
      <c r="D49" s="93">
        <v>6.5600000000000001E-4</v>
      </c>
      <c r="E49" s="93">
        <v>3.7399999999999998E-4</v>
      </c>
      <c r="F49" s="93">
        <v>6.4999999999999994E-5</v>
      </c>
      <c r="G49" s="93">
        <v>-2.1000000000000001E-4</v>
      </c>
      <c r="H49" s="93">
        <v>-4.0900000000000002E-4</v>
      </c>
      <c r="I49" s="93">
        <v>-4.7899999999999999E-4</v>
      </c>
      <c r="J49" s="93">
        <v>-5.2099999999999998E-4</v>
      </c>
      <c r="K49" s="93">
        <v>-6.0599999999999998E-4</v>
      </c>
      <c r="L49" s="93">
        <v>-6.6699999999999995E-4</v>
      </c>
      <c r="M49" s="93">
        <v>-6.3900000000000003E-4</v>
      </c>
      <c r="N49" s="93">
        <v>-5.44E-4</v>
      </c>
      <c r="O49" s="93">
        <v>-5.2700000000000002E-4</v>
      </c>
      <c r="P49" s="93">
        <v>-5.1900000000000004E-4</v>
      </c>
      <c r="Q49" s="93">
        <v>-4.84E-4</v>
      </c>
      <c r="R49" s="93">
        <v>-5.0900000000000001E-4</v>
      </c>
      <c r="S49" s="93">
        <v>-5.2899999999999996E-4</v>
      </c>
      <c r="T49" s="93">
        <v>-4.5300000000000001E-4</v>
      </c>
      <c r="U49" s="93">
        <v>-3.01E-4</v>
      </c>
      <c r="V49" s="93">
        <v>-2.4499999999999999E-4</v>
      </c>
      <c r="W49" s="93">
        <v>-1.63E-4</v>
      </c>
      <c r="X49" s="93">
        <v>-1.01E-4</v>
      </c>
      <c r="Y49" s="93">
        <v>0</v>
      </c>
      <c r="Z49" s="93">
        <v>1.44E-4</v>
      </c>
      <c r="AA49" s="93">
        <v>1.9799999999999999E-4</v>
      </c>
      <c r="AB49" s="93">
        <v>1.7699999999999999E-4</v>
      </c>
      <c r="AC49" s="93">
        <v>9.3999999999999994E-5</v>
      </c>
      <c r="AD49" s="93">
        <v>-3.0000000000000001E-6</v>
      </c>
      <c r="AE49" s="93">
        <v>-9.2999999999999997E-5</v>
      </c>
      <c r="AF49" s="93">
        <v>-1.64E-4</v>
      </c>
      <c r="AG49" s="93">
        <v>-2.22E-4</v>
      </c>
      <c r="AH49" s="93">
        <v>-2.7700000000000001E-4</v>
      </c>
      <c r="AI49" s="93">
        <v>-2.9399999999999999E-4</v>
      </c>
      <c r="AJ49" s="93">
        <v>-3.1599999999999998E-4</v>
      </c>
    </row>
    <row r="50" spans="1:36" ht="15" customHeight="1" x14ac:dyDescent="0.2">
      <c r="A50" s="93">
        <v>1.9250000000000001E-3</v>
      </c>
      <c r="B50" s="93">
        <v>1.5479999999999999E-3</v>
      </c>
      <c r="C50" s="93">
        <v>1.116E-3</v>
      </c>
      <c r="D50" s="93">
        <v>7.8399999999999997E-4</v>
      </c>
      <c r="E50" s="93">
        <v>5.2599999999999999E-4</v>
      </c>
      <c r="F50" s="93">
        <v>1.7799999999999999E-4</v>
      </c>
      <c r="G50" s="93">
        <v>-6.9999999999999994E-5</v>
      </c>
      <c r="H50" s="93">
        <v>-2.7300000000000002E-4</v>
      </c>
      <c r="I50" s="93">
        <v>-3.3399999999999999E-4</v>
      </c>
      <c r="J50" s="93">
        <v>-4.08E-4</v>
      </c>
      <c r="K50" s="93">
        <v>-4.9700000000000005E-4</v>
      </c>
      <c r="L50" s="93">
        <v>-5.7399999999999997E-4</v>
      </c>
      <c r="M50" s="93">
        <v>-5.1400000000000003E-4</v>
      </c>
      <c r="N50" s="93">
        <v>-4.4099999999999999E-4</v>
      </c>
      <c r="O50" s="93">
        <v>-4.1100000000000002E-4</v>
      </c>
      <c r="P50" s="93">
        <v>-3.97E-4</v>
      </c>
      <c r="Q50" s="93">
        <v>-3.7800000000000003E-4</v>
      </c>
      <c r="R50" s="93">
        <v>-4.2999999999999999E-4</v>
      </c>
      <c r="S50" s="93">
        <v>-4.3800000000000002E-4</v>
      </c>
      <c r="T50" s="93">
        <v>-3.79E-4</v>
      </c>
      <c r="U50" s="93">
        <v>-2.34E-4</v>
      </c>
      <c r="V50" s="93">
        <v>-2.1100000000000001E-4</v>
      </c>
      <c r="W50" s="93">
        <v>-1.2799999999999999E-4</v>
      </c>
      <c r="X50" s="93">
        <v>-1.05E-4</v>
      </c>
      <c r="Y50" s="93">
        <v>0</v>
      </c>
      <c r="Z50" s="93">
        <v>1.36E-4</v>
      </c>
      <c r="AA50" s="93">
        <v>1.6799999999999999E-4</v>
      </c>
      <c r="AB50" s="93">
        <v>6.7999999999999999E-5</v>
      </c>
      <c r="AC50" s="93">
        <v>-6.9999999999999994E-5</v>
      </c>
      <c r="AD50" s="93">
        <v>-1.83E-4</v>
      </c>
      <c r="AE50" s="93">
        <v>-2.9500000000000001E-4</v>
      </c>
      <c r="AF50" s="93">
        <v>-3.9399999999999998E-4</v>
      </c>
      <c r="AG50" s="93">
        <v>-4.7899999999999999E-4</v>
      </c>
      <c r="AH50" s="93">
        <v>-5.6599999999999999E-4</v>
      </c>
      <c r="AI50" s="93">
        <v>-5.9599999999999996E-4</v>
      </c>
      <c r="AJ50" s="93">
        <v>-6.2200000000000005E-4</v>
      </c>
    </row>
    <row r="51" spans="1:36" ht="15" customHeight="1" x14ac:dyDescent="0.2">
      <c r="A51" s="93">
        <v>1.5E-3</v>
      </c>
      <c r="B51" s="93">
        <v>1.2310000000000001E-3</v>
      </c>
      <c r="C51" s="93">
        <v>8.5800000000000004E-4</v>
      </c>
      <c r="D51" s="93">
        <v>5.8299999999999997E-4</v>
      </c>
      <c r="E51" s="93">
        <v>3.4600000000000001E-4</v>
      </c>
      <c r="F51" s="93">
        <v>2.0999999999999999E-5</v>
      </c>
      <c r="G51" s="93">
        <v>-2.2900000000000001E-4</v>
      </c>
      <c r="H51" s="93">
        <v>-4.26E-4</v>
      </c>
      <c r="I51" s="93">
        <v>-4.73E-4</v>
      </c>
      <c r="J51" s="93">
        <v>-5.3300000000000005E-4</v>
      </c>
      <c r="K51" s="93">
        <v>-6.2399999999999999E-4</v>
      </c>
      <c r="L51" s="93">
        <v>-6.8900000000000005E-4</v>
      </c>
      <c r="M51" s="93">
        <v>-6.2699999999999995E-4</v>
      </c>
      <c r="N51" s="93">
        <v>-5.4500000000000002E-4</v>
      </c>
      <c r="O51" s="93">
        <v>-5.44E-4</v>
      </c>
      <c r="P51" s="93">
        <v>-5.3200000000000003E-4</v>
      </c>
      <c r="Q51" s="93">
        <v>-4.7899999999999999E-4</v>
      </c>
      <c r="R51" s="93">
        <v>-5.0000000000000001E-4</v>
      </c>
      <c r="S51" s="93">
        <v>-5.04E-4</v>
      </c>
      <c r="T51" s="93">
        <v>-4.2999999999999999E-4</v>
      </c>
      <c r="U51" s="93">
        <v>-2.7900000000000001E-4</v>
      </c>
      <c r="V51" s="93">
        <v>-2.3599999999999999E-4</v>
      </c>
      <c r="W51" s="93">
        <v>-1.54E-4</v>
      </c>
      <c r="X51" s="93">
        <v>-1.0900000000000001E-4</v>
      </c>
      <c r="Y51" s="93">
        <v>0</v>
      </c>
      <c r="Z51" s="93">
        <v>1.46E-4</v>
      </c>
      <c r="AA51" s="93">
        <v>2.2000000000000001E-4</v>
      </c>
      <c r="AB51" s="93">
        <v>1.2300000000000001E-4</v>
      </c>
      <c r="AC51" s="93">
        <v>-1.8E-5</v>
      </c>
      <c r="AD51" s="93">
        <v>-1.37E-4</v>
      </c>
      <c r="AE51" s="93">
        <v>-2.52E-4</v>
      </c>
      <c r="AF51" s="93">
        <v>-3.4099999999999999E-4</v>
      </c>
      <c r="AG51" s="93">
        <v>-4.5300000000000001E-4</v>
      </c>
      <c r="AH51" s="93">
        <v>-5.2499999999999997E-4</v>
      </c>
      <c r="AI51" s="93">
        <v>-5.5900000000000004E-4</v>
      </c>
      <c r="AJ51" s="93">
        <v>-5.9800000000000001E-4</v>
      </c>
    </row>
    <row r="52" spans="1:36" ht="15" customHeight="1" x14ac:dyDescent="0.2">
      <c r="A52" s="93">
        <v>1.487E-3</v>
      </c>
      <c r="B52" s="93">
        <v>1.1249999999999999E-3</v>
      </c>
      <c r="C52" s="93">
        <v>7.2800000000000002E-4</v>
      </c>
      <c r="D52" s="93">
        <v>4.7800000000000002E-4</v>
      </c>
      <c r="E52" s="93">
        <v>2.8200000000000002E-4</v>
      </c>
      <c r="F52" s="93">
        <v>-4.0000000000000003E-5</v>
      </c>
      <c r="G52" s="93">
        <v>-2.9700000000000001E-4</v>
      </c>
      <c r="H52" s="93">
        <v>-4.6000000000000001E-4</v>
      </c>
      <c r="I52" s="93">
        <v>-5.0199999999999995E-4</v>
      </c>
      <c r="J52" s="93">
        <v>-5.62E-4</v>
      </c>
      <c r="K52" s="93">
        <v>-6.3100000000000005E-4</v>
      </c>
      <c r="L52" s="93">
        <v>-6.9700000000000003E-4</v>
      </c>
      <c r="M52" s="93">
        <v>-6.4099999999999997E-4</v>
      </c>
      <c r="N52" s="93">
        <v>-5.7600000000000001E-4</v>
      </c>
      <c r="O52" s="93">
        <v>-5.4500000000000002E-4</v>
      </c>
      <c r="P52" s="93">
        <v>-5.22E-4</v>
      </c>
      <c r="Q52" s="93">
        <v>-4.5399999999999998E-4</v>
      </c>
      <c r="R52" s="93">
        <v>-4.9799999999999996E-4</v>
      </c>
      <c r="S52" s="93">
        <v>-5.3499999999999999E-4</v>
      </c>
      <c r="T52" s="93">
        <v>-4.64E-4</v>
      </c>
      <c r="U52" s="93">
        <v>-3.0200000000000002E-4</v>
      </c>
      <c r="V52" s="93">
        <v>-2.5900000000000001E-4</v>
      </c>
      <c r="W52" s="93">
        <v>-1.63E-4</v>
      </c>
      <c r="X52" s="93">
        <v>-1.2799999999999999E-4</v>
      </c>
      <c r="Y52" s="93">
        <v>0</v>
      </c>
      <c r="Z52" s="93">
        <v>1.47E-4</v>
      </c>
      <c r="AA52" s="93">
        <v>2.04E-4</v>
      </c>
      <c r="AB52" s="93">
        <v>1.16E-4</v>
      </c>
      <c r="AC52" s="93">
        <v>-1.9999999999999999E-6</v>
      </c>
      <c r="AD52" s="93">
        <v>-1.2999999999999999E-4</v>
      </c>
      <c r="AE52" s="93">
        <v>-2.4899999999999998E-4</v>
      </c>
      <c r="AF52" s="93">
        <v>-3.2400000000000001E-4</v>
      </c>
      <c r="AG52" s="93">
        <v>-4.1300000000000001E-4</v>
      </c>
      <c r="AH52" s="93">
        <v>-4.7399999999999997E-4</v>
      </c>
      <c r="AI52" s="93">
        <v>-5.0000000000000001E-4</v>
      </c>
      <c r="AJ52" s="93">
        <v>-5.4900000000000001E-4</v>
      </c>
    </row>
    <row r="53" spans="1:36" ht="15" customHeight="1" x14ac:dyDescent="0.2">
      <c r="A53" s="93">
        <v>1.4369999999999999E-3</v>
      </c>
      <c r="B53" s="93">
        <v>1.0679999999999999E-3</v>
      </c>
      <c r="C53" s="93">
        <v>6.6200000000000005E-4</v>
      </c>
      <c r="D53" s="93">
        <v>3.5599999999999998E-4</v>
      </c>
      <c r="E53" s="93">
        <v>1.25E-4</v>
      </c>
      <c r="F53" s="93">
        <v>-1.17E-4</v>
      </c>
      <c r="G53" s="93">
        <v>-3.1E-4</v>
      </c>
      <c r="H53" s="93">
        <v>-4.7199999999999998E-4</v>
      </c>
      <c r="I53" s="93">
        <v>-5.5099999999999995E-4</v>
      </c>
      <c r="J53" s="93">
        <v>-5.9800000000000001E-4</v>
      </c>
      <c r="K53" s="93">
        <v>-6.7900000000000002E-4</v>
      </c>
      <c r="L53" s="93">
        <v>-7.3999999999999999E-4</v>
      </c>
      <c r="M53" s="93">
        <v>-6.6500000000000001E-4</v>
      </c>
      <c r="N53" s="93">
        <v>-5.9100000000000005E-4</v>
      </c>
      <c r="O53" s="93">
        <v>-5.4900000000000001E-4</v>
      </c>
      <c r="P53" s="93">
        <v>-5.1599999999999997E-4</v>
      </c>
      <c r="Q53" s="93">
        <v>-4.6799999999999999E-4</v>
      </c>
      <c r="R53" s="93">
        <v>-5.0500000000000002E-4</v>
      </c>
      <c r="S53" s="93">
        <v>-4.8899999999999996E-4</v>
      </c>
      <c r="T53" s="93">
        <v>-4.0000000000000002E-4</v>
      </c>
      <c r="U53" s="93">
        <v>-2.61E-4</v>
      </c>
      <c r="V53" s="93">
        <v>-2.5000000000000001E-4</v>
      </c>
      <c r="W53" s="93">
        <v>-1.8000000000000001E-4</v>
      </c>
      <c r="X53" s="93">
        <v>-1.25E-4</v>
      </c>
      <c r="Y53" s="93">
        <v>0</v>
      </c>
      <c r="Z53" s="93">
        <v>1.4899999999999999E-4</v>
      </c>
      <c r="AA53" s="93">
        <v>2.0599999999999999E-4</v>
      </c>
      <c r="AB53" s="93">
        <v>1.0399999999999999E-4</v>
      </c>
      <c r="AC53" s="93">
        <v>-1.8E-5</v>
      </c>
      <c r="AD53" s="93">
        <v>-1.5100000000000001E-4</v>
      </c>
      <c r="AE53" s="93">
        <v>-2.5799999999999998E-4</v>
      </c>
      <c r="AF53" s="93">
        <v>-3.3300000000000002E-4</v>
      </c>
      <c r="AG53" s="93">
        <v>-4.0099999999999999E-4</v>
      </c>
      <c r="AH53" s="93">
        <v>-4.7100000000000001E-4</v>
      </c>
      <c r="AI53" s="93">
        <v>-4.9200000000000003E-4</v>
      </c>
      <c r="AJ53" s="93">
        <v>-5.2700000000000002E-4</v>
      </c>
    </row>
    <row r="54" spans="1:36" ht="15" customHeight="1" x14ac:dyDescent="0.2">
      <c r="A54" s="93">
        <v>1.403E-3</v>
      </c>
      <c r="B54" s="93">
        <v>1.0280000000000001E-3</v>
      </c>
      <c r="C54" s="93">
        <v>6.2E-4</v>
      </c>
      <c r="D54" s="93">
        <v>3.4200000000000002E-4</v>
      </c>
      <c r="E54" s="93">
        <v>9.7999999999999997E-5</v>
      </c>
      <c r="F54" s="93">
        <v>-1.7000000000000001E-4</v>
      </c>
      <c r="G54" s="93">
        <v>-3.6200000000000002E-4</v>
      </c>
      <c r="H54" s="93">
        <v>-5.22E-4</v>
      </c>
      <c r="I54" s="93">
        <v>-5.7799999999999995E-4</v>
      </c>
      <c r="J54" s="93">
        <v>-6.1499999999999999E-4</v>
      </c>
      <c r="K54" s="93">
        <v>-6.7900000000000002E-4</v>
      </c>
      <c r="L54" s="93">
        <v>-7.2999999999999996E-4</v>
      </c>
      <c r="M54" s="93">
        <v>-6.7299999999999999E-4</v>
      </c>
      <c r="N54" s="93">
        <v>-5.8600000000000004E-4</v>
      </c>
      <c r="O54" s="93">
        <v>-5.6599999999999999E-4</v>
      </c>
      <c r="P54" s="93">
        <v>-5.2899999999999996E-4</v>
      </c>
      <c r="Q54" s="93">
        <v>-4.84E-4</v>
      </c>
      <c r="R54" s="93">
        <v>-5.1500000000000005E-4</v>
      </c>
      <c r="S54" s="93">
        <v>-5.0500000000000002E-4</v>
      </c>
      <c r="T54" s="93">
        <v>-4.0900000000000002E-4</v>
      </c>
      <c r="U54" s="93">
        <v>-2.6200000000000003E-4</v>
      </c>
      <c r="V54" s="93">
        <v>-2.32E-4</v>
      </c>
      <c r="W54" s="93">
        <v>-1.93E-4</v>
      </c>
      <c r="X54" s="93">
        <v>-1.25E-4</v>
      </c>
      <c r="Y54" s="93">
        <v>0</v>
      </c>
      <c r="Z54" s="93">
        <v>1.6000000000000001E-4</v>
      </c>
      <c r="AA54" s="93">
        <v>2.2599999999999999E-4</v>
      </c>
      <c r="AB54" s="93">
        <v>1.3100000000000001E-4</v>
      </c>
      <c r="AC54" s="93">
        <v>9.0000000000000002E-6</v>
      </c>
      <c r="AD54" s="93">
        <v>-9.7999999999999997E-5</v>
      </c>
      <c r="AE54" s="93">
        <v>-1.84E-4</v>
      </c>
      <c r="AF54" s="93">
        <v>-2.2699999999999999E-4</v>
      </c>
      <c r="AG54" s="93">
        <v>-2.7900000000000001E-4</v>
      </c>
      <c r="AH54" s="93">
        <v>-3.4299999999999999E-4</v>
      </c>
      <c r="AI54" s="93">
        <v>-3.59E-4</v>
      </c>
      <c r="AJ54" s="93">
        <v>-4.0200000000000001E-4</v>
      </c>
    </row>
    <row r="55" spans="1:36" ht="15" customHeight="1" x14ac:dyDescent="0.2">
      <c r="A55" s="93">
        <v>1.2949999999999999E-3</v>
      </c>
      <c r="B55" s="93">
        <v>9.3300000000000002E-4</v>
      </c>
      <c r="C55" s="93">
        <v>5.2499999999999997E-4</v>
      </c>
      <c r="D55" s="93">
        <v>2.4000000000000001E-4</v>
      </c>
      <c r="E55" s="93">
        <v>5.3000000000000001E-5</v>
      </c>
      <c r="F55" s="93">
        <v>-1.9900000000000001E-4</v>
      </c>
      <c r="G55" s="93">
        <v>-4.4900000000000002E-4</v>
      </c>
      <c r="H55" s="93">
        <v>-5.9999999999999995E-4</v>
      </c>
      <c r="I55" s="93">
        <v>-6.5300000000000004E-4</v>
      </c>
      <c r="J55" s="93">
        <v>-7.0799999999999997E-4</v>
      </c>
      <c r="K55" s="93">
        <v>-7.6499999999999995E-4</v>
      </c>
      <c r="L55" s="93">
        <v>-8.4000000000000003E-4</v>
      </c>
      <c r="M55" s="93">
        <v>-7.9500000000000003E-4</v>
      </c>
      <c r="N55" s="93">
        <v>-7.2099999999999996E-4</v>
      </c>
      <c r="O55" s="93">
        <v>-6.7599999999999995E-4</v>
      </c>
      <c r="P55" s="93">
        <v>-6.4099999999999997E-4</v>
      </c>
      <c r="Q55" s="93">
        <v>-5.9299999999999999E-4</v>
      </c>
      <c r="R55" s="93">
        <v>-6.0899999999999995E-4</v>
      </c>
      <c r="S55" s="93">
        <v>-6.2500000000000001E-4</v>
      </c>
      <c r="T55" s="93">
        <v>-5.1699999999999999E-4</v>
      </c>
      <c r="U55" s="93">
        <v>-3.6900000000000002E-4</v>
      </c>
      <c r="V55" s="93">
        <v>-3.1700000000000001E-4</v>
      </c>
      <c r="W55" s="93">
        <v>-2.0699999999999999E-4</v>
      </c>
      <c r="X55" s="93">
        <v>-1.36E-4</v>
      </c>
      <c r="Y55" s="93">
        <v>0</v>
      </c>
      <c r="Z55" s="93">
        <v>1.75E-4</v>
      </c>
      <c r="AA55" s="93">
        <v>2.5999999999999998E-4</v>
      </c>
      <c r="AB55" s="93">
        <v>1.9699999999999999E-4</v>
      </c>
      <c r="AC55" s="93">
        <v>9.1000000000000003E-5</v>
      </c>
      <c r="AD55" s="93">
        <v>-3.1999999999999999E-5</v>
      </c>
      <c r="AE55" s="93">
        <v>-1.4100000000000001E-4</v>
      </c>
      <c r="AF55" s="93">
        <v>-1.85E-4</v>
      </c>
      <c r="AG55" s="93">
        <v>-2.3900000000000001E-4</v>
      </c>
      <c r="AH55" s="93">
        <v>-3.0800000000000001E-4</v>
      </c>
      <c r="AI55" s="93">
        <v>-3.2699999999999998E-4</v>
      </c>
      <c r="AJ55" s="93">
        <v>-3.6699999999999998E-4</v>
      </c>
    </row>
    <row r="56" spans="1:36" ht="15" customHeight="1" x14ac:dyDescent="0.2">
      <c r="A56" s="93">
        <v>1.1590000000000001E-3</v>
      </c>
      <c r="B56" s="93">
        <v>8.0900000000000004E-4</v>
      </c>
      <c r="C56" s="93">
        <v>4.5300000000000001E-4</v>
      </c>
      <c r="D56" s="93">
        <v>2.1499999999999999E-4</v>
      </c>
      <c r="E56" s="93">
        <v>5.0000000000000004E-6</v>
      </c>
      <c r="F56" s="93">
        <v>-3.0800000000000001E-4</v>
      </c>
      <c r="G56" s="93">
        <v>-5.4699999999999996E-4</v>
      </c>
      <c r="H56" s="93">
        <v>-7.1500000000000003E-4</v>
      </c>
      <c r="I56" s="93">
        <v>-7.7999999999999999E-4</v>
      </c>
      <c r="J56" s="93">
        <v>-8.1899999999999996E-4</v>
      </c>
      <c r="K56" s="93">
        <v>-8.5700000000000001E-4</v>
      </c>
      <c r="L56" s="93">
        <v>-9.1299999999999997E-4</v>
      </c>
      <c r="M56" s="93">
        <v>-8.3600000000000005E-4</v>
      </c>
      <c r="N56" s="93">
        <v>-7.1900000000000002E-4</v>
      </c>
      <c r="O56" s="93">
        <v>-6.8000000000000005E-4</v>
      </c>
      <c r="P56" s="93">
        <v>-6.2299999999999996E-4</v>
      </c>
      <c r="Q56" s="93">
        <v>-5.9100000000000005E-4</v>
      </c>
      <c r="R56" s="93">
        <v>-6.0999999999999997E-4</v>
      </c>
      <c r="S56" s="93">
        <v>-5.9199999999999997E-4</v>
      </c>
      <c r="T56" s="93">
        <v>-4.95E-4</v>
      </c>
      <c r="U56" s="93">
        <v>-3.3399999999999999E-4</v>
      </c>
      <c r="V56" s="93">
        <v>-2.7500000000000002E-4</v>
      </c>
      <c r="W56" s="93">
        <v>-1.83E-4</v>
      </c>
      <c r="X56" s="93">
        <v>-1.3300000000000001E-4</v>
      </c>
      <c r="Y56" s="93">
        <v>0</v>
      </c>
      <c r="Z56" s="93">
        <v>1.7100000000000001E-4</v>
      </c>
      <c r="AA56" s="93">
        <v>2.32E-4</v>
      </c>
      <c r="AB56" s="93">
        <v>1.3899999999999999E-4</v>
      </c>
      <c r="AC56" s="93">
        <v>2.0000000000000002E-5</v>
      </c>
      <c r="AD56" s="93">
        <v>-1.05E-4</v>
      </c>
      <c r="AE56" s="93">
        <v>-1.8699999999999999E-4</v>
      </c>
      <c r="AF56" s="93">
        <v>-2.3599999999999999E-4</v>
      </c>
      <c r="AG56" s="93">
        <v>-2.6899999999999998E-4</v>
      </c>
      <c r="AH56" s="93">
        <v>-3.3799999999999998E-4</v>
      </c>
      <c r="AI56" s="93">
        <v>-3.5199999999999999E-4</v>
      </c>
      <c r="AJ56" s="93">
        <v>-3.9500000000000001E-4</v>
      </c>
    </row>
    <row r="57" spans="1:36" ht="15" customHeight="1" x14ac:dyDescent="0.2">
      <c r="A57" s="93">
        <v>1.1640000000000001E-3</v>
      </c>
      <c r="B57" s="93">
        <v>8.3699999999999996E-4</v>
      </c>
      <c r="C57" s="93">
        <v>4.6799999999999999E-4</v>
      </c>
      <c r="D57" s="93">
        <v>2.2100000000000001E-4</v>
      </c>
      <c r="E57" s="93">
        <v>6.9999999999999999E-6</v>
      </c>
      <c r="F57" s="93">
        <v>-2.8200000000000002E-4</v>
      </c>
      <c r="G57" s="93">
        <v>-5.13E-4</v>
      </c>
      <c r="H57" s="93">
        <v>-6.6699999999999995E-4</v>
      </c>
      <c r="I57" s="93">
        <v>-6.9499999999999998E-4</v>
      </c>
      <c r="J57" s="93">
        <v>-7.3700000000000002E-4</v>
      </c>
      <c r="K57" s="93">
        <v>-8.0500000000000005E-4</v>
      </c>
      <c r="L57" s="93">
        <v>-8.5800000000000004E-4</v>
      </c>
      <c r="M57" s="93">
        <v>-8.0099999999999995E-4</v>
      </c>
      <c r="N57" s="93">
        <v>-7.2599999999999997E-4</v>
      </c>
      <c r="O57" s="93">
        <v>-7.1000000000000002E-4</v>
      </c>
      <c r="P57" s="93">
        <v>-6.9099999999999999E-4</v>
      </c>
      <c r="Q57" s="93">
        <v>-6.1499999999999999E-4</v>
      </c>
      <c r="R57" s="93">
        <v>-6.4400000000000004E-4</v>
      </c>
      <c r="S57" s="93">
        <v>-6.3000000000000003E-4</v>
      </c>
      <c r="T57" s="93">
        <v>-5.3700000000000004E-4</v>
      </c>
      <c r="U57" s="93">
        <v>-3.6900000000000002E-4</v>
      </c>
      <c r="V57" s="93">
        <v>-3.1799999999999998E-4</v>
      </c>
      <c r="W57" s="93">
        <v>-2.05E-4</v>
      </c>
      <c r="X57" s="93">
        <v>-1.2899999999999999E-4</v>
      </c>
      <c r="Y57" s="93">
        <v>0</v>
      </c>
      <c r="Z57" s="93">
        <v>1.7000000000000001E-4</v>
      </c>
      <c r="AA57" s="93">
        <v>2.63E-4</v>
      </c>
      <c r="AB57" s="93">
        <v>1.8200000000000001E-4</v>
      </c>
      <c r="AC57" s="93">
        <v>7.2000000000000002E-5</v>
      </c>
      <c r="AD57" s="93">
        <v>-3.1000000000000001E-5</v>
      </c>
      <c r="AE57" s="93">
        <v>-1.1400000000000001E-4</v>
      </c>
      <c r="AF57" s="93">
        <v>-1.4300000000000001E-4</v>
      </c>
      <c r="AG57" s="93">
        <v>-1.56E-4</v>
      </c>
      <c r="AH57" s="93">
        <v>-2.22E-4</v>
      </c>
      <c r="AI57" s="93">
        <v>-2.2900000000000001E-4</v>
      </c>
      <c r="AJ57" s="93">
        <v>-2.7099999999999997E-4</v>
      </c>
    </row>
    <row r="58" spans="1:36" ht="15" customHeight="1" x14ac:dyDescent="0.2">
      <c r="A58" s="93">
        <v>1.2440000000000001E-3</v>
      </c>
      <c r="B58" s="93">
        <v>9.0799999999999995E-4</v>
      </c>
      <c r="C58" s="93">
        <v>5.0199999999999995E-4</v>
      </c>
      <c r="D58" s="93">
        <v>2.1599999999999999E-4</v>
      </c>
      <c r="E58" s="93">
        <v>-2.9E-5</v>
      </c>
      <c r="F58" s="93">
        <v>-3.4699999999999998E-4</v>
      </c>
      <c r="G58" s="93">
        <v>-5.9500000000000004E-4</v>
      </c>
      <c r="H58" s="93">
        <v>-7.4799999999999997E-4</v>
      </c>
      <c r="I58" s="93">
        <v>-7.8700000000000005E-4</v>
      </c>
      <c r="J58" s="93">
        <v>-8.25E-4</v>
      </c>
      <c r="K58" s="93">
        <v>-8.7200000000000005E-4</v>
      </c>
      <c r="L58" s="93">
        <v>-9.3199999999999999E-4</v>
      </c>
      <c r="M58" s="93">
        <v>-8.5099999999999998E-4</v>
      </c>
      <c r="N58" s="93">
        <v>-7.6400000000000003E-4</v>
      </c>
      <c r="O58" s="93">
        <v>-7.0100000000000002E-4</v>
      </c>
      <c r="P58" s="93">
        <v>-6.6299999999999996E-4</v>
      </c>
      <c r="Q58" s="93">
        <v>-5.8799999999999998E-4</v>
      </c>
      <c r="R58" s="93">
        <v>-6.0099999999999997E-4</v>
      </c>
      <c r="S58" s="93">
        <v>-5.8699999999999996E-4</v>
      </c>
      <c r="T58" s="93">
        <v>-4.7899999999999999E-4</v>
      </c>
      <c r="U58" s="93">
        <v>-3.21E-4</v>
      </c>
      <c r="V58" s="93">
        <v>-2.7799999999999998E-4</v>
      </c>
      <c r="W58" s="93">
        <v>-1.8200000000000001E-4</v>
      </c>
      <c r="X58" s="93">
        <v>-1.15E-4</v>
      </c>
      <c r="Y58" s="93">
        <v>0</v>
      </c>
      <c r="Z58" s="93">
        <v>1.7000000000000001E-4</v>
      </c>
      <c r="AA58" s="93">
        <v>2.3699999999999999E-4</v>
      </c>
      <c r="AB58" s="93">
        <v>1.5799999999999999E-4</v>
      </c>
      <c r="AC58" s="93">
        <v>6.9999999999999994E-5</v>
      </c>
      <c r="AD58" s="93">
        <v>-3.0000000000000001E-5</v>
      </c>
      <c r="AE58" s="93">
        <v>-9.5000000000000005E-5</v>
      </c>
      <c r="AF58" s="93">
        <v>-1.13E-4</v>
      </c>
      <c r="AG58" s="93">
        <v>-1.12E-4</v>
      </c>
      <c r="AH58" s="93">
        <v>-1.55E-4</v>
      </c>
      <c r="AI58" s="93">
        <v>-1.5200000000000001E-4</v>
      </c>
      <c r="AJ58" s="93">
        <v>-1.9000000000000001E-4</v>
      </c>
    </row>
    <row r="59" spans="1:36" ht="15" customHeight="1" x14ac:dyDescent="0.2">
      <c r="A59" s="93">
        <v>1.096E-3</v>
      </c>
      <c r="B59" s="93">
        <v>7.4600000000000003E-4</v>
      </c>
      <c r="C59" s="93">
        <v>3.6999999999999999E-4</v>
      </c>
      <c r="D59" s="93">
        <v>1.16E-4</v>
      </c>
      <c r="E59" s="93">
        <v>-8.5000000000000006E-5</v>
      </c>
      <c r="F59" s="93">
        <v>-3.7399999999999998E-4</v>
      </c>
      <c r="G59" s="93">
        <v>-6.0099999999999997E-4</v>
      </c>
      <c r="H59" s="93">
        <v>-7.8100000000000001E-4</v>
      </c>
      <c r="I59" s="93">
        <v>-8.3500000000000002E-4</v>
      </c>
      <c r="J59" s="93">
        <v>-8.6799999999999996E-4</v>
      </c>
      <c r="K59" s="93">
        <v>-9.2500000000000004E-4</v>
      </c>
      <c r="L59" s="93">
        <v>-9.9500000000000001E-4</v>
      </c>
      <c r="M59" s="93">
        <v>-9.1500000000000001E-4</v>
      </c>
      <c r="N59" s="93">
        <v>-8.2799999999999996E-4</v>
      </c>
      <c r="O59" s="93">
        <v>-7.8899999999999999E-4</v>
      </c>
      <c r="P59" s="93">
        <v>-7.6800000000000002E-4</v>
      </c>
      <c r="Q59" s="93">
        <v>-6.9300000000000004E-4</v>
      </c>
      <c r="R59" s="93">
        <v>-6.8499999999999995E-4</v>
      </c>
      <c r="S59" s="93">
        <v>-6.69E-4</v>
      </c>
      <c r="T59" s="93">
        <v>-5.7200000000000003E-4</v>
      </c>
      <c r="U59" s="93">
        <v>-3.86E-4</v>
      </c>
      <c r="V59" s="93">
        <v>-3.1E-4</v>
      </c>
      <c r="W59" s="93">
        <v>-2.0699999999999999E-4</v>
      </c>
      <c r="X59" s="93">
        <v>-1.2899999999999999E-4</v>
      </c>
      <c r="Y59" s="93">
        <v>0</v>
      </c>
      <c r="Z59" s="93">
        <v>1.84E-4</v>
      </c>
      <c r="AA59" s="93">
        <v>2.7500000000000002E-4</v>
      </c>
      <c r="AB59" s="93">
        <v>2.1900000000000001E-4</v>
      </c>
      <c r="AC59" s="93">
        <v>1.3799999999999999E-4</v>
      </c>
      <c r="AD59" s="93">
        <v>5.3000000000000001E-5</v>
      </c>
      <c r="AE59" s="93">
        <v>7.9999999999999996E-6</v>
      </c>
      <c r="AF59" s="93">
        <v>1.8E-5</v>
      </c>
      <c r="AG59" s="93">
        <v>2.5999999999999998E-5</v>
      </c>
      <c r="AH59" s="93">
        <v>1.4E-5</v>
      </c>
      <c r="AI59" s="93">
        <v>2.9E-5</v>
      </c>
      <c r="AJ59" s="93">
        <v>-1.5999999999999999E-5</v>
      </c>
    </row>
    <row r="60" spans="1:36" ht="15" customHeight="1" x14ac:dyDescent="0.2">
      <c r="A60" s="93">
        <v>1.114E-3</v>
      </c>
      <c r="B60" s="93">
        <v>7.5000000000000002E-4</v>
      </c>
      <c r="C60" s="93">
        <v>3.7100000000000002E-4</v>
      </c>
      <c r="D60" s="93">
        <v>1.2899999999999999E-4</v>
      </c>
      <c r="E60" s="93">
        <v>-1.02E-4</v>
      </c>
      <c r="F60" s="93">
        <v>-3.8999999999999999E-4</v>
      </c>
      <c r="G60" s="93">
        <v>-6.2399999999999999E-4</v>
      </c>
      <c r="H60" s="93">
        <v>-7.7800000000000005E-4</v>
      </c>
      <c r="I60" s="93">
        <v>-7.9900000000000001E-4</v>
      </c>
      <c r="J60" s="93">
        <v>-8.0500000000000005E-4</v>
      </c>
      <c r="K60" s="93">
        <v>-8.5700000000000001E-4</v>
      </c>
      <c r="L60" s="93">
        <v>-9.0300000000000005E-4</v>
      </c>
      <c r="M60" s="93">
        <v>-8.2600000000000002E-4</v>
      </c>
      <c r="N60" s="93">
        <v>-7.2300000000000001E-4</v>
      </c>
      <c r="O60" s="93">
        <v>-6.9700000000000003E-4</v>
      </c>
      <c r="P60" s="93">
        <v>-6.4800000000000003E-4</v>
      </c>
      <c r="Q60" s="93">
        <v>-5.9100000000000005E-4</v>
      </c>
      <c r="R60" s="93">
        <v>-6.3199999999999997E-4</v>
      </c>
      <c r="S60" s="93">
        <v>-6.2E-4</v>
      </c>
      <c r="T60" s="93">
        <v>-5.1500000000000005E-4</v>
      </c>
      <c r="U60" s="93">
        <v>-3.3300000000000002E-4</v>
      </c>
      <c r="V60" s="93">
        <v>-3.0400000000000002E-4</v>
      </c>
      <c r="W60" s="93">
        <v>-2.03E-4</v>
      </c>
      <c r="X60" s="93">
        <v>-1.3200000000000001E-4</v>
      </c>
      <c r="Y60" s="93">
        <v>0</v>
      </c>
      <c r="Z60" s="93">
        <v>1.76E-4</v>
      </c>
      <c r="AA60" s="93">
        <v>2.6800000000000001E-4</v>
      </c>
      <c r="AB60" s="93">
        <v>2.1499999999999999E-4</v>
      </c>
      <c r="AC60" s="93">
        <v>1.5799999999999999E-4</v>
      </c>
      <c r="AD60" s="93">
        <v>9.2999999999999997E-5</v>
      </c>
      <c r="AE60" s="93">
        <v>4.6999999999999997E-5</v>
      </c>
      <c r="AF60" s="93">
        <v>7.8999999999999996E-5</v>
      </c>
      <c r="AG60" s="93">
        <v>1.1400000000000001E-4</v>
      </c>
      <c r="AH60" s="93">
        <v>1.12E-4</v>
      </c>
      <c r="AI60" s="93">
        <v>9.3999999999999994E-5</v>
      </c>
      <c r="AJ60" s="93">
        <v>6.8999999999999997E-5</v>
      </c>
    </row>
    <row r="61" spans="1:36" ht="15" customHeight="1" x14ac:dyDescent="0.2">
      <c r="A61" s="93">
        <v>1.222E-3</v>
      </c>
      <c r="B61" s="93">
        <v>8.7699999999999996E-4</v>
      </c>
      <c r="C61" s="93">
        <v>4.9200000000000003E-4</v>
      </c>
      <c r="D61" s="93">
        <v>2.1100000000000001E-4</v>
      </c>
      <c r="E61" s="93">
        <v>-1.8E-5</v>
      </c>
      <c r="F61" s="93">
        <v>-3.2200000000000002E-4</v>
      </c>
      <c r="G61" s="93">
        <v>-5.53E-4</v>
      </c>
      <c r="H61" s="93">
        <v>-7.2000000000000005E-4</v>
      </c>
      <c r="I61" s="93">
        <v>-7.6499999999999995E-4</v>
      </c>
      <c r="J61" s="93">
        <v>-8.25E-4</v>
      </c>
      <c r="K61" s="93">
        <v>-8.8400000000000002E-4</v>
      </c>
      <c r="L61" s="93">
        <v>-9.4799999999999995E-4</v>
      </c>
      <c r="M61" s="93">
        <v>-8.7600000000000004E-4</v>
      </c>
      <c r="N61" s="93">
        <v>-7.9100000000000004E-4</v>
      </c>
      <c r="O61" s="93">
        <v>-7.3200000000000001E-4</v>
      </c>
      <c r="P61" s="93">
        <v>-6.8499999999999995E-4</v>
      </c>
      <c r="Q61" s="93">
        <v>-6.3299999999999999E-4</v>
      </c>
      <c r="R61" s="93">
        <v>-6.5799999999999995E-4</v>
      </c>
      <c r="S61" s="93">
        <v>-6.5200000000000002E-4</v>
      </c>
      <c r="T61" s="93">
        <v>-5.4100000000000003E-4</v>
      </c>
      <c r="U61" s="93">
        <v>-3.5599999999999998E-4</v>
      </c>
      <c r="V61" s="93">
        <v>-3.1700000000000001E-4</v>
      </c>
      <c r="W61" s="93">
        <v>-1.9699999999999999E-4</v>
      </c>
      <c r="X61" s="93">
        <v>-1.37E-4</v>
      </c>
      <c r="Y61" s="93">
        <v>0</v>
      </c>
      <c r="Z61" s="93">
        <v>1.83E-4</v>
      </c>
      <c r="AA61" s="93">
        <v>2.7700000000000001E-4</v>
      </c>
      <c r="AB61" s="93">
        <v>2.3800000000000001E-4</v>
      </c>
      <c r="AC61" s="93">
        <v>1.92E-4</v>
      </c>
      <c r="AD61" s="93">
        <v>1.2899999999999999E-4</v>
      </c>
      <c r="AE61" s="93">
        <v>1.1400000000000001E-4</v>
      </c>
      <c r="AF61" s="93">
        <v>1.46E-4</v>
      </c>
      <c r="AG61" s="93">
        <v>2.2000000000000001E-4</v>
      </c>
      <c r="AH61" s="93">
        <v>2.13E-4</v>
      </c>
      <c r="AI61" s="93">
        <v>2.1800000000000001E-4</v>
      </c>
      <c r="AJ61" s="93">
        <v>2.0000000000000001E-4</v>
      </c>
    </row>
    <row r="62" spans="1:36" ht="15" customHeight="1" x14ac:dyDescent="0.2">
      <c r="A62" s="93">
        <v>1.0989999999999999E-3</v>
      </c>
      <c r="B62" s="93">
        <v>7.4600000000000003E-4</v>
      </c>
      <c r="C62" s="93">
        <v>3.6299999999999999E-4</v>
      </c>
      <c r="D62" s="93">
        <v>1.16E-4</v>
      </c>
      <c r="E62" s="93">
        <v>-1E-4</v>
      </c>
      <c r="F62" s="93">
        <v>-3.9899999999999999E-4</v>
      </c>
      <c r="G62" s="93">
        <v>-6.5300000000000004E-4</v>
      </c>
      <c r="H62" s="93">
        <v>-8.2200000000000003E-4</v>
      </c>
      <c r="I62" s="93">
        <v>-8.5499999999999997E-4</v>
      </c>
      <c r="J62" s="93">
        <v>-8.7900000000000001E-4</v>
      </c>
      <c r="K62" s="93">
        <v>-9.3999999999999997E-4</v>
      </c>
      <c r="L62" s="93">
        <v>-9.7900000000000005E-4</v>
      </c>
      <c r="M62" s="93">
        <v>-8.9899999999999995E-4</v>
      </c>
      <c r="N62" s="93">
        <v>-7.9500000000000003E-4</v>
      </c>
      <c r="O62" s="93">
        <v>-7.5600000000000005E-4</v>
      </c>
      <c r="P62" s="93">
        <v>-7.2099999999999996E-4</v>
      </c>
      <c r="Q62" s="93">
        <v>-6.5099999999999999E-4</v>
      </c>
      <c r="R62" s="93">
        <v>-6.6600000000000003E-4</v>
      </c>
      <c r="S62" s="93">
        <v>-6.5499999999999998E-4</v>
      </c>
      <c r="T62" s="93">
        <v>-5.5999999999999995E-4</v>
      </c>
      <c r="U62" s="93">
        <v>-3.8499999999999998E-4</v>
      </c>
      <c r="V62" s="93">
        <v>-3.21E-4</v>
      </c>
      <c r="W62" s="93">
        <v>-2.1000000000000001E-4</v>
      </c>
      <c r="X62" s="93">
        <v>-1.4999999999999999E-4</v>
      </c>
      <c r="Y62" s="93">
        <v>0</v>
      </c>
      <c r="Z62" s="93">
        <v>2.04E-4</v>
      </c>
      <c r="AA62" s="93">
        <v>3.0400000000000002E-4</v>
      </c>
      <c r="AB62" s="93">
        <v>2.7E-4</v>
      </c>
      <c r="AC62" s="93">
        <v>2.4800000000000001E-4</v>
      </c>
      <c r="AD62" s="93">
        <v>2.0699999999999999E-4</v>
      </c>
      <c r="AE62" s="93">
        <v>2.12E-4</v>
      </c>
      <c r="AF62" s="93">
        <v>2.7999999999999998E-4</v>
      </c>
      <c r="AG62" s="93">
        <v>3.5300000000000002E-4</v>
      </c>
      <c r="AH62" s="93">
        <v>3.77E-4</v>
      </c>
      <c r="AI62" s="93">
        <v>3.9100000000000002E-4</v>
      </c>
      <c r="AJ62" s="93">
        <v>3.7100000000000002E-4</v>
      </c>
    </row>
    <row r="63" spans="1:36" ht="15" customHeight="1" x14ac:dyDescent="0.2">
      <c r="A63" s="93">
        <v>1.067E-3</v>
      </c>
      <c r="B63" s="93">
        <v>7.1599999999999995E-4</v>
      </c>
      <c r="C63" s="93">
        <v>3.5300000000000002E-4</v>
      </c>
      <c r="D63" s="93">
        <v>1.1400000000000001E-4</v>
      </c>
      <c r="E63" s="93">
        <v>-1.0399999999999999E-4</v>
      </c>
      <c r="F63" s="93">
        <v>-3.9199999999999999E-4</v>
      </c>
      <c r="G63" s="93">
        <v>-6.3199999999999997E-4</v>
      </c>
      <c r="H63" s="93">
        <v>-7.7200000000000001E-4</v>
      </c>
      <c r="I63" s="93">
        <v>-7.94E-4</v>
      </c>
      <c r="J63" s="93">
        <v>-8.3500000000000002E-4</v>
      </c>
      <c r="K63" s="93">
        <v>-9.01E-4</v>
      </c>
      <c r="L63" s="93">
        <v>-9.4399999999999996E-4</v>
      </c>
      <c r="M63" s="93">
        <v>-8.9700000000000001E-4</v>
      </c>
      <c r="N63" s="93">
        <v>-8.1300000000000003E-4</v>
      </c>
      <c r="O63" s="93">
        <v>-7.6199999999999998E-4</v>
      </c>
      <c r="P63" s="93">
        <v>-7.18E-4</v>
      </c>
      <c r="Q63" s="93">
        <v>-6.69E-4</v>
      </c>
      <c r="R63" s="93">
        <v>-6.7400000000000001E-4</v>
      </c>
      <c r="S63" s="93">
        <v>-6.7500000000000004E-4</v>
      </c>
      <c r="T63" s="93">
        <v>-5.7200000000000003E-4</v>
      </c>
      <c r="U63" s="93">
        <v>-3.97E-4</v>
      </c>
      <c r="V63" s="93">
        <v>-3.28E-4</v>
      </c>
      <c r="W63" s="93">
        <v>-2.1800000000000001E-4</v>
      </c>
      <c r="X63" s="93">
        <v>-1.64E-4</v>
      </c>
      <c r="Y63" s="93">
        <v>0</v>
      </c>
      <c r="Z63" s="93">
        <v>1.9900000000000001E-4</v>
      </c>
      <c r="AA63" s="93">
        <v>3.1700000000000001E-4</v>
      </c>
      <c r="AB63" s="93">
        <v>3.2400000000000001E-4</v>
      </c>
      <c r="AC63" s="93">
        <v>3.2899999999999997E-4</v>
      </c>
      <c r="AD63" s="93">
        <v>3.28E-4</v>
      </c>
      <c r="AE63" s="93">
        <v>3.6499999999999998E-4</v>
      </c>
      <c r="AF63" s="93">
        <v>4.5800000000000002E-4</v>
      </c>
      <c r="AG63" s="93">
        <v>5.8E-4</v>
      </c>
      <c r="AH63" s="93">
        <v>6.3100000000000005E-4</v>
      </c>
      <c r="AI63" s="93">
        <v>6.5200000000000002E-4</v>
      </c>
      <c r="AJ63" s="93">
        <v>6.4000000000000005E-4</v>
      </c>
    </row>
    <row r="64" spans="1:36" ht="15" customHeight="1" x14ac:dyDescent="0.2">
      <c r="A64" s="93">
        <v>1.1640000000000001E-3</v>
      </c>
      <c r="B64" s="93">
        <v>8.1999999999999998E-4</v>
      </c>
      <c r="C64" s="93">
        <v>4.3800000000000002E-4</v>
      </c>
      <c r="D64" s="93">
        <v>1.9100000000000001E-4</v>
      </c>
      <c r="E64" s="93">
        <v>-2.4000000000000001E-5</v>
      </c>
      <c r="F64" s="93">
        <v>-3.0600000000000001E-4</v>
      </c>
      <c r="G64" s="93">
        <v>-5.4199999999999995E-4</v>
      </c>
      <c r="H64" s="93">
        <v>-6.8999999999999997E-4</v>
      </c>
      <c r="I64" s="93">
        <v>-7.5799999999999999E-4</v>
      </c>
      <c r="J64" s="93">
        <v>-7.9199999999999995E-4</v>
      </c>
      <c r="K64" s="93">
        <v>-8.5099999999999998E-4</v>
      </c>
      <c r="L64" s="93">
        <v>-9.1E-4</v>
      </c>
      <c r="M64" s="93">
        <v>-8.61E-4</v>
      </c>
      <c r="N64" s="93">
        <v>-7.6999999999999996E-4</v>
      </c>
      <c r="O64" s="93">
        <v>-7.2800000000000002E-4</v>
      </c>
      <c r="P64" s="93">
        <v>-7.0299999999999996E-4</v>
      </c>
      <c r="Q64" s="93">
        <v>-6.4000000000000005E-4</v>
      </c>
      <c r="R64" s="93">
        <v>-6.6799999999999997E-4</v>
      </c>
      <c r="S64" s="93">
        <v>-6.4599999999999998E-4</v>
      </c>
      <c r="T64" s="93">
        <v>-5.3899999999999998E-4</v>
      </c>
      <c r="U64" s="93">
        <v>-3.6699999999999998E-4</v>
      </c>
      <c r="V64" s="93">
        <v>-3.1199999999999999E-4</v>
      </c>
      <c r="W64" s="93">
        <v>-2.22E-4</v>
      </c>
      <c r="X64" s="93">
        <v>-1.3799999999999999E-4</v>
      </c>
      <c r="Y64" s="93">
        <v>0</v>
      </c>
      <c r="Z64" s="93">
        <v>2.1900000000000001E-4</v>
      </c>
      <c r="AA64" s="93">
        <v>3.5100000000000002E-4</v>
      </c>
      <c r="AB64" s="93">
        <v>3.88E-4</v>
      </c>
      <c r="AC64" s="93">
        <v>4.15E-4</v>
      </c>
      <c r="AD64" s="93">
        <v>4.2499999999999998E-4</v>
      </c>
      <c r="AE64" s="93">
        <v>4.7100000000000001E-4</v>
      </c>
      <c r="AF64" s="93">
        <v>6.0599999999999998E-4</v>
      </c>
      <c r="AG64" s="93">
        <v>7.4899999999999999E-4</v>
      </c>
      <c r="AH64" s="93">
        <v>7.9900000000000001E-4</v>
      </c>
      <c r="AI64" s="93">
        <v>8.4800000000000001E-4</v>
      </c>
      <c r="AJ64" s="93">
        <v>8.3100000000000003E-4</v>
      </c>
    </row>
    <row r="65" spans="1:36" ht="15" customHeight="1" x14ac:dyDescent="0.2">
      <c r="A65" s="93">
        <v>1.0430000000000001E-3</v>
      </c>
      <c r="B65" s="93">
        <v>7.1699999999999997E-4</v>
      </c>
      <c r="C65" s="93">
        <v>3.59E-4</v>
      </c>
      <c r="D65" s="93">
        <v>1.3200000000000001E-4</v>
      </c>
      <c r="E65" s="93">
        <v>-6.9999999999999994E-5</v>
      </c>
      <c r="F65" s="93">
        <v>-3.4699999999999998E-4</v>
      </c>
      <c r="G65" s="93">
        <v>-5.8799999999999998E-4</v>
      </c>
      <c r="H65" s="93">
        <v>-7.3899999999999997E-4</v>
      </c>
      <c r="I65" s="93">
        <v>-7.6900000000000004E-4</v>
      </c>
      <c r="J65" s="93">
        <v>-7.7499999999999997E-4</v>
      </c>
      <c r="K65" s="93">
        <v>-8.4099999999999995E-4</v>
      </c>
      <c r="L65" s="93">
        <v>-8.6799999999999996E-4</v>
      </c>
      <c r="M65" s="93">
        <v>-8.2100000000000001E-4</v>
      </c>
      <c r="N65" s="93">
        <v>-7.2000000000000005E-4</v>
      </c>
      <c r="O65" s="93">
        <v>-6.78E-4</v>
      </c>
      <c r="P65" s="93">
        <v>-6.6600000000000003E-4</v>
      </c>
      <c r="Q65" s="93">
        <v>-6.1700000000000004E-4</v>
      </c>
      <c r="R65" s="93">
        <v>-6.3299999999999999E-4</v>
      </c>
      <c r="S65" s="93">
        <v>-6.2600000000000004E-4</v>
      </c>
      <c r="T65" s="93">
        <v>-5.2599999999999999E-4</v>
      </c>
      <c r="U65" s="93">
        <v>-3.5E-4</v>
      </c>
      <c r="V65" s="93">
        <v>-3.1100000000000002E-4</v>
      </c>
      <c r="W65" s="93">
        <v>-2.22E-4</v>
      </c>
      <c r="X65" s="93">
        <v>-1.47E-4</v>
      </c>
      <c r="Y65" s="93">
        <v>0</v>
      </c>
      <c r="Z65" s="93">
        <v>2.1699999999999999E-4</v>
      </c>
      <c r="AA65" s="93">
        <v>3.4900000000000003E-4</v>
      </c>
      <c r="AB65" s="93">
        <v>3.8499999999999998E-4</v>
      </c>
      <c r="AC65" s="93">
        <v>4.2900000000000002E-4</v>
      </c>
      <c r="AD65" s="93">
        <v>4.4299999999999998E-4</v>
      </c>
      <c r="AE65" s="93">
        <v>5.2099999999999998E-4</v>
      </c>
      <c r="AF65" s="93">
        <v>6.4800000000000003E-4</v>
      </c>
      <c r="AG65" s="93">
        <v>8.0900000000000004E-4</v>
      </c>
      <c r="AH65" s="93">
        <v>8.5599999999999999E-4</v>
      </c>
      <c r="AI65" s="93">
        <v>8.9400000000000005E-4</v>
      </c>
      <c r="AJ65" s="93">
        <v>8.7799999999999998E-4</v>
      </c>
    </row>
    <row r="66" spans="1:36" ht="15" customHeight="1" x14ac:dyDescent="0.2">
      <c r="A66" s="93">
        <v>1.0529999999999999E-3</v>
      </c>
      <c r="B66" s="93">
        <v>7.2800000000000002E-4</v>
      </c>
      <c r="C66" s="93">
        <v>3.7300000000000001E-4</v>
      </c>
      <c r="D66" s="93">
        <v>1.37E-4</v>
      </c>
      <c r="E66" s="93">
        <v>-8.7999999999999998E-5</v>
      </c>
      <c r="F66" s="93">
        <v>-3.6299999999999999E-4</v>
      </c>
      <c r="G66" s="93">
        <v>-5.9999999999999995E-4</v>
      </c>
      <c r="H66" s="93">
        <v>-7.4399999999999998E-4</v>
      </c>
      <c r="I66" s="93">
        <v>-8.0000000000000004E-4</v>
      </c>
      <c r="J66" s="93">
        <v>-8.0599999999999997E-4</v>
      </c>
      <c r="K66" s="93">
        <v>-8.7500000000000002E-4</v>
      </c>
      <c r="L66" s="93">
        <v>-9.2100000000000005E-4</v>
      </c>
      <c r="M66" s="93">
        <v>-8.8000000000000003E-4</v>
      </c>
      <c r="N66" s="93">
        <v>-7.9699999999999997E-4</v>
      </c>
      <c r="O66" s="93">
        <v>-7.3899999999999997E-4</v>
      </c>
      <c r="P66" s="93">
        <v>-7.0899999999999999E-4</v>
      </c>
      <c r="Q66" s="93">
        <v>-6.4899999999999995E-4</v>
      </c>
      <c r="R66" s="93">
        <v>-6.5399999999999996E-4</v>
      </c>
      <c r="S66" s="93">
        <v>-6.2799999999999998E-4</v>
      </c>
      <c r="T66" s="93">
        <v>-5.44E-4</v>
      </c>
      <c r="U66" s="93">
        <v>-3.6699999999999998E-4</v>
      </c>
      <c r="V66" s="93">
        <v>-3.1700000000000001E-4</v>
      </c>
      <c r="W66" s="93">
        <v>-2.23E-4</v>
      </c>
      <c r="X66" s="93">
        <v>-1.4799999999999999E-4</v>
      </c>
      <c r="Y66" s="93">
        <v>0</v>
      </c>
      <c r="Z66" s="93">
        <v>2.0599999999999999E-4</v>
      </c>
      <c r="AA66" s="93">
        <v>3.5799999999999997E-4</v>
      </c>
      <c r="AB66" s="93">
        <v>4.1599999999999997E-4</v>
      </c>
      <c r="AC66" s="93">
        <v>4.84E-4</v>
      </c>
      <c r="AD66" s="93">
        <v>5.2300000000000003E-4</v>
      </c>
      <c r="AE66" s="93">
        <v>5.9900000000000003E-4</v>
      </c>
      <c r="AF66" s="93">
        <v>7.54E-4</v>
      </c>
      <c r="AG66" s="93">
        <v>9.41E-4</v>
      </c>
      <c r="AH66" s="93">
        <v>9.8499999999999998E-4</v>
      </c>
      <c r="AI66" s="93">
        <v>1.031E-3</v>
      </c>
      <c r="AJ66" s="93">
        <v>1.0219999999999999E-3</v>
      </c>
    </row>
    <row r="67" spans="1:36" ht="15" customHeight="1" x14ac:dyDescent="0.2">
      <c r="A67" s="93">
        <v>9.3599999999999998E-4</v>
      </c>
      <c r="B67" s="93">
        <v>6.1300000000000005E-4</v>
      </c>
      <c r="C67" s="93">
        <v>2.8800000000000001E-4</v>
      </c>
      <c r="D67" s="93">
        <v>7.2999999999999999E-5</v>
      </c>
      <c r="E67" s="93">
        <v>-1.3799999999999999E-4</v>
      </c>
      <c r="F67" s="93">
        <v>-3.8000000000000002E-4</v>
      </c>
      <c r="G67" s="93">
        <v>-6.0899999999999995E-4</v>
      </c>
      <c r="H67" s="93">
        <v>-7.7300000000000003E-4</v>
      </c>
      <c r="I67" s="93">
        <v>-7.8399999999999997E-4</v>
      </c>
      <c r="J67" s="93">
        <v>-8.0500000000000005E-4</v>
      </c>
      <c r="K67" s="93">
        <v>-8.6399999999999997E-4</v>
      </c>
      <c r="L67" s="93">
        <v>-8.9800000000000004E-4</v>
      </c>
      <c r="M67" s="93">
        <v>-8.5999999999999998E-4</v>
      </c>
      <c r="N67" s="93">
        <v>-7.5000000000000002E-4</v>
      </c>
      <c r="O67" s="93">
        <v>-7.0200000000000004E-4</v>
      </c>
      <c r="P67" s="93">
        <v>-6.69E-4</v>
      </c>
      <c r="Q67" s="93">
        <v>-6.2699999999999995E-4</v>
      </c>
      <c r="R67" s="93">
        <v>-6.1600000000000001E-4</v>
      </c>
      <c r="S67" s="93">
        <v>-6.2200000000000005E-4</v>
      </c>
      <c r="T67" s="93">
        <v>-5.3399999999999997E-4</v>
      </c>
      <c r="U67" s="93">
        <v>-3.6299999999999999E-4</v>
      </c>
      <c r="V67" s="93">
        <v>-3.0699999999999998E-4</v>
      </c>
      <c r="W67" s="93">
        <v>-2.23E-4</v>
      </c>
      <c r="X67" s="93">
        <v>-1.56E-4</v>
      </c>
      <c r="Y67" s="93">
        <v>0</v>
      </c>
      <c r="Z67" s="93">
        <v>2.2599999999999999E-4</v>
      </c>
      <c r="AA67" s="93">
        <v>3.8999999999999999E-4</v>
      </c>
      <c r="AB67" s="93">
        <v>4.5100000000000001E-4</v>
      </c>
      <c r="AC67" s="93">
        <v>5.2499999999999997E-4</v>
      </c>
      <c r="AD67" s="93">
        <v>5.7399999999999997E-4</v>
      </c>
      <c r="AE67" s="93">
        <v>6.7199999999999996E-4</v>
      </c>
      <c r="AF67" s="93">
        <v>8.4900000000000004E-4</v>
      </c>
      <c r="AG67" s="93">
        <v>1.034E-3</v>
      </c>
      <c r="AH67" s="93">
        <v>1.096E-3</v>
      </c>
      <c r="AI67" s="93">
        <v>1.147E-3</v>
      </c>
      <c r="AJ67" s="93">
        <v>1.1299999999999999E-3</v>
      </c>
    </row>
    <row r="68" spans="1:36" ht="15" customHeight="1" x14ac:dyDescent="0.2">
      <c r="A68" s="93">
        <v>7.6000000000000004E-4</v>
      </c>
      <c r="B68" s="93">
        <v>4.6299999999999998E-4</v>
      </c>
      <c r="C68" s="93">
        <v>1.4100000000000001E-4</v>
      </c>
      <c r="D68" s="93">
        <v>-5.3999999999999998E-5</v>
      </c>
      <c r="E68" s="93">
        <v>-2.6200000000000003E-4</v>
      </c>
      <c r="F68" s="93">
        <v>-5.1800000000000001E-4</v>
      </c>
      <c r="G68" s="93">
        <v>-7.27E-4</v>
      </c>
      <c r="H68" s="93">
        <v>-8.7799999999999998E-4</v>
      </c>
      <c r="I68" s="93">
        <v>-9.2400000000000002E-4</v>
      </c>
      <c r="J68" s="93">
        <v>-9.1699999999999995E-4</v>
      </c>
      <c r="K68" s="93">
        <v>-9.6900000000000003E-4</v>
      </c>
      <c r="L68" s="93">
        <v>-9.6699999999999998E-4</v>
      </c>
      <c r="M68" s="93">
        <v>-9.3700000000000001E-4</v>
      </c>
      <c r="N68" s="93">
        <v>-8.3299999999999997E-4</v>
      </c>
      <c r="O68" s="93">
        <v>-7.8899999999999999E-4</v>
      </c>
      <c r="P68" s="93">
        <v>-7.2499999999999995E-4</v>
      </c>
      <c r="Q68" s="93">
        <v>-6.5899999999999997E-4</v>
      </c>
      <c r="R68" s="93">
        <v>-6.6299999999999996E-4</v>
      </c>
      <c r="S68" s="93">
        <v>-6.8599999999999998E-4</v>
      </c>
      <c r="T68" s="93">
        <v>-5.8600000000000004E-4</v>
      </c>
      <c r="U68" s="93">
        <v>-3.9399999999999998E-4</v>
      </c>
      <c r="V68" s="93">
        <v>-3.1799999999999998E-4</v>
      </c>
      <c r="W68" s="93">
        <v>-2.2100000000000001E-4</v>
      </c>
      <c r="X68" s="93">
        <v>-1.5100000000000001E-4</v>
      </c>
      <c r="Y68" s="93">
        <v>0</v>
      </c>
      <c r="Z68" s="93">
        <v>2.13E-4</v>
      </c>
      <c r="AA68" s="93">
        <v>4.0700000000000003E-4</v>
      </c>
      <c r="AB68" s="93">
        <v>4.75E-4</v>
      </c>
      <c r="AC68" s="93">
        <v>5.8399999999999999E-4</v>
      </c>
      <c r="AD68" s="93">
        <v>6.1600000000000001E-4</v>
      </c>
      <c r="AE68" s="93">
        <v>7.3099999999999999E-4</v>
      </c>
      <c r="AF68" s="93">
        <v>9.1399999999999999E-4</v>
      </c>
      <c r="AG68" s="93">
        <v>1.0970000000000001E-3</v>
      </c>
      <c r="AH68" s="93">
        <v>1.175E-3</v>
      </c>
      <c r="AI68" s="93">
        <v>1.2110000000000001E-3</v>
      </c>
      <c r="AJ68" s="93">
        <v>1.191E-3</v>
      </c>
    </row>
    <row r="69" spans="1:36" ht="15" customHeight="1" x14ac:dyDescent="0.2">
      <c r="A69" s="93">
        <v>7.7099999999999998E-4</v>
      </c>
      <c r="B69" s="93">
        <v>4.9299999999999995E-4</v>
      </c>
      <c r="C69" s="93">
        <v>1.9000000000000001E-4</v>
      </c>
      <c r="D69" s="93">
        <v>1.5E-5</v>
      </c>
      <c r="E69" s="93">
        <v>-1.63E-4</v>
      </c>
      <c r="F69" s="93">
        <v>-4.0700000000000003E-4</v>
      </c>
      <c r="G69" s="93">
        <v>-5.9900000000000003E-4</v>
      </c>
      <c r="H69" s="93">
        <v>-7.5299999999999998E-4</v>
      </c>
      <c r="I69" s="93">
        <v>-7.54E-4</v>
      </c>
      <c r="J69" s="93">
        <v>-7.6599999999999997E-4</v>
      </c>
      <c r="K69" s="93">
        <v>-8.1899999999999996E-4</v>
      </c>
      <c r="L69" s="93">
        <v>-8.7100000000000003E-4</v>
      </c>
      <c r="M69" s="93">
        <v>-8.03E-4</v>
      </c>
      <c r="N69" s="93">
        <v>-7.4100000000000001E-4</v>
      </c>
      <c r="O69" s="93">
        <v>-6.8099999999999996E-4</v>
      </c>
      <c r="P69" s="93">
        <v>-6.2100000000000002E-4</v>
      </c>
      <c r="Q69" s="93">
        <v>-5.8200000000000005E-4</v>
      </c>
      <c r="R69" s="93">
        <v>-5.6899999999999995E-4</v>
      </c>
      <c r="S69" s="93">
        <v>-5.9299999999999999E-4</v>
      </c>
      <c r="T69" s="93">
        <v>-4.8999999999999998E-4</v>
      </c>
      <c r="U69" s="93">
        <v>-3.3100000000000002E-4</v>
      </c>
      <c r="V69" s="93">
        <v>-2.7E-4</v>
      </c>
      <c r="W69" s="93">
        <v>-1.9599999999999999E-4</v>
      </c>
      <c r="X69" s="93">
        <v>-1.17E-4</v>
      </c>
      <c r="Y69" s="93">
        <v>0</v>
      </c>
      <c r="Z69" s="93">
        <v>1.95E-4</v>
      </c>
      <c r="AA69" s="93">
        <v>3.6000000000000002E-4</v>
      </c>
      <c r="AB69" s="93">
        <v>4.1399999999999998E-4</v>
      </c>
      <c r="AC69" s="93">
        <v>5.04E-4</v>
      </c>
      <c r="AD69" s="93">
        <v>5.3600000000000002E-4</v>
      </c>
      <c r="AE69" s="93">
        <v>6.2200000000000005E-4</v>
      </c>
      <c r="AF69" s="93">
        <v>7.8399999999999997E-4</v>
      </c>
      <c r="AG69" s="93">
        <v>9.7000000000000005E-4</v>
      </c>
      <c r="AH69" s="93">
        <v>1.0269999999999999E-3</v>
      </c>
      <c r="AI69" s="93">
        <v>1.0679999999999999E-3</v>
      </c>
      <c r="AJ69" s="93">
        <v>1.042E-3</v>
      </c>
    </row>
    <row r="70" spans="1:36" ht="15" customHeight="1" x14ac:dyDescent="0.2">
      <c r="A70" s="93">
        <v>9.1200000000000005E-4</v>
      </c>
      <c r="B70" s="93">
        <v>6.1799999999999995E-4</v>
      </c>
      <c r="C70" s="93">
        <v>3.0499999999999999E-4</v>
      </c>
      <c r="D70" s="93">
        <v>1.16E-4</v>
      </c>
      <c r="E70" s="93">
        <v>-6.4999999999999994E-5</v>
      </c>
      <c r="F70" s="93">
        <v>-3.2699999999999998E-4</v>
      </c>
      <c r="G70" s="93">
        <v>-5.1599999999999997E-4</v>
      </c>
      <c r="H70" s="93">
        <v>-6.7500000000000004E-4</v>
      </c>
      <c r="I70" s="93">
        <v>-7.1500000000000003E-4</v>
      </c>
      <c r="J70" s="93">
        <v>-7.36E-4</v>
      </c>
      <c r="K70" s="93">
        <v>-7.7099999999999998E-4</v>
      </c>
      <c r="L70" s="93">
        <v>-8.3299999999999997E-4</v>
      </c>
      <c r="M70" s="93">
        <v>-7.8700000000000005E-4</v>
      </c>
      <c r="N70" s="93">
        <v>-7.0500000000000001E-4</v>
      </c>
      <c r="O70" s="93">
        <v>-6.4000000000000005E-4</v>
      </c>
      <c r="P70" s="93">
        <v>-5.9999999999999995E-4</v>
      </c>
      <c r="Q70" s="93">
        <v>-5.8E-4</v>
      </c>
      <c r="R70" s="93">
        <v>-5.9500000000000004E-4</v>
      </c>
      <c r="S70" s="93">
        <v>-5.8600000000000004E-4</v>
      </c>
      <c r="T70" s="93">
        <v>-4.9100000000000001E-4</v>
      </c>
      <c r="U70" s="93">
        <v>-3.21E-4</v>
      </c>
      <c r="V70" s="93">
        <v>-2.5300000000000002E-4</v>
      </c>
      <c r="W70" s="93">
        <v>-1.7899999999999999E-4</v>
      </c>
      <c r="X70" s="93">
        <v>-1.2899999999999999E-4</v>
      </c>
      <c r="Y70" s="93">
        <v>0</v>
      </c>
      <c r="Z70" s="93">
        <v>2.0900000000000001E-4</v>
      </c>
      <c r="AA70" s="93">
        <v>3.57E-4</v>
      </c>
      <c r="AB70" s="93">
        <v>4.0000000000000002E-4</v>
      </c>
      <c r="AC70" s="93">
        <v>4.6299999999999998E-4</v>
      </c>
      <c r="AD70" s="93">
        <v>4.66E-4</v>
      </c>
      <c r="AE70" s="93">
        <v>5.53E-4</v>
      </c>
      <c r="AF70" s="93">
        <v>6.7900000000000002E-4</v>
      </c>
      <c r="AG70" s="93">
        <v>8.4000000000000003E-4</v>
      </c>
      <c r="AH70" s="93">
        <v>8.8199999999999997E-4</v>
      </c>
      <c r="AI70" s="93">
        <v>9.1600000000000004E-4</v>
      </c>
      <c r="AJ70" s="93">
        <v>8.9999999999999998E-4</v>
      </c>
    </row>
    <row r="71" spans="1:36" ht="15" customHeight="1" x14ac:dyDescent="0.2">
      <c r="A71" s="93">
        <v>9.2699999999999998E-4</v>
      </c>
      <c r="B71" s="93">
        <v>6.4199999999999999E-4</v>
      </c>
      <c r="C71" s="93">
        <v>3.5399999999999999E-4</v>
      </c>
      <c r="D71" s="93">
        <v>1.7699999999999999E-4</v>
      </c>
      <c r="E71" s="93">
        <v>1.0000000000000001E-5</v>
      </c>
      <c r="F71" s="93">
        <v>-2.33E-4</v>
      </c>
      <c r="G71" s="93">
        <v>-4.35E-4</v>
      </c>
      <c r="H71" s="93">
        <v>-5.8600000000000004E-4</v>
      </c>
      <c r="I71" s="93">
        <v>-6.3199999999999997E-4</v>
      </c>
      <c r="J71" s="93">
        <v>-6.5300000000000004E-4</v>
      </c>
      <c r="K71" s="93">
        <v>-7.0100000000000002E-4</v>
      </c>
      <c r="L71" s="93">
        <v>-7.5000000000000002E-4</v>
      </c>
      <c r="M71" s="93">
        <v>-7.0200000000000004E-4</v>
      </c>
      <c r="N71" s="93">
        <v>-6.3400000000000001E-4</v>
      </c>
      <c r="O71" s="93">
        <v>-5.9900000000000003E-4</v>
      </c>
      <c r="P71" s="93">
        <v>-5.6999999999999998E-4</v>
      </c>
      <c r="Q71" s="93">
        <v>-5.22E-4</v>
      </c>
      <c r="R71" s="93">
        <v>-5.5699999999999999E-4</v>
      </c>
      <c r="S71" s="93">
        <v>-5.4100000000000003E-4</v>
      </c>
      <c r="T71" s="93">
        <v>-4.6500000000000003E-4</v>
      </c>
      <c r="U71" s="93">
        <v>-3.0400000000000002E-4</v>
      </c>
      <c r="V71" s="93">
        <v>-2.6200000000000003E-4</v>
      </c>
      <c r="W71" s="93">
        <v>-1.6899999999999999E-4</v>
      </c>
      <c r="X71" s="93">
        <v>-1.5699999999999999E-4</v>
      </c>
      <c r="Y71" s="93">
        <v>0</v>
      </c>
      <c r="Z71" s="93">
        <v>1.94E-4</v>
      </c>
      <c r="AA71" s="93">
        <v>3.0400000000000002E-4</v>
      </c>
      <c r="AB71" s="93">
        <v>2.9599999999999998E-4</v>
      </c>
      <c r="AC71" s="93">
        <v>3.4000000000000002E-4</v>
      </c>
      <c r="AD71" s="93">
        <v>3.0899999999999998E-4</v>
      </c>
      <c r="AE71" s="93">
        <v>3.7399999999999998E-4</v>
      </c>
      <c r="AF71" s="93">
        <v>4.8099999999999998E-4</v>
      </c>
      <c r="AG71" s="93">
        <v>5.7899999999999998E-4</v>
      </c>
      <c r="AH71" s="93">
        <v>6.0499999999999996E-4</v>
      </c>
      <c r="AI71" s="93">
        <v>6.38E-4</v>
      </c>
      <c r="AJ71" s="93">
        <v>6.0700000000000001E-4</v>
      </c>
    </row>
    <row r="72" spans="1:36" ht="15" customHeight="1" x14ac:dyDescent="0.2">
      <c r="A72" s="93">
        <v>1.127E-3</v>
      </c>
      <c r="B72" s="93">
        <v>8.25E-4</v>
      </c>
      <c r="C72" s="93">
        <v>5.0299999999999997E-4</v>
      </c>
      <c r="D72" s="93">
        <v>3.0200000000000002E-4</v>
      </c>
      <c r="E72" s="93">
        <v>9.2999999999999997E-5</v>
      </c>
      <c r="F72" s="93">
        <v>-1.4100000000000001E-4</v>
      </c>
      <c r="G72" s="93">
        <v>-3.57E-4</v>
      </c>
      <c r="H72" s="93">
        <v>-5.2400000000000005E-4</v>
      </c>
      <c r="I72" s="93">
        <v>-5.7300000000000005E-4</v>
      </c>
      <c r="J72" s="93">
        <v>-6.0599999999999998E-4</v>
      </c>
      <c r="K72" s="93">
        <v>-6.4199999999999999E-4</v>
      </c>
      <c r="L72" s="93">
        <v>-6.9499999999999998E-4</v>
      </c>
      <c r="M72" s="93">
        <v>-6.4300000000000002E-4</v>
      </c>
      <c r="N72" s="93">
        <v>-5.7600000000000001E-4</v>
      </c>
      <c r="O72" s="93">
        <v>-5.4699999999999996E-4</v>
      </c>
      <c r="P72" s="93">
        <v>-5.1000000000000004E-4</v>
      </c>
      <c r="Q72" s="93">
        <v>-4.8099999999999998E-4</v>
      </c>
      <c r="R72" s="93">
        <v>-5.04E-4</v>
      </c>
      <c r="S72" s="93">
        <v>-5.2099999999999998E-4</v>
      </c>
      <c r="T72" s="93">
        <v>-4.5800000000000002E-4</v>
      </c>
      <c r="U72" s="93">
        <v>-2.9500000000000001E-4</v>
      </c>
      <c r="V72" s="93">
        <v>-2.42E-4</v>
      </c>
      <c r="W72" s="93">
        <v>-1.6899999999999999E-4</v>
      </c>
      <c r="X72" s="93">
        <v>-1.27E-4</v>
      </c>
      <c r="Y72" s="93">
        <v>0</v>
      </c>
      <c r="Z72" s="93">
        <v>1.92E-4</v>
      </c>
      <c r="AA72" s="93">
        <v>3.0499999999999999E-4</v>
      </c>
      <c r="AB72" s="93">
        <v>2.5799999999999998E-4</v>
      </c>
      <c r="AC72" s="93">
        <v>2.8299999999999999E-4</v>
      </c>
      <c r="AD72" s="93">
        <v>2.1599999999999999E-4</v>
      </c>
      <c r="AE72" s="93">
        <v>2.6499999999999999E-4</v>
      </c>
      <c r="AF72" s="93">
        <v>3.5399999999999999E-4</v>
      </c>
      <c r="AG72" s="93">
        <v>4.4099999999999999E-4</v>
      </c>
      <c r="AH72" s="93">
        <v>4.4900000000000002E-4</v>
      </c>
      <c r="AI72" s="93">
        <v>4.4799999999999999E-4</v>
      </c>
      <c r="AJ72" s="93">
        <v>4.3600000000000003E-4</v>
      </c>
    </row>
    <row r="73" spans="1:36" ht="15" customHeight="1" x14ac:dyDescent="0.2">
      <c r="A73" s="93">
        <v>1.049E-3</v>
      </c>
      <c r="B73" s="93">
        <v>7.5100000000000004E-4</v>
      </c>
      <c r="C73" s="93">
        <v>4.6799999999999999E-4</v>
      </c>
      <c r="D73" s="93">
        <v>2.9599999999999998E-4</v>
      </c>
      <c r="E73" s="93">
        <v>1.11E-4</v>
      </c>
      <c r="F73" s="93">
        <v>-1.03E-4</v>
      </c>
      <c r="G73" s="93">
        <v>-3.1199999999999999E-4</v>
      </c>
      <c r="H73" s="93">
        <v>-4.7399999999999997E-4</v>
      </c>
      <c r="I73" s="93">
        <v>-5.1199999999999998E-4</v>
      </c>
      <c r="J73" s="93">
        <v>-5.4699999999999996E-4</v>
      </c>
      <c r="K73" s="93">
        <v>-5.9800000000000001E-4</v>
      </c>
      <c r="L73" s="93">
        <v>-6.7699999999999998E-4</v>
      </c>
      <c r="M73" s="93">
        <v>-6.3299999999999999E-4</v>
      </c>
      <c r="N73" s="93">
        <v>-5.3600000000000002E-4</v>
      </c>
      <c r="O73" s="93">
        <v>-5.2700000000000002E-4</v>
      </c>
      <c r="P73" s="93">
        <v>-5.0500000000000002E-4</v>
      </c>
      <c r="Q73" s="93">
        <v>-4.75E-4</v>
      </c>
      <c r="R73" s="93">
        <v>-5.22E-4</v>
      </c>
      <c r="S73" s="93">
        <v>-5.1500000000000005E-4</v>
      </c>
      <c r="T73" s="93">
        <v>-4.3899999999999999E-4</v>
      </c>
      <c r="U73" s="93">
        <v>-2.9E-4</v>
      </c>
      <c r="V73" s="93">
        <v>-2.4000000000000001E-4</v>
      </c>
      <c r="W73" s="93">
        <v>-1.5699999999999999E-4</v>
      </c>
      <c r="X73" s="93">
        <v>-1.3300000000000001E-4</v>
      </c>
      <c r="Y73" s="93">
        <v>0</v>
      </c>
      <c r="Z73" s="93">
        <v>1.66E-4</v>
      </c>
      <c r="AA73" s="93">
        <v>2.5599999999999999E-4</v>
      </c>
      <c r="AB73" s="93">
        <v>1.94E-4</v>
      </c>
      <c r="AC73" s="93">
        <v>1.64E-4</v>
      </c>
      <c r="AD73" s="93">
        <v>8.6000000000000003E-5</v>
      </c>
      <c r="AE73" s="93">
        <v>1.2300000000000001E-4</v>
      </c>
      <c r="AF73" s="93">
        <v>1.9000000000000001E-4</v>
      </c>
      <c r="AG73" s="93">
        <v>2.34E-4</v>
      </c>
      <c r="AH73" s="93">
        <v>2.14E-4</v>
      </c>
      <c r="AI73" s="93">
        <v>2.12E-4</v>
      </c>
      <c r="AJ73" s="93">
        <v>2.0799999999999999E-4</v>
      </c>
    </row>
    <row r="74" spans="1:36" ht="15" customHeight="1" x14ac:dyDescent="0.2">
      <c r="A74" s="93">
        <v>9.6400000000000001E-4</v>
      </c>
      <c r="B74" s="93">
        <v>6.69E-4</v>
      </c>
      <c r="C74" s="93">
        <v>3.6900000000000002E-4</v>
      </c>
      <c r="D74" s="93">
        <v>1.9799999999999999E-4</v>
      </c>
      <c r="E74" s="93">
        <v>1.5E-5</v>
      </c>
      <c r="F74" s="93">
        <v>-2.0799999999999999E-4</v>
      </c>
      <c r="G74" s="93">
        <v>-4.26E-4</v>
      </c>
      <c r="H74" s="93">
        <v>-5.9699999999999998E-4</v>
      </c>
      <c r="I74" s="93">
        <v>-5.9400000000000002E-4</v>
      </c>
      <c r="J74" s="93">
        <v>-6.2500000000000001E-4</v>
      </c>
      <c r="K74" s="93">
        <v>-6.8400000000000004E-4</v>
      </c>
      <c r="L74" s="93">
        <v>-7.5600000000000005E-4</v>
      </c>
      <c r="M74" s="93">
        <v>-7.0100000000000002E-4</v>
      </c>
      <c r="N74" s="93">
        <v>-6.3900000000000003E-4</v>
      </c>
      <c r="O74" s="93">
        <v>-6.0499999999999996E-4</v>
      </c>
      <c r="P74" s="93">
        <v>-6.0599999999999998E-4</v>
      </c>
      <c r="Q74" s="93">
        <v>-5.6099999999999998E-4</v>
      </c>
      <c r="R74" s="93">
        <v>-5.5999999999999995E-4</v>
      </c>
      <c r="S74" s="93">
        <v>-5.5599999999999996E-4</v>
      </c>
      <c r="T74" s="93">
        <v>-4.8299999999999998E-4</v>
      </c>
      <c r="U74" s="93">
        <v>-3.1700000000000001E-4</v>
      </c>
      <c r="V74" s="93">
        <v>-2.5999999999999998E-4</v>
      </c>
      <c r="W74" s="93">
        <v>-1.7100000000000001E-4</v>
      </c>
      <c r="X74" s="93">
        <v>-1.3999999999999999E-4</v>
      </c>
      <c r="Y74" s="93">
        <v>0</v>
      </c>
      <c r="Z74" s="93">
        <v>1.8699999999999999E-4</v>
      </c>
      <c r="AA74" s="93">
        <v>2.6400000000000002E-4</v>
      </c>
      <c r="AB74" s="93">
        <v>1.8799999999999999E-4</v>
      </c>
      <c r="AC74" s="93">
        <v>1.6000000000000001E-4</v>
      </c>
      <c r="AD74" s="93">
        <v>8.6000000000000003E-5</v>
      </c>
      <c r="AE74" s="93">
        <v>1.07E-4</v>
      </c>
      <c r="AF74" s="93">
        <v>1.5699999999999999E-4</v>
      </c>
      <c r="AG74" s="93">
        <v>1.65E-4</v>
      </c>
      <c r="AH74" s="93">
        <v>1.7100000000000001E-4</v>
      </c>
      <c r="AI74" s="93">
        <v>1.5899999999999999E-4</v>
      </c>
      <c r="AJ74" s="93">
        <v>1.64E-4</v>
      </c>
    </row>
    <row r="75" spans="1:36" ht="15" customHeight="1" x14ac:dyDescent="0.2">
      <c r="A75" s="93">
        <v>8.9599999999999999E-4</v>
      </c>
      <c r="B75" s="93">
        <v>6.1700000000000004E-4</v>
      </c>
      <c r="C75" s="93">
        <v>3.2299999999999999E-4</v>
      </c>
      <c r="D75" s="93">
        <v>1.7100000000000001E-4</v>
      </c>
      <c r="E75" s="93">
        <v>-7.9999999999999996E-6</v>
      </c>
      <c r="F75" s="93">
        <v>-2.1599999999999999E-4</v>
      </c>
      <c r="G75" s="93">
        <v>-4.3399999999999998E-4</v>
      </c>
      <c r="H75" s="93">
        <v>-5.7600000000000001E-4</v>
      </c>
      <c r="I75" s="93">
        <v>-5.8200000000000005E-4</v>
      </c>
      <c r="J75" s="93">
        <v>-6.1799999999999995E-4</v>
      </c>
      <c r="K75" s="93">
        <v>-6.5899999999999997E-4</v>
      </c>
      <c r="L75" s="93">
        <v>-7.2300000000000001E-4</v>
      </c>
      <c r="M75" s="93">
        <v>-6.5499999999999998E-4</v>
      </c>
      <c r="N75" s="93">
        <v>-5.9900000000000003E-4</v>
      </c>
      <c r="O75" s="93">
        <v>-5.5500000000000005E-4</v>
      </c>
      <c r="P75" s="93">
        <v>-5.4699999999999996E-4</v>
      </c>
      <c r="Q75" s="93">
        <v>-5.1599999999999997E-4</v>
      </c>
      <c r="R75" s="93">
        <v>-5.3499999999999999E-4</v>
      </c>
      <c r="S75" s="93">
        <v>-5.44E-4</v>
      </c>
      <c r="T75" s="93">
        <v>-4.35E-4</v>
      </c>
      <c r="U75" s="93">
        <v>-2.9E-4</v>
      </c>
      <c r="V75" s="93">
        <v>-2.6800000000000001E-4</v>
      </c>
      <c r="W75" s="93">
        <v>-1.6899999999999999E-4</v>
      </c>
      <c r="X75" s="93">
        <v>-1.2799999999999999E-4</v>
      </c>
      <c r="Y75" s="93">
        <v>0</v>
      </c>
      <c r="Z75" s="93">
        <v>1.84E-4</v>
      </c>
      <c r="AA75" s="93">
        <v>2.5700000000000001E-4</v>
      </c>
      <c r="AB75" s="93">
        <v>1.92E-4</v>
      </c>
      <c r="AC75" s="93">
        <v>1.5899999999999999E-4</v>
      </c>
      <c r="AD75" s="93">
        <v>8.3999999999999995E-5</v>
      </c>
      <c r="AE75" s="93">
        <v>1.37E-4</v>
      </c>
      <c r="AF75" s="93">
        <v>1.5300000000000001E-4</v>
      </c>
      <c r="AG75" s="93">
        <v>1.6200000000000001E-4</v>
      </c>
      <c r="AH75" s="93">
        <v>1.3799999999999999E-4</v>
      </c>
      <c r="AI75" s="93">
        <v>1.74E-4</v>
      </c>
      <c r="AJ75" s="93">
        <v>1.92E-4</v>
      </c>
    </row>
    <row r="76" spans="1:36" ht="15" customHeight="1" x14ac:dyDescent="0.2">
      <c r="A76" s="93">
        <v>4.4700000000000002E-4</v>
      </c>
      <c r="B76" s="93">
        <v>1.83E-4</v>
      </c>
      <c r="C76" s="93">
        <v>-6.4999999999999994E-5</v>
      </c>
      <c r="D76" s="93">
        <v>-1.8699999999999999E-4</v>
      </c>
      <c r="E76" s="93">
        <v>-3.39E-4</v>
      </c>
      <c r="F76" s="93">
        <v>-5.4199999999999995E-4</v>
      </c>
      <c r="G76" s="93">
        <v>-7.2099999999999996E-4</v>
      </c>
      <c r="H76" s="93">
        <v>-8.4900000000000004E-4</v>
      </c>
      <c r="I76" s="93">
        <v>-8.5999999999999998E-4</v>
      </c>
      <c r="J76" s="93">
        <v>-8.7100000000000003E-4</v>
      </c>
      <c r="K76" s="93">
        <v>-9.0499999999999999E-4</v>
      </c>
      <c r="L76" s="93">
        <v>-9.1299999999999997E-4</v>
      </c>
      <c r="M76" s="93">
        <v>-9.0200000000000002E-4</v>
      </c>
      <c r="N76" s="93">
        <v>-8.1700000000000002E-4</v>
      </c>
      <c r="O76" s="93">
        <v>-7.5199999999999996E-4</v>
      </c>
      <c r="P76" s="93">
        <v>-7.2999999999999996E-4</v>
      </c>
      <c r="Q76" s="93">
        <v>-6.8900000000000005E-4</v>
      </c>
      <c r="R76" s="93">
        <v>-6.7500000000000004E-4</v>
      </c>
      <c r="S76" s="93">
        <v>-6.5799999999999995E-4</v>
      </c>
      <c r="T76" s="93">
        <v>-5.3499999999999999E-4</v>
      </c>
      <c r="U76" s="93">
        <v>-3.8200000000000002E-4</v>
      </c>
      <c r="V76" s="93">
        <v>-2.8600000000000001E-4</v>
      </c>
      <c r="W76" s="93">
        <v>-1.8900000000000001E-4</v>
      </c>
      <c r="X76" s="93">
        <v>-1.34E-4</v>
      </c>
      <c r="Y76" s="93">
        <v>0</v>
      </c>
      <c r="Z76" s="93">
        <v>1.8900000000000001E-4</v>
      </c>
      <c r="AA76" s="93">
        <v>3.19E-4</v>
      </c>
      <c r="AB76" s="93">
        <v>2.5099999999999998E-4</v>
      </c>
      <c r="AC76" s="93">
        <v>2.2000000000000001E-4</v>
      </c>
      <c r="AD76" s="93">
        <v>1.4300000000000001E-4</v>
      </c>
      <c r="AE76" s="93">
        <v>2.2100000000000001E-4</v>
      </c>
      <c r="AF76" s="93">
        <v>2.6800000000000001E-4</v>
      </c>
      <c r="AG76" s="93">
        <v>2.7099999999999997E-4</v>
      </c>
      <c r="AH76" s="93">
        <v>2.5000000000000001E-4</v>
      </c>
      <c r="AI76" s="93">
        <v>2.7E-4</v>
      </c>
      <c r="AJ76" s="93">
        <v>2.9100000000000003E-4</v>
      </c>
    </row>
    <row r="77" spans="1:36" ht="15" customHeight="1" x14ac:dyDescent="0.2">
      <c r="A77" s="93">
        <v>-1.8000000000000001E-4</v>
      </c>
      <c r="B77" s="93">
        <v>-4.1800000000000002E-4</v>
      </c>
      <c r="C77" s="93">
        <v>-6.2600000000000004E-4</v>
      </c>
      <c r="D77" s="93">
        <v>-6.8999999999999997E-4</v>
      </c>
      <c r="E77" s="93">
        <v>-8.1899999999999996E-4</v>
      </c>
      <c r="F77" s="93">
        <v>-9.6199999999999996E-4</v>
      </c>
      <c r="G77" s="93">
        <v>-1.1280000000000001E-3</v>
      </c>
      <c r="H77" s="93">
        <v>-1.2160000000000001E-3</v>
      </c>
      <c r="I77" s="93">
        <v>-1.168E-3</v>
      </c>
      <c r="J77" s="93">
        <v>-1.175E-3</v>
      </c>
      <c r="K77" s="93">
        <v>-1.1360000000000001E-3</v>
      </c>
      <c r="L77" s="93">
        <v>-1.1429999999999999E-3</v>
      </c>
      <c r="M77" s="93">
        <v>-1.0950000000000001E-3</v>
      </c>
      <c r="N77" s="93">
        <v>-1.011E-3</v>
      </c>
      <c r="O77" s="93">
        <v>-9.3400000000000004E-4</v>
      </c>
      <c r="P77" s="93">
        <v>-8.9999999999999998E-4</v>
      </c>
      <c r="Q77" s="93">
        <v>-8.3900000000000001E-4</v>
      </c>
      <c r="R77" s="93">
        <v>-7.9299999999999998E-4</v>
      </c>
      <c r="S77" s="93">
        <v>-7.5299999999999998E-4</v>
      </c>
      <c r="T77" s="93">
        <v>-6.6200000000000005E-4</v>
      </c>
      <c r="U77" s="93">
        <v>-4.3100000000000001E-4</v>
      </c>
      <c r="V77" s="93">
        <v>-3.3599999999999998E-4</v>
      </c>
      <c r="W77" s="93">
        <v>-2.03E-4</v>
      </c>
      <c r="X77" s="93">
        <v>-1.46E-4</v>
      </c>
      <c r="Y77" s="93">
        <v>0</v>
      </c>
      <c r="Z77" s="93">
        <v>2.5599999999999999E-4</v>
      </c>
      <c r="AA77" s="93">
        <v>3.7100000000000002E-4</v>
      </c>
      <c r="AB77" s="93">
        <v>3.1799999999999998E-4</v>
      </c>
      <c r="AC77" s="93">
        <v>3.4099999999999999E-4</v>
      </c>
      <c r="AD77" s="93">
        <v>2.6600000000000001E-4</v>
      </c>
      <c r="AE77" s="93">
        <v>3.59E-4</v>
      </c>
      <c r="AF77" s="93">
        <v>4.3199999999999998E-4</v>
      </c>
      <c r="AG77" s="93">
        <v>4.5100000000000001E-4</v>
      </c>
      <c r="AH77" s="93">
        <v>4.2200000000000001E-4</v>
      </c>
      <c r="AI77" s="93">
        <v>4.3300000000000001E-4</v>
      </c>
      <c r="AJ77" s="93">
        <v>4.5899999999999999E-4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IntegrationEvents</vt:lpstr>
      <vt:lpstr>Verification</vt:lpstr>
      <vt:lpstr>ACS-158-CC_tcarray</vt:lpstr>
      <vt:lpstr>ACS-158-CC_taarray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AST1799</cp:lastModifiedBy>
  <dcterms:modified xsi:type="dcterms:W3CDTF">2016-07-12T13:59:33Z</dcterms:modified>
</cp:coreProperties>
</file>